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44" windowHeight="9756" tabRatio="832" activeTab="0"/>
  </bookViews>
  <sheets>
    <sheet name="Przedmiar Robót - drogowy" sheetId="1" r:id="rId1"/>
    <sheet name="Arkusz1" sheetId="2" r:id="rId2"/>
  </sheets>
  <definedNames>
    <definedName name="_xlnm.Print_Area" localSheetId="0">'Przedmiar Robót - drogowy'!$A$1:$G$89</definedName>
    <definedName name="_xlnm.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<sst xmlns="http://schemas.openxmlformats.org/spreadsheetml/2006/main" count="195" uniqueCount="131">
  <si>
    <t>Wyszczególnienie elementów rozliczeniowych.</t>
  </si>
  <si>
    <t>Numer STWiORB KOD CPV</t>
  </si>
  <si>
    <t>Jednostka</t>
  </si>
  <si>
    <t>Nazwa</t>
  </si>
  <si>
    <t>km</t>
  </si>
  <si>
    <t>m3</t>
  </si>
  <si>
    <t>m2</t>
  </si>
  <si>
    <t>L.p.</t>
  </si>
  <si>
    <t>Ilość jednostek</t>
  </si>
  <si>
    <t>ROBOTY PRZYGOTOWAWCZE</t>
  </si>
  <si>
    <t>CPV</t>
  </si>
  <si>
    <t>ROBOTY ZIEMNE</t>
  </si>
  <si>
    <t>PODBUDOWY</t>
  </si>
  <si>
    <t>NAWIERZCHNIE</t>
  </si>
  <si>
    <t>Ilość</t>
  </si>
  <si>
    <t xml:space="preserve"> ROBOTY DROGOWE</t>
  </si>
  <si>
    <t>Odtworzenie (wyznaczenie) trasy i punktów wysokościowych</t>
  </si>
  <si>
    <t>Rozbiórki elementów dróg, ogrodzeń i przepustów</t>
  </si>
  <si>
    <t>Podbudowa z kruszywa łamanego stabilizowanego mechanicznie</t>
  </si>
  <si>
    <t>Zdjęcie warstwy humusu i/lub darniny</t>
  </si>
  <si>
    <t>01.00.00.00</t>
  </si>
  <si>
    <t>45100000-8</t>
  </si>
  <si>
    <t>Przygotowanie terenu pod budowę</t>
  </si>
  <si>
    <t>02.00.00.00</t>
  </si>
  <si>
    <t>45111200-0</t>
  </si>
  <si>
    <t>Roboty w zakresie przygotowania terenu pod budowę i roboty ziemne</t>
  </si>
  <si>
    <t>04.00.00.00</t>
  </si>
  <si>
    <t>45233000-9</t>
  </si>
  <si>
    <t>Roboty w zakresie konstruowania, fundamentowania oraz wykonywania nawierzchni autostrad, dróg</t>
  </si>
  <si>
    <t>45233220-7</t>
  </si>
  <si>
    <t>Roboty w zakresie nawierzchni dróg</t>
  </si>
  <si>
    <t>IA05-1</t>
  </si>
  <si>
    <t>Prace wykończeniowe</t>
  </si>
  <si>
    <t>06.00.00.00</t>
  </si>
  <si>
    <t>05.00.00.00</t>
  </si>
  <si>
    <t>1.1</t>
  </si>
  <si>
    <t>Nawierzchnia niezwiązana z kruszywa łamanego</t>
  </si>
  <si>
    <t>Oczyszczenia i skropienia warstw konstrukcyjnych</t>
  </si>
  <si>
    <t>Skropienie emulsją asfaltową warstw konstrukcyjnych z kruszywa</t>
  </si>
  <si>
    <t>Wykonanie nasypów w gruntach I-VI kat.</t>
  </si>
  <si>
    <t>Skropienie emulsją asfaltową warstw mineralno-asfaltowych</t>
  </si>
  <si>
    <t>Wykonanie nawierzchni niezwiązanej z kruszywa łamanego 0÷31,5mm stabilizowanego mechanicznie grubości 10cm - umocnione pobocza.</t>
  </si>
  <si>
    <t>Nawierzchnia  z  betonu asfaltowego. Warstwa ścieralna</t>
  </si>
  <si>
    <t xml:space="preserve">Wyznaczenie w terenie pagórkowatym przebiegu sytuacyjno-wysokościowego trasy drogowej, rowów oraz usytuowania wszelkich obiektów inżynierskich. </t>
  </si>
  <si>
    <t>Rozebranie konstrukcji drogi o średniej grubości 25cm</t>
  </si>
  <si>
    <t>Wykonanie górnych warstw nasypów mechanicznie z gruntu - uzupełnienie poboczy</t>
  </si>
  <si>
    <t>Mechaniczne skropienie emulsją asfaltową podbudowy zasadniczej z kruszywa łamanego 0÷31,5mm stabilizowanego mechanicznie pod warstwę wiążącą z betonu asfaltowego AC16W - jezdnie dróg KR1</t>
  </si>
  <si>
    <t>Wykonanie warstwy ścieralnej z betonu asfaltowego AC11S dla KR1 grubości 5,0 cm - jezdnie</t>
  </si>
  <si>
    <t>Nawierzchnia  z  betonu asfaltowego. Warstwa wyrównawcza</t>
  </si>
  <si>
    <t>t</t>
  </si>
  <si>
    <t>Wykonanie podbudowy pod nawierzchnie z kostki betonowej o wysokosci  9,0 -17,5 cm</t>
  </si>
  <si>
    <t>Wykonanie podbudowy pod nawierzchnie z kostki betonowej o wysokosci  9,0 -17,5 cm wraz z dopasowaniem do projektowanej rzędnej krawędzi jezdni i pobocza</t>
  </si>
  <si>
    <t>Mechaniczne usunięcie warstwy ziemi urodzajnej (humusu) o gr. w-wy ok. 10-20cm - wraz z jej zagospodarowaniem i/lub utylizacją</t>
  </si>
  <si>
    <t>Wykonanie Nawierzchni z kostki betonowej z rozbiórki</t>
  </si>
  <si>
    <t>Wykonanie nawierzchni niezwiązanej z kruszywa łamanego 0÷31,5mm, gr. w-wy 5-15cm</t>
  </si>
  <si>
    <t>VAT [23%]</t>
  </si>
  <si>
    <t>Mechaniczne rozebranie podbudowy z kruszywa i/lub gruzu i/lub destruktu asfaltowego o średniej grubości ok. 20cm, wraz z załadunkiem. transportem oraz zagospodarowaniem i/lub utylizacją materiału pochodzącego z rozbiórki oraz Mechaniczne rozebranie nawierzchni bitumicznej i/lub gruzu i/lub destruktu asfaltowego o średniej grubości ok. 5cm</t>
  </si>
  <si>
    <t>Wykonanie nasypów mechanicznie na poboczach z gruntu niewysadzinowego o wskaźniku różnoziarnistości min. 10, wraz z pozyskaniem i transportem w miejsce wbudowania materiału z wykopu - dostosowanie poziomu terenu pod poboczami ze względu na wysokość wartswy wyrównawczej i ścieralnej</t>
  </si>
  <si>
    <t>Wykonanie nawierzchni niezwiązanej z kruszywa łamanego 0÷31,5mm, gr. w-wy 10 cm - pobocza z kruszywa</t>
  </si>
  <si>
    <t>Wykonanie warstwy wyrównawczej z betonu asfaltowego AC16W dla KR1 grubości 0-17,5 cm</t>
  </si>
  <si>
    <t>Wykonanie warstwy wyrównawczej z betonu asfaltowego AC16W dla KR1 grubości 0-17,5 cm - jezdnie</t>
  </si>
  <si>
    <t>Wykonanie nawierzchni niezwiązanej z kruszywa łamanego 0÷31,5mm stabilizowanego mechanicznie grubości 5-15 cm - zjazdy - zjazdy wedłyg tabeli</t>
  </si>
  <si>
    <t>Cena jedn</t>
  </si>
  <si>
    <t xml:space="preserve">Wartość </t>
  </si>
  <si>
    <t>6*5</t>
  </si>
  <si>
    <t>Wartość netto ogółem</t>
  </si>
  <si>
    <t>Wartość brutto ogółem</t>
  </si>
  <si>
    <t xml:space="preserve">Mechaniczne usunięcie warstwy ziemi urodzajnej (humusu, o średniej grubości około 20cm) wraz z załadunkiem, transportem oraz zagospodarowaniem i/lub utylizacją poza terenem budowy,
Pozyskanie, zatwierdzenie, utrzymanie i likwidacja ew. odkładów w gestii Wykonawcy. </t>
  </si>
  <si>
    <t>Wykonanie warstwy ścieralnej z betonu asfaltowego AC11S dla KR1 grubości 0-5,0 cm - pobocza, wraz z przygotowaniem powierzchni i skropieniem</t>
  </si>
  <si>
    <t xml:space="preserve">PRZEBUDOWA DROGI GMINNEJ NR 3542027 W KM 0+009,55 - KM 0+706,66;W KM 2+071,44 - KM 2+521,76 (110025R) W MIEJSCOWOŚCI ŻOŁYNIA </t>
  </si>
  <si>
    <t>Wyznaczenie trasy i punktów wysokościowych w terenie równinnym</t>
  </si>
  <si>
    <t>chodnik + odwodnienie: strona prawa w km 0+009,55 - 0+567,58: szerokość 2,30m</t>
  </si>
  <si>
    <t>jezdnia + pobocze: strona lewa w km 0+009,55 - 0+567,58: szerokość 0,3m + 0,75 m</t>
  </si>
  <si>
    <t>jezdnia + pobocze: strona lewa w km 0+567,58 - 0+706,66: szerokość 0,3m +0,75 m</t>
  </si>
  <si>
    <t>pobocze: strona prawa w km 0+567,58 - 0+706,66: szerokość 0,75 m</t>
  </si>
  <si>
    <t>jezdnia + pobocze strona lewa w km 2+071,44 - 2+521,86: szerokość 0,3m +0,75 m</t>
  </si>
  <si>
    <t>chodnik: strona prawa w km 2+071,44 - 2+482,66: szerokość 2,00m</t>
  </si>
  <si>
    <t>pobocze: strona prawa w km 2+482,66 - 2+521,86: szerokość 0,75m</t>
  </si>
  <si>
    <t>pas podbudowy w obrębie wzmocnienia w km 0+009,55 - 2+521,86: szerokość 0,20m</t>
  </si>
  <si>
    <t>strona lewa w km 0+009,55 - 0+567,58: szerokość 0,75 m; grubość 0,175m</t>
  </si>
  <si>
    <t>strona lewa w km 0+567,58 - 0+706,66: szerokość 0,75 m; grubość 0,175m</t>
  </si>
  <si>
    <t>strona prawa w km 0+567,58 - 0+706,66: szerokość 0,75 m; grubość 0,175m</t>
  </si>
  <si>
    <t>strona lewa w km 2+071,44 - 2+521,86: szerokość 0,75 m; grubość 0,175m</t>
  </si>
  <si>
    <t>strona prawa w km 2+482,66 - 2+521,86: szerokość 0,75m; grubość 0,175m</t>
  </si>
  <si>
    <t>strona lewa w km 0+567,58 - 0+706,66: szerokość 0,3m</t>
  </si>
  <si>
    <t xml:space="preserve">strona lewa w km 0+009,55 - 0+567,58: szerokość 0,3m </t>
  </si>
  <si>
    <t xml:space="preserve"> w km 0+0,009,55 - 0+706,66: szerokość 5,00 m</t>
  </si>
  <si>
    <t>analogia do pozycji: nr 7,1</t>
  </si>
  <si>
    <t xml:space="preserve">strona lewa w km 0+009,55 - 0+567,58: szerokość 0,75 m; </t>
  </si>
  <si>
    <t xml:space="preserve">strona lewa w km 0+567,58 - 0+706,66: szerokość 0,75 m; </t>
  </si>
  <si>
    <t xml:space="preserve">strona prawa w km 0+567,58 - 0+706,66: szerokość 0,75 m; </t>
  </si>
  <si>
    <t xml:space="preserve">strona lewa w km 2+071,44 - 2+521,86: szerokość 0,75 m; </t>
  </si>
  <si>
    <t xml:space="preserve">strona prawa w km 2+482,66 - 2+521,86: szerokość 0,75m; </t>
  </si>
  <si>
    <t>w km 2+071,44 - 2+521,86: szerokość 5,0m</t>
  </si>
  <si>
    <t>w km 0+009,55 - 0+706,66: szerokość 5,0m</t>
  </si>
  <si>
    <t>w km 2+071,44 - 2+521,86: w ilości 125kg/m2 - szerokość średnia 5,00 m</t>
  </si>
  <si>
    <t>w km 0+009,55 - 0+706,66:  w ilości 125kg/m2 - szerokość średnia 5,00 m</t>
  </si>
  <si>
    <t>Wykonanie warstwy ścieralnej z betonu asfaltowego AC11S dla KR1 grubości 0-5,0 cm na istniejacych zjazdach o nawierzchni bitumicznej</t>
  </si>
  <si>
    <t>08.00.00.00</t>
  </si>
  <si>
    <t>Krawężniki oraz obrzeża</t>
  </si>
  <si>
    <t>mb</t>
  </si>
  <si>
    <t>Nawierzchnia  z  kostki betonowej</t>
  </si>
  <si>
    <t>ROBOTY WYKOŃCZENIOWE I TOWARZYSZĄCE, ZJAZDY</t>
  </si>
  <si>
    <t xml:space="preserve"> w km 0+009,55 - 0+567,58: szerokość: 2,00m - 0,20m - 0,08m = 1,72m </t>
  </si>
  <si>
    <t xml:space="preserve"> w km 2+071,44 - 2+482,66: szerokość: 2,00m - 0,20m - 0,08m = 1,72m </t>
  </si>
  <si>
    <t>Wykonanie krawężników betonowych o szerokości 20 cm wzdłuż krawędzi jezdni wraz z lokalnymi zaniżeniami w obrębie zjazdów w km  w km 0+009,55 - 0+567,58</t>
  </si>
  <si>
    <t>Wykonanie krawężników betonowych o szerokości 20 cm wzdłuż krawędzi jezdni wraz z lokalnymi zaniżeniami w obrębie zjazdów w km  w km 2+071,44 - 2+482,66</t>
  </si>
  <si>
    <t>Wykonanie obrzeży betonowych o szerokości 8 cm wzdłuż krawędzi jezdni wraz z lokalnymi zaniżeniami w obrębie zjazdów w km 0+009,55 - 0+567,58</t>
  </si>
  <si>
    <t>Wykonanie obrzeży betonowych o szerokości 8 cm wzdłuż krawędzi jezdni wraz z lokalnymi zaniżeniami w obrębie zjazdów w km 2+071,44 - 2+482,66</t>
  </si>
  <si>
    <t>Wykonanie warstwy podbudowy z kruszywa łamanego 0÷31,5mm stabilizowanego mechanicznie grubości 12 cm oraz wykonanie koryta mechanicznie wraz z profilowaniem i zagęszczeniem podłoża pod warstwy konstrukcyjne: chodnika w km 0+009,55 - 0+567,58</t>
  </si>
  <si>
    <t>Wykonanie warstwy podbudowy z kruszywa łamanego 0÷31,5mm stabilizowanego mechanicznie grubości 12 cm oraz wykonanie koryta mechanicznie wraz z profilowaniem i zagęszczeniem podłoża pod warstwy konstrukcyjne: chodnika w km 2+071,44 - 2+482,66</t>
  </si>
  <si>
    <t>w km 0+009,55 - 0+567,58</t>
  </si>
  <si>
    <t>Wykonanie podbudowy z kruszywa stabilizowanego cementem, gr. w-wy 10cm</t>
  </si>
  <si>
    <t>Wykonanie warstwy podbudowy kruszywa stabilizowanego cementem 25kg/m2 grubości 10 cm, pod warstwy konstrukcyjne: chodnika</t>
  </si>
  <si>
    <t>Wykonanie warstwy podbudowy kruszywa stabilizowanego cementem 25kg/m2 grubości 10 cm, pod warstwy konstrukcyjne: chodnika w km 2+071,44 - 2+482,66</t>
  </si>
  <si>
    <t>zjazdy zgodnie z tabela zjazdów</t>
  </si>
  <si>
    <t>zgodnie z tabelą zjazdów - nawierzchnia bitumiczna i betonowa</t>
  </si>
  <si>
    <t>Wykonanie obrzeży betonowych o szerokości 8 cm elementy startowe oraz końcowe 2 x 2,00 m oraz na zjazdach 60x2,00 m</t>
  </si>
  <si>
    <t>Wykonanie obrzeży betonowych o szerokości 8 cm elementy startowe oraz końcowe 2 x 2,00 m oraz na zjazdach 14x2,00 m</t>
  </si>
  <si>
    <t>Przedmiar Robót</t>
  </si>
  <si>
    <t xml:space="preserve">Wykonanie nawierzchni z kostki betonowej o grubosci 6,00 cm </t>
  </si>
  <si>
    <t>Wykonanie nawierzchni z kostki betonowej o grubosci 6,00 cm na podsypce cementowo-piaskowej grubości 0,08m</t>
  </si>
  <si>
    <t>Wykonanie obrzeży betonowych o szerokości 8 cm x 30 cm wzdłuż krawędzi jezdni wraz z lokalnymi zaniżeniami w obrębie zjazdów, dostosowaniem wysokosci warstw konstrukcyjnych pod krawężnikiem, z wykonaniem ław betonowych B15 wysokości min. 10cm (objętość min. 0,05m3/mb) oraz podsypki cementowo-piaskowej grubości min. 3 cm (C:P=1:4)</t>
  </si>
  <si>
    <t>Wykonanie krawężników betonowych  20 cm x 30 cm wzdłuż krawędzi jezdni wraz z lokalnymi zaniżeniami w obrębie zjazdów, dostosowaniem wysokości warstw konstrukcyjnych pod krawężnikiem,  z wykonaniem ław betonowych B15 wysokości min. 10cm (objętość min. 0,0575m3/mb) oraz podsypki cementowo-piaskowej grubości 5 cm (C:P=1:4)</t>
  </si>
  <si>
    <t>Wykonanie ścieku betonowego za chodnikiem z prefabrykatów betonowych (60x33x15 cm lub 60x33x15 cm) typ KPED 01.03, na podsypce cementowo-piaskowej grubości 15 cm (C:P=1:4) i zagęszczonym podłożu</t>
  </si>
  <si>
    <t>Wykonanie warstwy podbudowy kruszywa stabilizowanego cementem 25kg/m2 grubości 15 cm, pod warstwy konstrukcyjne: wzmocneinie konstrukcji jezdni</t>
  </si>
  <si>
    <t>Wykonanie warstwy podbudowy kruszywa stabilizowanego cementem 25kg/m2 grubości 30 cm, pod warstwy konstrukcyjne: wzmocneinie konstrukcji jezdni</t>
  </si>
  <si>
    <t>Wykonanie warstwy podbudowy zasadniczej z kruszywa łamanego 0÷31,5mm stabilizowanego mechanicznie grubości 20cm oraz wykonanie koryta mechanicznie wraz z profilowaniem i zagęszczeniem podłoża (w gruncie kategorii I÷VI, głębokość koryta 11÷20cm) pod warstwy konstrukcyjne: jezdni, przekroje P1, P2, P3</t>
  </si>
  <si>
    <t>Wykonanie podbudowy zasadniczej z kruszywa łamanego, gr. w-wy 15-35 cm</t>
  </si>
  <si>
    <t xml:space="preserve">Mechaniczne skropienie emulsją asfaltową istniejącej warstwy ścieralnej z betonu asfaltowego AC11S pod projektowaną warstwę wyrównawczą z betonu asfaltowego AC16W </t>
  </si>
  <si>
    <t>Wykonanie warstwy ścieralnej z betonu asfaltowego AC11S dla KR1 grubości 4,0 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</si>
</sst>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&quot; &quot;"/>
    <numFmt numFmtId="167" formatCode="0.0"/>
    <numFmt numFmtId="168" formatCode="#,##0\ &quot;zł&quot;"/>
    <numFmt numFmtId="169" formatCode="0.00000"/>
    <numFmt numFmtId="170" formatCode="0.000"/>
    <numFmt numFmtId="171" formatCode="0.0000"/>
    <numFmt numFmtId="172" formatCode="#,##0.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&quot; &quot;"/>
    <numFmt numFmtId="179" formatCode="_-* #,##0.0\ _z_ł_-;\-* #,##0.0\ _z_ł_-;_-* &quot;-&quot;??\ _z_ł_-;_-@_-"/>
    <numFmt numFmtId="180" formatCode="_-* #,##0\ _z_ł_-;\-* #,##0\ _z_ł_-;_-* &quot;-&quot;??\ _z_ł_-;_-@_-"/>
    <numFmt numFmtId="181" formatCode="[$-415]d\ mmmm\ yyyy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b/>
      <sz val="10"/>
      <name val="Czcionka tekstu podstawowego"/>
      <family val="0"/>
    </font>
    <font>
      <b/>
      <u val="single"/>
      <sz val="16"/>
      <name val="Czcionka tekstu podstawowego"/>
      <family val="0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0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name val="Arial"/>
      <family val="2"/>
    </font>
    <font>
      <b/>
      <sz val="12"/>
      <name val="Czcionka tekstu podstawowego"/>
      <family val="0"/>
    </font>
    <font>
      <b/>
      <sz val="10"/>
      <name val="Arial CE"/>
      <family val="0"/>
    </font>
    <font>
      <b/>
      <i/>
      <u val="single"/>
      <sz val="10"/>
      <color indexed="8"/>
      <name val="Czcionka tekstu podstawowego"/>
      <family val="0"/>
    </font>
    <font>
      <b/>
      <i/>
      <u val="single"/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b/>
      <sz val="11"/>
      <name val="Czcionka tekstu podstawowego"/>
      <family val="0"/>
    </font>
    <font>
      <sz val="10"/>
      <color indexed="10"/>
      <name val="Czcionka tekstu podstawowego"/>
      <family val="2"/>
    </font>
    <font>
      <sz val="10"/>
      <color indexed="13"/>
      <name val="Czcionka tekstu podstawowego"/>
      <family val="2"/>
    </font>
    <font>
      <b/>
      <sz val="14"/>
      <name val="Arial ce"/>
      <family val="0"/>
    </font>
    <font>
      <b/>
      <u val="single"/>
      <sz val="10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zcionka tekstu podstawowego"/>
      <family val="0"/>
    </font>
    <font>
      <sz val="9"/>
      <color indexed="10"/>
      <name val="Czcionka tekstu podstawowego"/>
      <family val="0"/>
    </font>
    <font>
      <b/>
      <i/>
      <u val="single"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sz val="9"/>
      <color rgb="FFFF0000"/>
      <name val="Czcionka tekstu podstawowego"/>
      <family val="0"/>
    </font>
    <font>
      <b/>
      <i/>
      <u val="single"/>
      <sz val="10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95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shrinkToFit="1"/>
    </xf>
    <xf numFmtId="170" fontId="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0" fontId="6" fillId="0" borderId="10" xfId="0" applyNumberFormat="1" applyFont="1" applyFill="1" applyBorder="1" applyAlignment="1">
      <alignment horizontal="center" vertical="center"/>
    </xf>
    <xf numFmtId="0" fontId="12" fillId="0" borderId="10" xfId="106" applyFont="1" applyFill="1" applyBorder="1" applyAlignment="1">
      <alignment horizontal="left" vertical="center" wrapText="1"/>
      <protection/>
    </xf>
    <xf numFmtId="0" fontId="3" fillId="0" borderId="10" xfId="106" applyFont="1" applyFill="1" applyBorder="1" applyAlignment="1">
      <alignment horizontal="left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167" fontId="69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/>
    </xf>
    <xf numFmtId="0" fontId="69" fillId="32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966" applyFont="1" applyFill="1" applyBorder="1" applyAlignment="1">
      <alignment horizontal="left" vertical="center" wrapText="1"/>
      <protection/>
    </xf>
    <xf numFmtId="49" fontId="75" fillId="0" borderId="10" xfId="1059" applyNumberFormat="1" applyFont="1" applyFill="1" applyBorder="1" applyAlignment="1">
      <alignment horizontal="center" vertical="center" wrapText="1"/>
      <protection/>
    </xf>
    <xf numFmtId="49" fontId="75" fillId="0" borderId="10" xfId="108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3" fillId="0" borderId="10" xfId="225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12" fillId="0" borderId="10" xfId="505" applyFont="1" applyFill="1" applyBorder="1" applyAlignment="1">
      <alignment horizontal="left" vertical="center" wrapText="1"/>
      <protection/>
    </xf>
    <xf numFmtId="0" fontId="3" fillId="0" borderId="10" xfId="600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2" fillId="0" borderId="10" xfId="875" applyFont="1" applyFill="1" applyBorder="1" applyAlignment="1">
      <alignment horizontal="left" vertical="center" wrapText="1"/>
      <protection/>
    </xf>
    <xf numFmtId="0" fontId="3" fillId="0" borderId="10" xfId="965" applyFont="1" applyFill="1" applyBorder="1" applyAlignment="1">
      <alignment horizontal="left" vertical="center" wrapText="1"/>
      <protection/>
    </xf>
    <xf numFmtId="0" fontId="12" fillId="0" borderId="10" xfId="1059" applyFont="1" applyFill="1" applyBorder="1" applyAlignment="1">
      <alignment horizontal="left" vertical="center" wrapText="1"/>
      <protection/>
    </xf>
    <xf numFmtId="0" fontId="3" fillId="0" borderId="10" xfId="1200" applyFont="1" applyFill="1" applyBorder="1" applyAlignment="1">
      <alignment horizontal="left" vertical="center" wrapText="1"/>
      <protection/>
    </xf>
    <xf numFmtId="0" fontId="12" fillId="0" borderId="10" xfId="1088" applyFont="1" applyFill="1" applyBorder="1" applyAlignment="1">
      <alignment horizontal="left" vertical="center" wrapText="1"/>
      <protection/>
    </xf>
    <xf numFmtId="0" fontId="3" fillId="0" borderId="10" xfId="122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70" fontId="70" fillId="0" borderId="10" xfId="0" applyNumberFormat="1" applyFont="1" applyFill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vertical="center"/>
    </xf>
    <xf numFmtId="170" fontId="70" fillId="32" borderId="10" xfId="0" applyNumberFormat="1" applyFont="1" applyFill="1" applyBorder="1" applyAlignment="1">
      <alignment horizontal="center" vertical="center"/>
    </xf>
    <xf numFmtId="170" fontId="69" fillId="0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70" fillId="3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73" fontId="4" fillId="32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75" fillId="0" borderId="11" xfId="1059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shrinkToFit="1"/>
    </xf>
    <xf numFmtId="0" fontId="72" fillId="33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shrinkToFit="1"/>
    </xf>
    <xf numFmtId="0" fontId="69" fillId="33" borderId="10" xfId="0" applyFont="1" applyFill="1" applyBorder="1" applyAlignment="1">
      <alignment horizontal="center" vertical="center"/>
    </xf>
    <xf numFmtId="170" fontId="70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170" fontId="2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170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170" fontId="70" fillId="34" borderId="10" xfId="0" applyNumberFormat="1" applyFont="1" applyFill="1" applyBorder="1" applyAlignment="1">
      <alignment horizontal="center" vertical="center"/>
    </xf>
    <xf numFmtId="2" fontId="70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12" fillId="0" borderId="10" xfId="108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49" fontId="12" fillId="0" borderId="13" xfId="108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2" fillId="0" borderId="10" xfId="876" applyFont="1" applyFill="1" applyBorder="1" applyAlignment="1">
      <alignment horizontal="left" vertical="center" wrapText="1"/>
      <protection/>
    </xf>
    <xf numFmtId="0" fontId="3" fillId="0" borderId="10" xfId="966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12" fillId="0" borderId="10" xfId="105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4" fillId="0" borderId="10" xfId="1229" applyFont="1" applyFill="1" applyBorder="1" applyAlignment="1">
      <alignment horizontal="left" vertical="center" wrapText="1"/>
      <protection/>
    </xf>
    <xf numFmtId="0" fontId="75" fillId="0" borderId="10" xfId="1088" applyFont="1" applyFill="1" applyBorder="1" applyAlignment="1">
      <alignment horizontal="left" vertical="center" wrapText="1"/>
      <protection/>
    </xf>
    <xf numFmtId="0" fontId="75" fillId="0" borderId="10" xfId="876" applyFont="1" applyFill="1" applyBorder="1" applyAlignment="1">
      <alignment horizontal="left" vertical="center" wrapText="1"/>
      <protection/>
    </xf>
    <xf numFmtId="0" fontId="75" fillId="0" borderId="10" xfId="1059" applyFont="1" applyFill="1" applyBorder="1" applyAlignment="1">
      <alignment horizontal="left" vertical="center" wrapText="1"/>
      <protection/>
    </xf>
    <xf numFmtId="2" fontId="70" fillId="0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4" fillId="0" borderId="10" xfId="600" applyFont="1" applyFill="1" applyBorder="1" applyAlignment="1">
      <alignment horizontal="left" vertical="center" wrapText="1"/>
      <protection/>
    </xf>
    <xf numFmtId="0" fontId="75" fillId="0" borderId="10" xfId="505" applyFont="1" applyFill="1" applyBorder="1" applyAlignment="1">
      <alignment horizontal="left" vertical="center" wrapText="1"/>
      <protection/>
    </xf>
    <xf numFmtId="0" fontId="4" fillId="32" borderId="14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2" fillId="0" borderId="10" xfId="105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shrinkToFit="1"/>
    </xf>
    <xf numFmtId="0" fontId="70" fillId="0" borderId="13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2" fillId="0" borderId="12" xfId="1088" applyNumberFormat="1" applyFont="1" applyFill="1" applyBorder="1" applyAlignment="1">
      <alignment horizontal="center" vertical="center" wrapText="1"/>
      <protection/>
    </xf>
    <xf numFmtId="49" fontId="12" fillId="0" borderId="13" xfId="108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75" fillId="0" borderId="12" xfId="1059" applyNumberFormat="1" applyFont="1" applyFill="1" applyBorder="1" applyAlignment="1">
      <alignment horizontal="center" vertical="center" wrapText="1"/>
      <protection/>
    </xf>
    <xf numFmtId="49" fontId="75" fillId="0" borderId="11" xfId="1059" applyNumberFormat="1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/>
    </xf>
    <xf numFmtId="49" fontId="75" fillId="0" borderId="12" xfId="1088" applyNumberFormat="1" applyFont="1" applyFill="1" applyBorder="1" applyAlignment="1">
      <alignment horizontal="center" vertical="center" wrapText="1"/>
      <protection/>
    </xf>
    <xf numFmtId="49" fontId="75" fillId="0" borderId="13" xfId="1088" applyNumberFormat="1" applyFont="1" applyFill="1" applyBorder="1" applyAlignment="1">
      <alignment horizontal="center" vertical="center" wrapText="1"/>
      <protection/>
    </xf>
    <xf numFmtId="49" fontId="75" fillId="0" borderId="11" xfId="1088" applyNumberFormat="1" applyFont="1" applyFill="1" applyBorder="1" applyAlignment="1">
      <alignment horizontal="center" vertical="center" wrapText="1"/>
      <protection/>
    </xf>
  </cellXfs>
  <cellStyles count="193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10" xfId="53"/>
    <cellStyle name="Normalny 10 11" xfId="54"/>
    <cellStyle name="Normalny 10 12" xfId="55"/>
    <cellStyle name="Normalny 10 13" xfId="56"/>
    <cellStyle name="Normalny 10 14" xfId="57"/>
    <cellStyle name="Normalny 10 15" xfId="58"/>
    <cellStyle name="Normalny 10 16" xfId="59"/>
    <cellStyle name="Normalny 10 17" xfId="60"/>
    <cellStyle name="Normalny 10 18" xfId="61"/>
    <cellStyle name="Normalny 10 19" xfId="62"/>
    <cellStyle name="Normalny 10 2" xfId="63"/>
    <cellStyle name="Normalny 10 20" xfId="64"/>
    <cellStyle name="Normalny 10 21" xfId="65"/>
    <cellStyle name="Normalny 10 22" xfId="66"/>
    <cellStyle name="Normalny 10 23" xfId="67"/>
    <cellStyle name="Normalny 10 24" xfId="68"/>
    <cellStyle name="Normalny 10 25" xfId="69"/>
    <cellStyle name="Normalny 10 26" xfId="70"/>
    <cellStyle name="Normalny 10 27" xfId="71"/>
    <cellStyle name="Normalny 10 3" xfId="72"/>
    <cellStyle name="Normalny 10 4" xfId="73"/>
    <cellStyle name="Normalny 10 5" xfId="74"/>
    <cellStyle name="Normalny 10 6" xfId="75"/>
    <cellStyle name="Normalny 10 7" xfId="76"/>
    <cellStyle name="Normalny 10 8" xfId="77"/>
    <cellStyle name="Normalny 10 9" xfId="78"/>
    <cellStyle name="Normalny 11" xfId="79"/>
    <cellStyle name="Normalny 11 10" xfId="80"/>
    <cellStyle name="Normalny 11 11" xfId="81"/>
    <cellStyle name="Normalny 11 12" xfId="82"/>
    <cellStyle name="Normalny 11 13" xfId="83"/>
    <cellStyle name="Normalny 11 14" xfId="84"/>
    <cellStyle name="Normalny 11 15" xfId="85"/>
    <cellStyle name="Normalny 11 16" xfId="86"/>
    <cellStyle name="Normalny 11 17" xfId="87"/>
    <cellStyle name="Normalny 11 18" xfId="88"/>
    <cellStyle name="Normalny 11 19" xfId="89"/>
    <cellStyle name="Normalny 11 2" xfId="90"/>
    <cellStyle name="Normalny 11 20" xfId="91"/>
    <cellStyle name="Normalny 11 21" xfId="92"/>
    <cellStyle name="Normalny 11 22" xfId="93"/>
    <cellStyle name="Normalny 11 23" xfId="94"/>
    <cellStyle name="Normalny 11 24" xfId="95"/>
    <cellStyle name="Normalny 11 25" xfId="96"/>
    <cellStyle name="Normalny 11 26" xfId="97"/>
    <cellStyle name="Normalny 11 27" xfId="98"/>
    <cellStyle name="Normalny 11 3" xfId="99"/>
    <cellStyle name="Normalny 11 4" xfId="100"/>
    <cellStyle name="Normalny 11 5" xfId="101"/>
    <cellStyle name="Normalny 11 6" xfId="102"/>
    <cellStyle name="Normalny 11 7" xfId="103"/>
    <cellStyle name="Normalny 11 8" xfId="104"/>
    <cellStyle name="Normalny 11 9" xfId="105"/>
    <cellStyle name="Normalny 12" xfId="106"/>
    <cellStyle name="Normalny 13" xfId="107"/>
    <cellStyle name="Normalny 14" xfId="108"/>
    <cellStyle name="Normalny 15" xfId="109"/>
    <cellStyle name="Normalny 16" xfId="110"/>
    <cellStyle name="Normalny 16 2" xfId="111"/>
    <cellStyle name="Normalny 16 3" xfId="112"/>
    <cellStyle name="Normalny 16 4" xfId="113"/>
    <cellStyle name="Normalny 16 5" xfId="114"/>
    <cellStyle name="Normalny 16 6" xfId="115"/>
    <cellStyle name="Normalny 17" xfId="116"/>
    <cellStyle name="Normalny 18" xfId="117"/>
    <cellStyle name="Normalny 19" xfId="118"/>
    <cellStyle name="Normalny 2" xfId="119"/>
    <cellStyle name="Normalny 2 2" xfId="120"/>
    <cellStyle name="Normalny 2 2 2" xfId="121"/>
    <cellStyle name="Normalny 2 2 2 2" xfId="122"/>
    <cellStyle name="Normalny 2 3" xfId="123"/>
    <cellStyle name="Normalny 20" xfId="124"/>
    <cellStyle name="Normalny 21" xfId="125"/>
    <cellStyle name="Normalny 22" xfId="126"/>
    <cellStyle name="Normalny 23" xfId="127"/>
    <cellStyle name="Normalny 24" xfId="128"/>
    <cellStyle name="Normalny 25" xfId="129"/>
    <cellStyle name="Normalny 25 2" xfId="130"/>
    <cellStyle name="Normalny 25 3" xfId="131"/>
    <cellStyle name="Normalny 25 4" xfId="132"/>
    <cellStyle name="Normalny 26" xfId="133"/>
    <cellStyle name="Normalny 26 10" xfId="134"/>
    <cellStyle name="Normalny 26 11" xfId="135"/>
    <cellStyle name="Normalny 26 12" xfId="136"/>
    <cellStyle name="Normalny 26 13" xfId="137"/>
    <cellStyle name="Normalny 26 14" xfId="138"/>
    <cellStyle name="Normalny 26 15" xfId="139"/>
    <cellStyle name="Normalny 26 16" xfId="140"/>
    <cellStyle name="Normalny 26 17" xfId="141"/>
    <cellStyle name="Normalny 26 18" xfId="142"/>
    <cellStyle name="Normalny 26 19" xfId="143"/>
    <cellStyle name="Normalny 26 2" xfId="144"/>
    <cellStyle name="Normalny 26 20" xfId="145"/>
    <cellStyle name="Normalny 26 21" xfId="146"/>
    <cellStyle name="Normalny 26 22" xfId="147"/>
    <cellStyle name="Normalny 26 23" xfId="148"/>
    <cellStyle name="Normalny 26 24" xfId="149"/>
    <cellStyle name="Normalny 26 25" xfId="150"/>
    <cellStyle name="Normalny 26 26" xfId="151"/>
    <cellStyle name="Normalny 26 27" xfId="152"/>
    <cellStyle name="Normalny 26 28" xfId="153"/>
    <cellStyle name="Normalny 26 29" xfId="154"/>
    <cellStyle name="Normalny 26 3" xfId="155"/>
    <cellStyle name="Normalny 26 30" xfId="156"/>
    <cellStyle name="Normalny 26 31" xfId="157"/>
    <cellStyle name="Normalny 26 32" xfId="158"/>
    <cellStyle name="Normalny 26 33" xfId="159"/>
    <cellStyle name="Normalny 26 34" xfId="160"/>
    <cellStyle name="Normalny 26 35" xfId="161"/>
    <cellStyle name="Normalny 26 36" xfId="162"/>
    <cellStyle name="Normalny 26 37" xfId="163"/>
    <cellStyle name="Normalny 26 38" xfId="164"/>
    <cellStyle name="Normalny 26 39" xfId="165"/>
    <cellStyle name="Normalny 26 4" xfId="166"/>
    <cellStyle name="Normalny 26 40" xfId="167"/>
    <cellStyle name="Normalny 26 41" xfId="168"/>
    <cellStyle name="Normalny 26 42" xfId="169"/>
    <cellStyle name="Normalny 26 43" xfId="170"/>
    <cellStyle name="Normalny 26 44" xfId="171"/>
    <cellStyle name="Normalny 26 45" xfId="172"/>
    <cellStyle name="Normalny 26 46" xfId="173"/>
    <cellStyle name="Normalny 26 47" xfId="174"/>
    <cellStyle name="Normalny 26 48" xfId="175"/>
    <cellStyle name="Normalny 26 49" xfId="176"/>
    <cellStyle name="Normalny 26 5" xfId="177"/>
    <cellStyle name="Normalny 26 50" xfId="178"/>
    <cellStyle name="Normalny 26 51" xfId="179"/>
    <cellStyle name="Normalny 26 52" xfId="180"/>
    <cellStyle name="Normalny 26 53" xfId="181"/>
    <cellStyle name="Normalny 26 54" xfId="182"/>
    <cellStyle name="Normalny 26 55" xfId="183"/>
    <cellStyle name="Normalny 26 56" xfId="184"/>
    <cellStyle name="Normalny 26 57" xfId="185"/>
    <cellStyle name="Normalny 26 58" xfId="186"/>
    <cellStyle name="Normalny 26 59" xfId="187"/>
    <cellStyle name="Normalny 26 6" xfId="188"/>
    <cellStyle name="Normalny 26 60" xfId="189"/>
    <cellStyle name="Normalny 26 61" xfId="190"/>
    <cellStyle name="Normalny 26 62" xfId="191"/>
    <cellStyle name="Normalny 26 63" xfId="192"/>
    <cellStyle name="Normalny 26 64" xfId="193"/>
    <cellStyle name="Normalny 26 65" xfId="194"/>
    <cellStyle name="Normalny 26 66" xfId="195"/>
    <cellStyle name="Normalny 26 67" xfId="196"/>
    <cellStyle name="Normalny 26 68" xfId="197"/>
    <cellStyle name="Normalny 26 69" xfId="198"/>
    <cellStyle name="Normalny 26 7" xfId="199"/>
    <cellStyle name="Normalny 26 70" xfId="200"/>
    <cellStyle name="Normalny 26 71" xfId="201"/>
    <cellStyle name="Normalny 26 72" xfId="202"/>
    <cellStyle name="Normalny 26 73" xfId="203"/>
    <cellStyle name="Normalny 26 74" xfId="204"/>
    <cellStyle name="Normalny 26 75" xfId="205"/>
    <cellStyle name="Normalny 26 76" xfId="206"/>
    <cellStyle name="Normalny 26 77" xfId="207"/>
    <cellStyle name="Normalny 26 78" xfId="208"/>
    <cellStyle name="Normalny 26 79" xfId="209"/>
    <cellStyle name="Normalny 26 8" xfId="210"/>
    <cellStyle name="Normalny 26 80" xfId="211"/>
    <cellStyle name="Normalny 26 81" xfId="212"/>
    <cellStyle name="Normalny 26 82" xfId="213"/>
    <cellStyle name="Normalny 26 83" xfId="214"/>
    <cellStyle name="Normalny 26 84" xfId="215"/>
    <cellStyle name="Normalny 26 85" xfId="216"/>
    <cellStyle name="Normalny 26 86" xfId="217"/>
    <cellStyle name="Normalny 26 87" xfId="218"/>
    <cellStyle name="Normalny 26 88" xfId="219"/>
    <cellStyle name="Normalny 26 89" xfId="220"/>
    <cellStyle name="Normalny 26 9" xfId="221"/>
    <cellStyle name="Normalny 26 90" xfId="222"/>
    <cellStyle name="Normalny 26 91" xfId="223"/>
    <cellStyle name="Normalny 26 92" xfId="224"/>
    <cellStyle name="Normalny 27" xfId="225"/>
    <cellStyle name="Normalny 27 10" xfId="226"/>
    <cellStyle name="Normalny 27 11" xfId="227"/>
    <cellStyle name="Normalny 27 12" xfId="228"/>
    <cellStyle name="Normalny 27 13" xfId="229"/>
    <cellStyle name="Normalny 27 14" xfId="230"/>
    <cellStyle name="Normalny 27 15" xfId="231"/>
    <cellStyle name="Normalny 27 16" xfId="232"/>
    <cellStyle name="Normalny 27 17" xfId="233"/>
    <cellStyle name="Normalny 27 18" xfId="234"/>
    <cellStyle name="Normalny 27 19" xfId="235"/>
    <cellStyle name="Normalny 27 2" xfId="236"/>
    <cellStyle name="Normalny 27 20" xfId="237"/>
    <cellStyle name="Normalny 27 21" xfId="238"/>
    <cellStyle name="Normalny 27 22" xfId="239"/>
    <cellStyle name="Normalny 27 23" xfId="240"/>
    <cellStyle name="Normalny 27 24" xfId="241"/>
    <cellStyle name="Normalny 27 25" xfId="242"/>
    <cellStyle name="Normalny 27 26" xfId="243"/>
    <cellStyle name="Normalny 27 27" xfId="244"/>
    <cellStyle name="Normalny 27 28" xfId="245"/>
    <cellStyle name="Normalny 27 29" xfId="246"/>
    <cellStyle name="Normalny 27 3" xfId="247"/>
    <cellStyle name="Normalny 27 30" xfId="248"/>
    <cellStyle name="Normalny 27 31" xfId="249"/>
    <cellStyle name="Normalny 27 32" xfId="250"/>
    <cellStyle name="Normalny 27 33" xfId="251"/>
    <cellStyle name="Normalny 27 34" xfId="252"/>
    <cellStyle name="Normalny 27 35" xfId="253"/>
    <cellStyle name="Normalny 27 36" xfId="254"/>
    <cellStyle name="Normalny 27 37" xfId="255"/>
    <cellStyle name="Normalny 27 38" xfId="256"/>
    <cellStyle name="Normalny 27 39" xfId="257"/>
    <cellStyle name="Normalny 27 4" xfId="258"/>
    <cellStyle name="Normalny 27 40" xfId="259"/>
    <cellStyle name="Normalny 27 41" xfId="260"/>
    <cellStyle name="Normalny 27 42" xfId="261"/>
    <cellStyle name="Normalny 27 43" xfId="262"/>
    <cellStyle name="Normalny 27 44" xfId="263"/>
    <cellStyle name="Normalny 27 45" xfId="264"/>
    <cellStyle name="Normalny 27 46" xfId="265"/>
    <cellStyle name="Normalny 27 47" xfId="266"/>
    <cellStyle name="Normalny 27 48" xfId="267"/>
    <cellStyle name="Normalny 27 49" xfId="268"/>
    <cellStyle name="Normalny 27 5" xfId="269"/>
    <cellStyle name="Normalny 27 50" xfId="270"/>
    <cellStyle name="Normalny 27 51" xfId="271"/>
    <cellStyle name="Normalny 27 52" xfId="272"/>
    <cellStyle name="Normalny 27 53" xfId="273"/>
    <cellStyle name="Normalny 27 54" xfId="274"/>
    <cellStyle name="Normalny 27 55" xfId="275"/>
    <cellStyle name="Normalny 27 56" xfId="276"/>
    <cellStyle name="Normalny 27 57" xfId="277"/>
    <cellStyle name="Normalny 27 58" xfId="278"/>
    <cellStyle name="Normalny 27 59" xfId="279"/>
    <cellStyle name="Normalny 27 6" xfId="280"/>
    <cellStyle name="Normalny 27 60" xfId="281"/>
    <cellStyle name="Normalny 27 61" xfId="282"/>
    <cellStyle name="Normalny 27 62" xfId="283"/>
    <cellStyle name="Normalny 27 63" xfId="284"/>
    <cellStyle name="Normalny 27 64" xfId="285"/>
    <cellStyle name="Normalny 27 65" xfId="286"/>
    <cellStyle name="Normalny 27 66" xfId="287"/>
    <cellStyle name="Normalny 27 67" xfId="288"/>
    <cellStyle name="Normalny 27 68" xfId="289"/>
    <cellStyle name="Normalny 27 69" xfId="290"/>
    <cellStyle name="Normalny 27 7" xfId="291"/>
    <cellStyle name="Normalny 27 70" xfId="292"/>
    <cellStyle name="Normalny 27 71" xfId="293"/>
    <cellStyle name="Normalny 27 72" xfId="294"/>
    <cellStyle name="Normalny 27 73" xfId="295"/>
    <cellStyle name="Normalny 27 74" xfId="296"/>
    <cellStyle name="Normalny 27 75" xfId="297"/>
    <cellStyle name="Normalny 27 76" xfId="298"/>
    <cellStyle name="Normalny 27 77" xfId="299"/>
    <cellStyle name="Normalny 27 78" xfId="300"/>
    <cellStyle name="Normalny 27 79" xfId="301"/>
    <cellStyle name="Normalny 27 8" xfId="302"/>
    <cellStyle name="Normalny 27 80" xfId="303"/>
    <cellStyle name="Normalny 27 81" xfId="304"/>
    <cellStyle name="Normalny 27 82" xfId="305"/>
    <cellStyle name="Normalny 27 83" xfId="306"/>
    <cellStyle name="Normalny 27 84" xfId="307"/>
    <cellStyle name="Normalny 27 85" xfId="308"/>
    <cellStyle name="Normalny 27 86" xfId="309"/>
    <cellStyle name="Normalny 27 87" xfId="310"/>
    <cellStyle name="Normalny 27 9" xfId="311"/>
    <cellStyle name="Normalny 28" xfId="312"/>
    <cellStyle name="Normalny 28 2" xfId="313"/>
    <cellStyle name="Normalny 28 3" xfId="314"/>
    <cellStyle name="Normalny 28 4" xfId="315"/>
    <cellStyle name="Normalny 28 5" xfId="316"/>
    <cellStyle name="Normalny 29" xfId="317"/>
    <cellStyle name="Normalny 3" xfId="318"/>
    <cellStyle name="Normalny 3 10" xfId="319"/>
    <cellStyle name="Normalny 3 11" xfId="320"/>
    <cellStyle name="Normalny 3 12" xfId="321"/>
    <cellStyle name="Normalny 3 13" xfId="322"/>
    <cellStyle name="Normalny 3 14" xfId="323"/>
    <cellStyle name="Normalny 3 15" xfId="324"/>
    <cellStyle name="Normalny 3 16" xfId="325"/>
    <cellStyle name="Normalny 3 17" xfId="326"/>
    <cellStyle name="Normalny 3 18" xfId="327"/>
    <cellStyle name="Normalny 3 19" xfId="328"/>
    <cellStyle name="Normalny 3 2" xfId="329"/>
    <cellStyle name="Normalny 3 20" xfId="330"/>
    <cellStyle name="Normalny 3 21" xfId="331"/>
    <cellStyle name="Normalny 3 22" xfId="332"/>
    <cellStyle name="Normalny 3 23" xfId="333"/>
    <cellStyle name="Normalny 3 24" xfId="334"/>
    <cellStyle name="Normalny 3 25" xfId="335"/>
    <cellStyle name="Normalny 3 26" xfId="336"/>
    <cellStyle name="Normalny 3 27" xfId="337"/>
    <cellStyle name="Normalny 3 28" xfId="338"/>
    <cellStyle name="Normalny 3 29" xfId="339"/>
    <cellStyle name="Normalny 3 3" xfId="340"/>
    <cellStyle name="Normalny 3 30" xfId="341"/>
    <cellStyle name="Normalny 3 31" xfId="342"/>
    <cellStyle name="Normalny 3 32" xfId="343"/>
    <cellStyle name="Normalny 3 33" xfId="344"/>
    <cellStyle name="Normalny 3 34" xfId="345"/>
    <cellStyle name="Normalny 3 35" xfId="346"/>
    <cellStyle name="Normalny 3 36" xfId="347"/>
    <cellStyle name="Normalny 3 37" xfId="348"/>
    <cellStyle name="Normalny 3 38" xfId="349"/>
    <cellStyle name="Normalny 3 39" xfId="350"/>
    <cellStyle name="Normalny 3 4" xfId="351"/>
    <cellStyle name="Normalny 3 40" xfId="352"/>
    <cellStyle name="Normalny 3 41" xfId="353"/>
    <cellStyle name="Normalny 3 42" xfId="354"/>
    <cellStyle name="Normalny 3 43" xfId="355"/>
    <cellStyle name="Normalny 3 44" xfId="356"/>
    <cellStyle name="Normalny 3 45" xfId="357"/>
    <cellStyle name="Normalny 3 46" xfId="358"/>
    <cellStyle name="Normalny 3 47" xfId="359"/>
    <cellStyle name="Normalny 3 48" xfId="360"/>
    <cellStyle name="Normalny 3 49" xfId="361"/>
    <cellStyle name="Normalny 3 5" xfId="362"/>
    <cellStyle name="Normalny 3 50" xfId="363"/>
    <cellStyle name="Normalny 3 51" xfId="364"/>
    <cellStyle name="Normalny 3 52" xfId="365"/>
    <cellStyle name="Normalny 3 53" xfId="366"/>
    <cellStyle name="Normalny 3 54" xfId="367"/>
    <cellStyle name="Normalny 3 55" xfId="368"/>
    <cellStyle name="Normalny 3 56" xfId="369"/>
    <cellStyle name="Normalny 3 57" xfId="370"/>
    <cellStyle name="Normalny 3 58" xfId="371"/>
    <cellStyle name="Normalny 3 59" xfId="372"/>
    <cellStyle name="Normalny 3 6" xfId="373"/>
    <cellStyle name="Normalny 3 60" xfId="374"/>
    <cellStyle name="Normalny 3 61" xfId="375"/>
    <cellStyle name="Normalny 3 62" xfId="376"/>
    <cellStyle name="Normalny 3 63" xfId="377"/>
    <cellStyle name="Normalny 3 64" xfId="378"/>
    <cellStyle name="Normalny 3 65" xfId="379"/>
    <cellStyle name="Normalny 3 66" xfId="380"/>
    <cellStyle name="Normalny 3 67" xfId="381"/>
    <cellStyle name="Normalny 3 68" xfId="382"/>
    <cellStyle name="Normalny 3 69" xfId="383"/>
    <cellStyle name="Normalny 3 7" xfId="384"/>
    <cellStyle name="Normalny 3 70" xfId="385"/>
    <cellStyle name="Normalny 3 71" xfId="386"/>
    <cellStyle name="Normalny 3 72" xfId="387"/>
    <cellStyle name="Normalny 3 73" xfId="388"/>
    <cellStyle name="Normalny 3 74" xfId="389"/>
    <cellStyle name="Normalny 3 75" xfId="390"/>
    <cellStyle name="Normalny 3 76" xfId="391"/>
    <cellStyle name="Normalny 3 77" xfId="392"/>
    <cellStyle name="Normalny 3 78" xfId="393"/>
    <cellStyle name="Normalny 3 79" xfId="394"/>
    <cellStyle name="Normalny 3 8" xfId="395"/>
    <cellStyle name="Normalny 3 80" xfId="396"/>
    <cellStyle name="Normalny 3 81" xfId="397"/>
    <cellStyle name="Normalny 3 82" xfId="398"/>
    <cellStyle name="Normalny 3 83" xfId="399"/>
    <cellStyle name="Normalny 3 84" xfId="400"/>
    <cellStyle name="Normalny 3 85" xfId="401"/>
    <cellStyle name="Normalny 3 86" xfId="402"/>
    <cellStyle name="Normalny 3 87" xfId="403"/>
    <cellStyle name="Normalny 3 88" xfId="404"/>
    <cellStyle name="Normalny 3 89" xfId="405"/>
    <cellStyle name="Normalny 3 9" xfId="406"/>
    <cellStyle name="Normalny 3 90" xfId="407"/>
    <cellStyle name="Normalny 3 91" xfId="408"/>
    <cellStyle name="Normalny 3 92" xfId="409"/>
    <cellStyle name="Normalny 3 93" xfId="410"/>
    <cellStyle name="Normalny 3 94" xfId="411"/>
    <cellStyle name="Normalny 30" xfId="412"/>
    <cellStyle name="Normalny 30 10" xfId="413"/>
    <cellStyle name="Normalny 30 11" xfId="414"/>
    <cellStyle name="Normalny 30 12" xfId="415"/>
    <cellStyle name="Normalny 30 13" xfId="416"/>
    <cellStyle name="Normalny 30 14" xfId="417"/>
    <cellStyle name="Normalny 30 15" xfId="418"/>
    <cellStyle name="Normalny 30 16" xfId="419"/>
    <cellStyle name="Normalny 30 17" xfId="420"/>
    <cellStyle name="Normalny 30 18" xfId="421"/>
    <cellStyle name="Normalny 30 19" xfId="422"/>
    <cellStyle name="Normalny 30 2" xfId="423"/>
    <cellStyle name="Normalny 30 20" xfId="424"/>
    <cellStyle name="Normalny 30 21" xfId="425"/>
    <cellStyle name="Normalny 30 22" xfId="426"/>
    <cellStyle name="Normalny 30 23" xfId="427"/>
    <cellStyle name="Normalny 30 24" xfId="428"/>
    <cellStyle name="Normalny 30 25" xfId="429"/>
    <cellStyle name="Normalny 30 26" xfId="430"/>
    <cellStyle name="Normalny 30 27" xfId="431"/>
    <cellStyle name="Normalny 30 28" xfId="432"/>
    <cellStyle name="Normalny 30 29" xfId="433"/>
    <cellStyle name="Normalny 30 3" xfId="434"/>
    <cellStyle name="Normalny 30 30" xfId="435"/>
    <cellStyle name="Normalny 30 31" xfId="436"/>
    <cellStyle name="Normalny 30 32" xfId="437"/>
    <cellStyle name="Normalny 30 33" xfId="438"/>
    <cellStyle name="Normalny 30 34" xfId="439"/>
    <cellStyle name="Normalny 30 35" xfId="440"/>
    <cellStyle name="Normalny 30 36" xfId="441"/>
    <cellStyle name="Normalny 30 37" xfId="442"/>
    <cellStyle name="Normalny 30 38" xfId="443"/>
    <cellStyle name="Normalny 30 39" xfId="444"/>
    <cellStyle name="Normalny 30 4" xfId="445"/>
    <cellStyle name="Normalny 30 40" xfId="446"/>
    <cellStyle name="Normalny 30 41" xfId="447"/>
    <cellStyle name="Normalny 30 42" xfId="448"/>
    <cellStyle name="Normalny 30 43" xfId="449"/>
    <cellStyle name="Normalny 30 44" xfId="450"/>
    <cellStyle name="Normalny 30 45" xfId="451"/>
    <cellStyle name="Normalny 30 46" xfId="452"/>
    <cellStyle name="Normalny 30 47" xfId="453"/>
    <cellStyle name="Normalny 30 48" xfId="454"/>
    <cellStyle name="Normalny 30 49" xfId="455"/>
    <cellStyle name="Normalny 30 5" xfId="456"/>
    <cellStyle name="Normalny 30 50" xfId="457"/>
    <cellStyle name="Normalny 30 51" xfId="458"/>
    <cellStyle name="Normalny 30 52" xfId="459"/>
    <cellStyle name="Normalny 30 53" xfId="460"/>
    <cellStyle name="Normalny 30 54" xfId="461"/>
    <cellStyle name="Normalny 30 55" xfId="462"/>
    <cellStyle name="Normalny 30 56" xfId="463"/>
    <cellStyle name="Normalny 30 57" xfId="464"/>
    <cellStyle name="Normalny 30 58" xfId="465"/>
    <cellStyle name="Normalny 30 59" xfId="466"/>
    <cellStyle name="Normalny 30 6" xfId="467"/>
    <cellStyle name="Normalny 30 60" xfId="468"/>
    <cellStyle name="Normalny 30 61" xfId="469"/>
    <cellStyle name="Normalny 30 62" xfId="470"/>
    <cellStyle name="Normalny 30 63" xfId="471"/>
    <cellStyle name="Normalny 30 64" xfId="472"/>
    <cellStyle name="Normalny 30 65" xfId="473"/>
    <cellStyle name="Normalny 30 66" xfId="474"/>
    <cellStyle name="Normalny 30 67" xfId="475"/>
    <cellStyle name="Normalny 30 68" xfId="476"/>
    <cellStyle name="Normalny 30 69" xfId="477"/>
    <cellStyle name="Normalny 30 7" xfId="478"/>
    <cellStyle name="Normalny 30 70" xfId="479"/>
    <cellStyle name="Normalny 30 71" xfId="480"/>
    <cellStyle name="Normalny 30 72" xfId="481"/>
    <cellStyle name="Normalny 30 73" xfId="482"/>
    <cellStyle name="Normalny 30 74" xfId="483"/>
    <cellStyle name="Normalny 30 75" xfId="484"/>
    <cellStyle name="Normalny 30 76" xfId="485"/>
    <cellStyle name="Normalny 30 77" xfId="486"/>
    <cellStyle name="Normalny 30 78" xfId="487"/>
    <cellStyle name="Normalny 30 79" xfId="488"/>
    <cellStyle name="Normalny 30 8" xfId="489"/>
    <cellStyle name="Normalny 30 80" xfId="490"/>
    <cellStyle name="Normalny 30 81" xfId="491"/>
    <cellStyle name="Normalny 30 82" xfId="492"/>
    <cellStyle name="Normalny 30 83" xfId="493"/>
    <cellStyle name="Normalny 30 84" xfId="494"/>
    <cellStyle name="Normalny 30 85" xfId="495"/>
    <cellStyle name="Normalny 30 86" xfId="496"/>
    <cellStyle name="Normalny 30 87" xfId="497"/>
    <cellStyle name="Normalny 30 88" xfId="498"/>
    <cellStyle name="Normalny 30 89" xfId="499"/>
    <cellStyle name="Normalny 30 9" xfId="500"/>
    <cellStyle name="Normalny 30 90" xfId="501"/>
    <cellStyle name="Normalny 30 91" xfId="502"/>
    <cellStyle name="Normalny 30 92" xfId="503"/>
    <cellStyle name="Normalny 31" xfId="504"/>
    <cellStyle name="Normalny 31 10" xfId="505"/>
    <cellStyle name="Normalny 31 11" xfId="506"/>
    <cellStyle name="Normalny 31 12" xfId="507"/>
    <cellStyle name="Normalny 31 13" xfId="508"/>
    <cellStyle name="Normalny 31 14" xfId="509"/>
    <cellStyle name="Normalny 31 15" xfId="510"/>
    <cellStyle name="Normalny 31 16" xfId="511"/>
    <cellStyle name="Normalny 31 17" xfId="512"/>
    <cellStyle name="Normalny 31 18" xfId="513"/>
    <cellStyle name="Normalny 31 19" xfId="514"/>
    <cellStyle name="Normalny 31 2" xfId="515"/>
    <cellStyle name="Normalny 31 20" xfId="516"/>
    <cellStyle name="Normalny 31 21" xfId="517"/>
    <cellStyle name="Normalny 31 22" xfId="518"/>
    <cellStyle name="Normalny 31 23" xfId="519"/>
    <cellStyle name="Normalny 31 24" xfId="520"/>
    <cellStyle name="Normalny 31 25" xfId="521"/>
    <cellStyle name="Normalny 31 26" xfId="522"/>
    <cellStyle name="Normalny 31 27" xfId="523"/>
    <cellStyle name="Normalny 31 28" xfId="524"/>
    <cellStyle name="Normalny 31 29" xfId="525"/>
    <cellStyle name="Normalny 31 3" xfId="526"/>
    <cellStyle name="Normalny 31 30" xfId="527"/>
    <cellStyle name="Normalny 31 31" xfId="528"/>
    <cellStyle name="Normalny 31 32" xfId="529"/>
    <cellStyle name="Normalny 31 33" xfId="530"/>
    <cellStyle name="Normalny 31 34" xfId="531"/>
    <cellStyle name="Normalny 31 35" xfId="532"/>
    <cellStyle name="Normalny 31 36" xfId="533"/>
    <cellStyle name="Normalny 31 37" xfId="534"/>
    <cellStyle name="Normalny 31 38" xfId="535"/>
    <cellStyle name="Normalny 31 39" xfId="536"/>
    <cellStyle name="Normalny 31 4" xfId="537"/>
    <cellStyle name="Normalny 31 40" xfId="538"/>
    <cellStyle name="Normalny 31 41" xfId="539"/>
    <cellStyle name="Normalny 31 42" xfId="540"/>
    <cellStyle name="Normalny 31 43" xfId="541"/>
    <cellStyle name="Normalny 31 44" xfId="542"/>
    <cellStyle name="Normalny 31 45" xfId="543"/>
    <cellStyle name="Normalny 31 46" xfId="544"/>
    <cellStyle name="Normalny 31 47" xfId="545"/>
    <cellStyle name="Normalny 31 48" xfId="546"/>
    <cellStyle name="Normalny 31 49" xfId="547"/>
    <cellStyle name="Normalny 31 5" xfId="548"/>
    <cellStyle name="Normalny 31 50" xfId="549"/>
    <cellStyle name="Normalny 31 51" xfId="550"/>
    <cellStyle name="Normalny 31 52" xfId="551"/>
    <cellStyle name="Normalny 31 53" xfId="552"/>
    <cellStyle name="Normalny 31 54" xfId="553"/>
    <cellStyle name="Normalny 31 55" xfId="554"/>
    <cellStyle name="Normalny 31 56" xfId="555"/>
    <cellStyle name="Normalny 31 57" xfId="556"/>
    <cellStyle name="Normalny 31 58" xfId="557"/>
    <cellStyle name="Normalny 31 59" xfId="558"/>
    <cellStyle name="Normalny 31 6" xfId="559"/>
    <cellStyle name="Normalny 31 60" xfId="560"/>
    <cellStyle name="Normalny 31 61" xfId="561"/>
    <cellStyle name="Normalny 31 62" xfId="562"/>
    <cellStyle name="Normalny 31 63" xfId="563"/>
    <cellStyle name="Normalny 31 64" xfId="564"/>
    <cellStyle name="Normalny 31 65" xfId="565"/>
    <cellStyle name="Normalny 31 66" xfId="566"/>
    <cellStyle name="Normalny 31 67" xfId="567"/>
    <cellStyle name="Normalny 31 68" xfId="568"/>
    <cellStyle name="Normalny 31 69" xfId="569"/>
    <cellStyle name="Normalny 31 7" xfId="570"/>
    <cellStyle name="Normalny 31 70" xfId="571"/>
    <cellStyle name="Normalny 31 71" xfId="572"/>
    <cellStyle name="Normalny 31 72" xfId="573"/>
    <cellStyle name="Normalny 31 73" xfId="574"/>
    <cellStyle name="Normalny 31 74" xfId="575"/>
    <cellStyle name="Normalny 31 75" xfId="576"/>
    <cellStyle name="Normalny 31 76" xfId="577"/>
    <cellStyle name="Normalny 31 77" xfId="578"/>
    <cellStyle name="Normalny 31 78" xfId="579"/>
    <cellStyle name="Normalny 31 79" xfId="580"/>
    <cellStyle name="Normalny 31 8" xfId="581"/>
    <cellStyle name="Normalny 31 80" xfId="582"/>
    <cellStyle name="Normalny 31 81" xfId="583"/>
    <cellStyle name="Normalny 31 82" xfId="584"/>
    <cellStyle name="Normalny 31 83" xfId="585"/>
    <cellStyle name="Normalny 31 84" xfId="586"/>
    <cellStyle name="Normalny 31 85" xfId="587"/>
    <cellStyle name="Normalny 31 86" xfId="588"/>
    <cellStyle name="Normalny 31 87" xfId="589"/>
    <cellStyle name="Normalny 31 88" xfId="590"/>
    <cellStyle name="Normalny 31 89" xfId="591"/>
    <cellStyle name="Normalny 31 9" xfId="592"/>
    <cellStyle name="Normalny 31 90" xfId="593"/>
    <cellStyle name="Normalny 31 91" xfId="594"/>
    <cellStyle name="Normalny 32" xfId="595"/>
    <cellStyle name="Normalny 32 2" xfId="596"/>
    <cellStyle name="Normalny 32 3" xfId="597"/>
    <cellStyle name="Normalny 32 4" xfId="598"/>
    <cellStyle name="Normalny 33" xfId="599"/>
    <cellStyle name="Normalny 33 10" xfId="600"/>
    <cellStyle name="Normalny 33 11" xfId="601"/>
    <cellStyle name="Normalny 33 12" xfId="602"/>
    <cellStyle name="Normalny 33 13" xfId="603"/>
    <cellStyle name="Normalny 33 14" xfId="604"/>
    <cellStyle name="Normalny 33 15" xfId="605"/>
    <cellStyle name="Normalny 33 16" xfId="606"/>
    <cellStyle name="Normalny 33 17" xfId="607"/>
    <cellStyle name="Normalny 33 18" xfId="608"/>
    <cellStyle name="Normalny 33 19" xfId="609"/>
    <cellStyle name="Normalny 33 2" xfId="610"/>
    <cellStyle name="Normalny 33 20" xfId="611"/>
    <cellStyle name="Normalny 33 21" xfId="612"/>
    <cellStyle name="Normalny 33 22" xfId="613"/>
    <cellStyle name="Normalny 33 23" xfId="614"/>
    <cellStyle name="Normalny 33 24" xfId="615"/>
    <cellStyle name="Normalny 33 25" xfId="616"/>
    <cellStyle name="Normalny 33 26" xfId="617"/>
    <cellStyle name="Normalny 33 27" xfId="618"/>
    <cellStyle name="Normalny 33 28" xfId="619"/>
    <cellStyle name="Normalny 33 29" xfId="620"/>
    <cellStyle name="Normalny 33 3" xfId="621"/>
    <cellStyle name="Normalny 33 30" xfId="622"/>
    <cellStyle name="Normalny 33 31" xfId="623"/>
    <cellStyle name="Normalny 33 32" xfId="624"/>
    <cellStyle name="Normalny 33 33" xfId="625"/>
    <cellStyle name="Normalny 33 34" xfId="626"/>
    <cellStyle name="Normalny 33 35" xfId="627"/>
    <cellStyle name="Normalny 33 36" xfId="628"/>
    <cellStyle name="Normalny 33 37" xfId="629"/>
    <cellStyle name="Normalny 33 38" xfId="630"/>
    <cellStyle name="Normalny 33 39" xfId="631"/>
    <cellStyle name="Normalny 33 4" xfId="632"/>
    <cellStyle name="Normalny 33 40" xfId="633"/>
    <cellStyle name="Normalny 33 41" xfId="634"/>
    <cellStyle name="Normalny 33 42" xfId="635"/>
    <cellStyle name="Normalny 33 43" xfId="636"/>
    <cellStyle name="Normalny 33 44" xfId="637"/>
    <cellStyle name="Normalny 33 45" xfId="638"/>
    <cellStyle name="Normalny 33 46" xfId="639"/>
    <cellStyle name="Normalny 33 47" xfId="640"/>
    <cellStyle name="Normalny 33 48" xfId="641"/>
    <cellStyle name="Normalny 33 49" xfId="642"/>
    <cellStyle name="Normalny 33 5" xfId="643"/>
    <cellStyle name="Normalny 33 50" xfId="644"/>
    <cellStyle name="Normalny 33 51" xfId="645"/>
    <cellStyle name="Normalny 33 52" xfId="646"/>
    <cellStyle name="Normalny 33 53" xfId="647"/>
    <cellStyle name="Normalny 33 54" xfId="648"/>
    <cellStyle name="Normalny 33 55" xfId="649"/>
    <cellStyle name="Normalny 33 56" xfId="650"/>
    <cellStyle name="Normalny 33 57" xfId="651"/>
    <cellStyle name="Normalny 33 58" xfId="652"/>
    <cellStyle name="Normalny 33 59" xfId="653"/>
    <cellStyle name="Normalny 33 6" xfId="654"/>
    <cellStyle name="Normalny 33 60" xfId="655"/>
    <cellStyle name="Normalny 33 61" xfId="656"/>
    <cellStyle name="Normalny 33 62" xfId="657"/>
    <cellStyle name="Normalny 33 63" xfId="658"/>
    <cellStyle name="Normalny 33 64" xfId="659"/>
    <cellStyle name="Normalny 33 65" xfId="660"/>
    <cellStyle name="Normalny 33 66" xfId="661"/>
    <cellStyle name="Normalny 33 67" xfId="662"/>
    <cellStyle name="Normalny 33 68" xfId="663"/>
    <cellStyle name="Normalny 33 69" xfId="664"/>
    <cellStyle name="Normalny 33 7" xfId="665"/>
    <cellStyle name="Normalny 33 70" xfId="666"/>
    <cellStyle name="Normalny 33 71" xfId="667"/>
    <cellStyle name="Normalny 33 72" xfId="668"/>
    <cellStyle name="Normalny 33 73" xfId="669"/>
    <cellStyle name="Normalny 33 74" xfId="670"/>
    <cellStyle name="Normalny 33 75" xfId="671"/>
    <cellStyle name="Normalny 33 76" xfId="672"/>
    <cellStyle name="Normalny 33 77" xfId="673"/>
    <cellStyle name="Normalny 33 78" xfId="674"/>
    <cellStyle name="Normalny 33 79" xfId="675"/>
    <cellStyle name="Normalny 33 8" xfId="676"/>
    <cellStyle name="Normalny 33 80" xfId="677"/>
    <cellStyle name="Normalny 33 81" xfId="678"/>
    <cellStyle name="Normalny 33 82" xfId="679"/>
    <cellStyle name="Normalny 33 83" xfId="680"/>
    <cellStyle name="Normalny 33 84" xfId="681"/>
    <cellStyle name="Normalny 33 85" xfId="682"/>
    <cellStyle name="Normalny 33 86" xfId="683"/>
    <cellStyle name="Normalny 33 87" xfId="684"/>
    <cellStyle name="Normalny 33 88" xfId="685"/>
    <cellStyle name="Normalny 33 89" xfId="686"/>
    <cellStyle name="Normalny 33 9" xfId="687"/>
    <cellStyle name="Normalny 33 90" xfId="688"/>
    <cellStyle name="Normalny 33 91" xfId="689"/>
    <cellStyle name="Normalny 34" xfId="690"/>
    <cellStyle name="Normalny 34 2" xfId="691"/>
    <cellStyle name="Normalny 34 3" xfId="692"/>
    <cellStyle name="Normalny 34 4" xfId="693"/>
    <cellStyle name="Normalny 35" xfId="694"/>
    <cellStyle name="Normalny 35 10" xfId="695"/>
    <cellStyle name="Normalny 35 11" xfId="696"/>
    <cellStyle name="Normalny 35 12" xfId="697"/>
    <cellStyle name="Normalny 35 13" xfId="698"/>
    <cellStyle name="Normalny 35 14" xfId="699"/>
    <cellStyle name="Normalny 35 15" xfId="700"/>
    <cellStyle name="Normalny 35 16" xfId="701"/>
    <cellStyle name="Normalny 35 17" xfId="702"/>
    <cellStyle name="Normalny 35 18" xfId="703"/>
    <cellStyle name="Normalny 35 19" xfId="704"/>
    <cellStyle name="Normalny 35 2" xfId="705"/>
    <cellStyle name="Normalny 35 20" xfId="706"/>
    <cellStyle name="Normalny 35 21" xfId="707"/>
    <cellStyle name="Normalny 35 22" xfId="708"/>
    <cellStyle name="Normalny 35 23" xfId="709"/>
    <cellStyle name="Normalny 35 24" xfId="710"/>
    <cellStyle name="Normalny 35 25" xfId="711"/>
    <cellStyle name="Normalny 35 26" xfId="712"/>
    <cellStyle name="Normalny 35 27" xfId="713"/>
    <cellStyle name="Normalny 35 28" xfId="714"/>
    <cellStyle name="Normalny 35 29" xfId="715"/>
    <cellStyle name="Normalny 35 3" xfId="716"/>
    <cellStyle name="Normalny 35 30" xfId="717"/>
    <cellStyle name="Normalny 35 31" xfId="718"/>
    <cellStyle name="Normalny 35 32" xfId="719"/>
    <cellStyle name="Normalny 35 33" xfId="720"/>
    <cellStyle name="Normalny 35 34" xfId="721"/>
    <cellStyle name="Normalny 35 35" xfId="722"/>
    <cellStyle name="Normalny 35 36" xfId="723"/>
    <cellStyle name="Normalny 35 37" xfId="724"/>
    <cellStyle name="Normalny 35 38" xfId="725"/>
    <cellStyle name="Normalny 35 39" xfId="726"/>
    <cellStyle name="Normalny 35 4" xfId="727"/>
    <cellStyle name="Normalny 35 40" xfId="728"/>
    <cellStyle name="Normalny 35 41" xfId="729"/>
    <cellStyle name="Normalny 35 42" xfId="730"/>
    <cellStyle name="Normalny 35 43" xfId="731"/>
    <cellStyle name="Normalny 35 44" xfId="732"/>
    <cellStyle name="Normalny 35 45" xfId="733"/>
    <cellStyle name="Normalny 35 46" xfId="734"/>
    <cellStyle name="Normalny 35 47" xfId="735"/>
    <cellStyle name="Normalny 35 48" xfId="736"/>
    <cellStyle name="Normalny 35 49" xfId="737"/>
    <cellStyle name="Normalny 35 5" xfId="738"/>
    <cellStyle name="Normalny 35 50" xfId="739"/>
    <cellStyle name="Normalny 35 51" xfId="740"/>
    <cellStyle name="Normalny 35 52" xfId="741"/>
    <cellStyle name="Normalny 35 53" xfId="742"/>
    <cellStyle name="Normalny 35 54" xfId="743"/>
    <cellStyle name="Normalny 35 55" xfId="744"/>
    <cellStyle name="Normalny 35 56" xfId="745"/>
    <cellStyle name="Normalny 35 57" xfId="746"/>
    <cellStyle name="Normalny 35 58" xfId="747"/>
    <cellStyle name="Normalny 35 59" xfId="748"/>
    <cellStyle name="Normalny 35 6" xfId="749"/>
    <cellStyle name="Normalny 35 60" xfId="750"/>
    <cellStyle name="Normalny 35 61" xfId="751"/>
    <cellStyle name="Normalny 35 62" xfId="752"/>
    <cellStyle name="Normalny 35 63" xfId="753"/>
    <cellStyle name="Normalny 35 64" xfId="754"/>
    <cellStyle name="Normalny 35 65" xfId="755"/>
    <cellStyle name="Normalny 35 66" xfId="756"/>
    <cellStyle name="Normalny 35 67" xfId="757"/>
    <cellStyle name="Normalny 35 68" xfId="758"/>
    <cellStyle name="Normalny 35 69" xfId="759"/>
    <cellStyle name="Normalny 35 7" xfId="760"/>
    <cellStyle name="Normalny 35 70" xfId="761"/>
    <cellStyle name="Normalny 35 71" xfId="762"/>
    <cellStyle name="Normalny 35 72" xfId="763"/>
    <cellStyle name="Normalny 35 73" xfId="764"/>
    <cellStyle name="Normalny 35 74" xfId="765"/>
    <cellStyle name="Normalny 35 75" xfId="766"/>
    <cellStyle name="Normalny 35 76" xfId="767"/>
    <cellStyle name="Normalny 35 77" xfId="768"/>
    <cellStyle name="Normalny 35 78" xfId="769"/>
    <cellStyle name="Normalny 35 79" xfId="770"/>
    <cellStyle name="Normalny 35 8" xfId="771"/>
    <cellStyle name="Normalny 35 80" xfId="772"/>
    <cellStyle name="Normalny 35 81" xfId="773"/>
    <cellStyle name="Normalny 35 9" xfId="774"/>
    <cellStyle name="Normalny 36" xfId="775"/>
    <cellStyle name="Normalny 36 10" xfId="776"/>
    <cellStyle name="Normalny 36 11" xfId="777"/>
    <cellStyle name="Normalny 36 12" xfId="778"/>
    <cellStyle name="Normalny 36 13" xfId="779"/>
    <cellStyle name="Normalny 36 14" xfId="780"/>
    <cellStyle name="Normalny 36 15" xfId="781"/>
    <cellStyle name="Normalny 36 16" xfId="782"/>
    <cellStyle name="Normalny 36 17" xfId="783"/>
    <cellStyle name="Normalny 36 18" xfId="784"/>
    <cellStyle name="Normalny 36 19" xfId="785"/>
    <cellStyle name="Normalny 36 2" xfId="786"/>
    <cellStyle name="Normalny 36 20" xfId="787"/>
    <cellStyle name="Normalny 36 21" xfId="788"/>
    <cellStyle name="Normalny 36 22" xfId="789"/>
    <cellStyle name="Normalny 36 23" xfId="790"/>
    <cellStyle name="Normalny 36 24" xfId="791"/>
    <cellStyle name="Normalny 36 25" xfId="792"/>
    <cellStyle name="Normalny 36 26" xfId="793"/>
    <cellStyle name="Normalny 36 27" xfId="794"/>
    <cellStyle name="Normalny 36 28" xfId="795"/>
    <cellStyle name="Normalny 36 29" xfId="796"/>
    <cellStyle name="Normalny 36 3" xfId="797"/>
    <cellStyle name="Normalny 36 30" xfId="798"/>
    <cellStyle name="Normalny 36 31" xfId="799"/>
    <cellStyle name="Normalny 36 32" xfId="800"/>
    <cellStyle name="Normalny 36 33" xfId="801"/>
    <cellStyle name="Normalny 36 34" xfId="802"/>
    <cellStyle name="Normalny 36 35" xfId="803"/>
    <cellStyle name="Normalny 36 36" xfId="804"/>
    <cellStyle name="Normalny 36 37" xfId="805"/>
    <cellStyle name="Normalny 36 38" xfId="806"/>
    <cellStyle name="Normalny 36 39" xfId="807"/>
    <cellStyle name="Normalny 36 4" xfId="808"/>
    <cellStyle name="Normalny 36 40" xfId="809"/>
    <cellStyle name="Normalny 36 41" xfId="810"/>
    <cellStyle name="Normalny 36 42" xfId="811"/>
    <cellStyle name="Normalny 36 43" xfId="812"/>
    <cellStyle name="Normalny 36 44" xfId="813"/>
    <cellStyle name="Normalny 36 45" xfId="814"/>
    <cellStyle name="Normalny 36 46" xfId="815"/>
    <cellStyle name="Normalny 36 47" xfId="816"/>
    <cellStyle name="Normalny 36 48" xfId="817"/>
    <cellStyle name="Normalny 36 49" xfId="818"/>
    <cellStyle name="Normalny 36 5" xfId="819"/>
    <cellStyle name="Normalny 36 50" xfId="820"/>
    <cellStyle name="Normalny 36 51" xfId="821"/>
    <cellStyle name="Normalny 36 52" xfId="822"/>
    <cellStyle name="Normalny 36 53" xfId="823"/>
    <cellStyle name="Normalny 36 54" xfId="824"/>
    <cellStyle name="Normalny 36 55" xfId="825"/>
    <cellStyle name="Normalny 36 56" xfId="826"/>
    <cellStyle name="Normalny 36 57" xfId="827"/>
    <cellStyle name="Normalny 36 58" xfId="828"/>
    <cellStyle name="Normalny 36 59" xfId="829"/>
    <cellStyle name="Normalny 36 6" xfId="830"/>
    <cellStyle name="Normalny 36 60" xfId="831"/>
    <cellStyle name="Normalny 36 61" xfId="832"/>
    <cellStyle name="Normalny 36 62" xfId="833"/>
    <cellStyle name="Normalny 36 63" xfId="834"/>
    <cellStyle name="Normalny 36 64" xfId="835"/>
    <cellStyle name="Normalny 36 65" xfId="836"/>
    <cellStyle name="Normalny 36 66" xfId="837"/>
    <cellStyle name="Normalny 36 67" xfId="838"/>
    <cellStyle name="Normalny 36 68" xfId="839"/>
    <cellStyle name="Normalny 36 69" xfId="840"/>
    <cellStyle name="Normalny 36 7" xfId="841"/>
    <cellStyle name="Normalny 36 70" xfId="842"/>
    <cellStyle name="Normalny 36 71" xfId="843"/>
    <cellStyle name="Normalny 36 72" xfId="844"/>
    <cellStyle name="Normalny 36 73" xfId="845"/>
    <cellStyle name="Normalny 36 74" xfId="846"/>
    <cellStyle name="Normalny 36 75" xfId="847"/>
    <cellStyle name="Normalny 36 76" xfId="848"/>
    <cellStyle name="Normalny 36 77" xfId="849"/>
    <cellStyle name="Normalny 36 78" xfId="850"/>
    <cellStyle name="Normalny 36 8" xfId="851"/>
    <cellStyle name="Normalny 36 9" xfId="852"/>
    <cellStyle name="Normalny 37" xfId="853"/>
    <cellStyle name="Normalny 38" xfId="854"/>
    <cellStyle name="Normalny 38 2" xfId="855"/>
    <cellStyle name="Normalny 38 3" xfId="856"/>
    <cellStyle name="Normalny 38 4" xfId="857"/>
    <cellStyle name="Normalny 39" xfId="858"/>
    <cellStyle name="Normalny 39 2" xfId="859"/>
    <cellStyle name="Normalny 39 3" xfId="860"/>
    <cellStyle name="Normalny 39 4" xfId="861"/>
    <cellStyle name="Normalny 4" xfId="862"/>
    <cellStyle name="Normalny 40" xfId="863"/>
    <cellStyle name="Normalny 40 2" xfId="864"/>
    <cellStyle name="Normalny 40 3" xfId="865"/>
    <cellStyle name="Normalny 40 4" xfId="866"/>
    <cellStyle name="Normalny 41" xfId="867"/>
    <cellStyle name="Normalny 41 2" xfId="868"/>
    <cellStyle name="Normalny 41 3" xfId="869"/>
    <cellStyle name="Normalny 41 4" xfId="870"/>
    <cellStyle name="Normalny 42" xfId="871"/>
    <cellStyle name="Normalny 42 2" xfId="872"/>
    <cellStyle name="Normalny 42 3" xfId="873"/>
    <cellStyle name="Normalny 42 4" xfId="874"/>
    <cellStyle name="Normalny 43" xfId="875"/>
    <cellStyle name="Normalny 43 10" xfId="876"/>
    <cellStyle name="Normalny 43 11" xfId="877"/>
    <cellStyle name="Normalny 43 12" xfId="878"/>
    <cellStyle name="Normalny 43 13" xfId="879"/>
    <cellStyle name="Normalny 43 14" xfId="880"/>
    <cellStyle name="Normalny 43 15" xfId="881"/>
    <cellStyle name="Normalny 43 16" xfId="882"/>
    <cellStyle name="Normalny 43 17" xfId="883"/>
    <cellStyle name="Normalny 43 18" xfId="884"/>
    <cellStyle name="Normalny 43 19" xfId="885"/>
    <cellStyle name="Normalny 43 2" xfId="886"/>
    <cellStyle name="Normalny 43 20" xfId="887"/>
    <cellStyle name="Normalny 43 21" xfId="888"/>
    <cellStyle name="Normalny 43 22" xfId="889"/>
    <cellStyle name="Normalny 43 23" xfId="890"/>
    <cellStyle name="Normalny 43 24" xfId="891"/>
    <cellStyle name="Normalny 43 25" xfId="892"/>
    <cellStyle name="Normalny 43 26" xfId="893"/>
    <cellStyle name="Normalny 43 27" xfId="894"/>
    <cellStyle name="Normalny 43 28" xfId="895"/>
    <cellStyle name="Normalny 43 29" xfId="896"/>
    <cellStyle name="Normalny 43 3" xfId="897"/>
    <cellStyle name="Normalny 43 30" xfId="898"/>
    <cellStyle name="Normalny 43 31" xfId="899"/>
    <cellStyle name="Normalny 43 32" xfId="900"/>
    <cellStyle name="Normalny 43 33" xfId="901"/>
    <cellStyle name="Normalny 43 34" xfId="902"/>
    <cellStyle name="Normalny 43 35" xfId="903"/>
    <cellStyle name="Normalny 43 36" xfId="904"/>
    <cellStyle name="Normalny 43 37" xfId="905"/>
    <cellStyle name="Normalny 43 38" xfId="906"/>
    <cellStyle name="Normalny 43 39" xfId="907"/>
    <cellStyle name="Normalny 43 4" xfId="908"/>
    <cellStyle name="Normalny 43 40" xfId="909"/>
    <cellStyle name="Normalny 43 41" xfId="910"/>
    <cellStyle name="Normalny 43 42" xfId="911"/>
    <cellStyle name="Normalny 43 43" xfId="912"/>
    <cellStyle name="Normalny 43 44" xfId="913"/>
    <cellStyle name="Normalny 43 45" xfId="914"/>
    <cellStyle name="Normalny 43 46" xfId="915"/>
    <cellStyle name="Normalny 43 47" xfId="916"/>
    <cellStyle name="Normalny 43 48" xfId="917"/>
    <cellStyle name="Normalny 43 49" xfId="918"/>
    <cellStyle name="Normalny 43 5" xfId="919"/>
    <cellStyle name="Normalny 43 50" xfId="920"/>
    <cellStyle name="Normalny 43 51" xfId="921"/>
    <cellStyle name="Normalny 43 52" xfId="922"/>
    <cellStyle name="Normalny 43 53" xfId="923"/>
    <cellStyle name="Normalny 43 54" xfId="924"/>
    <cellStyle name="Normalny 43 55" xfId="925"/>
    <cellStyle name="Normalny 43 56" xfId="926"/>
    <cellStyle name="Normalny 43 57" xfId="927"/>
    <cellStyle name="Normalny 43 58" xfId="928"/>
    <cellStyle name="Normalny 43 59" xfId="929"/>
    <cellStyle name="Normalny 43 6" xfId="930"/>
    <cellStyle name="Normalny 43 60" xfId="931"/>
    <cellStyle name="Normalny 43 61" xfId="932"/>
    <cellStyle name="Normalny 43 62" xfId="933"/>
    <cellStyle name="Normalny 43 63" xfId="934"/>
    <cellStyle name="Normalny 43 64" xfId="935"/>
    <cellStyle name="Normalny 43 65" xfId="936"/>
    <cellStyle name="Normalny 43 66" xfId="937"/>
    <cellStyle name="Normalny 43 67" xfId="938"/>
    <cellStyle name="Normalny 43 68" xfId="939"/>
    <cellStyle name="Normalny 43 69" xfId="940"/>
    <cellStyle name="Normalny 43 7" xfId="941"/>
    <cellStyle name="Normalny 43 70" xfId="942"/>
    <cellStyle name="Normalny 43 71" xfId="943"/>
    <cellStyle name="Normalny 43 72" xfId="944"/>
    <cellStyle name="Normalny 43 73" xfId="945"/>
    <cellStyle name="Normalny 43 74" xfId="946"/>
    <cellStyle name="Normalny 43 75" xfId="947"/>
    <cellStyle name="Normalny 43 76" xfId="948"/>
    <cellStyle name="Normalny 43 77" xfId="949"/>
    <cellStyle name="Normalny 43 78" xfId="950"/>
    <cellStyle name="Normalny 43 79" xfId="951"/>
    <cellStyle name="Normalny 43 8" xfId="952"/>
    <cellStyle name="Normalny 43 80" xfId="953"/>
    <cellStyle name="Normalny 43 81" xfId="954"/>
    <cellStyle name="Normalny 43 82" xfId="955"/>
    <cellStyle name="Normalny 43 83" xfId="956"/>
    <cellStyle name="Normalny 43 84" xfId="957"/>
    <cellStyle name="Normalny 43 85" xfId="958"/>
    <cellStyle name="Normalny 43 86" xfId="959"/>
    <cellStyle name="Normalny 43 87" xfId="960"/>
    <cellStyle name="Normalny 43 88" xfId="961"/>
    <cellStyle name="Normalny 43 89" xfId="962"/>
    <cellStyle name="Normalny 43 9" xfId="963"/>
    <cellStyle name="Normalny 43 90" xfId="964"/>
    <cellStyle name="Normalny 44" xfId="965"/>
    <cellStyle name="Normalny 44 10" xfId="966"/>
    <cellStyle name="Normalny 44 11" xfId="967"/>
    <cellStyle name="Normalny 44 12" xfId="968"/>
    <cellStyle name="Normalny 44 13" xfId="969"/>
    <cellStyle name="Normalny 44 14" xfId="970"/>
    <cellStyle name="Normalny 44 15" xfId="971"/>
    <cellStyle name="Normalny 44 16" xfId="972"/>
    <cellStyle name="Normalny 44 17" xfId="973"/>
    <cellStyle name="Normalny 44 18" xfId="974"/>
    <cellStyle name="Normalny 44 19" xfId="975"/>
    <cellStyle name="Normalny 44 2" xfId="976"/>
    <cellStyle name="Normalny 44 20" xfId="977"/>
    <cellStyle name="Normalny 44 21" xfId="978"/>
    <cellStyle name="Normalny 44 22" xfId="979"/>
    <cellStyle name="Normalny 44 23" xfId="980"/>
    <cellStyle name="Normalny 44 24" xfId="981"/>
    <cellStyle name="Normalny 44 25" xfId="982"/>
    <cellStyle name="Normalny 44 26" xfId="983"/>
    <cellStyle name="Normalny 44 27" xfId="984"/>
    <cellStyle name="Normalny 44 28" xfId="985"/>
    <cellStyle name="Normalny 44 29" xfId="986"/>
    <cellStyle name="Normalny 44 3" xfId="987"/>
    <cellStyle name="Normalny 44 30" xfId="988"/>
    <cellStyle name="Normalny 44 31" xfId="989"/>
    <cellStyle name="Normalny 44 32" xfId="990"/>
    <cellStyle name="Normalny 44 33" xfId="991"/>
    <cellStyle name="Normalny 44 34" xfId="992"/>
    <cellStyle name="Normalny 44 35" xfId="993"/>
    <cellStyle name="Normalny 44 36" xfId="994"/>
    <cellStyle name="Normalny 44 37" xfId="995"/>
    <cellStyle name="Normalny 44 38" xfId="996"/>
    <cellStyle name="Normalny 44 39" xfId="997"/>
    <cellStyle name="Normalny 44 4" xfId="998"/>
    <cellStyle name="Normalny 44 40" xfId="999"/>
    <cellStyle name="Normalny 44 41" xfId="1000"/>
    <cellStyle name="Normalny 44 42" xfId="1001"/>
    <cellStyle name="Normalny 44 43" xfId="1002"/>
    <cellStyle name="Normalny 44 44" xfId="1003"/>
    <cellStyle name="Normalny 44 45" xfId="1004"/>
    <cellStyle name="Normalny 44 46" xfId="1005"/>
    <cellStyle name="Normalny 44 47" xfId="1006"/>
    <cellStyle name="Normalny 44 48" xfId="1007"/>
    <cellStyle name="Normalny 44 49" xfId="1008"/>
    <cellStyle name="Normalny 44 5" xfId="1009"/>
    <cellStyle name="Normalny 44 50" xfId="1010"/>
    <cellStyle name="Normalny 44 51" xfId="1011"/>
    <cellStyle name="Normalny 44 52" xfId="1012"/>
    <cellStyle name="Normalny 44 53" xfId="1013"/>
    <cellStyle name="Normalny 44 54" xfId="1014"/>
    <cellStyle name="Normalny 44 55" xfId="1015"/>
    <cellStyle name="Normalny 44 56" xfId="1016"/>
    <cellStyle name="Normalny 44 57" xfId="1017"/>
    <cellStyle name="Normalny 44 58" xfId="1018"/>
    <cellStyle name="Normalny 44 59" xfId="1019"/>
    <cellStyle name="Normalny 44 6" xfId="1020"/>
    <cellStyle name="Normalny 44 60" xfId="1021"/>
    <cellStyle name="Normalny 44 61" xfId="1022"/>
    <cellStyle name="Normalny 44 62" xfId="1023"/>
    <cellStyle name="Normalny 44 63" xfId="1024"/>
    <cellStyle name="Normalny 44 64" xfId="1025"/>
    <cellStyle name="Normalny 44 65" xfId="1026"/>
    <cellStyle name="Normalny 44 66" xfId="1027"/>
    <cellStyle name="Normalny 44 67" xfId="1028"/>
    <cellStyle name="Normalny 44 68" xfId="1029"/>
    <cellStyle name="Normalny 44 69" xfId="1030"/>
    <cellStyle name="Normalny 44 7" xfId="1031"/>
    <cellStyle name="Normalny 44 70" xfId="1032"/>
    <cellStyle name="Normalny 44 71" xfId="1033"/>
    <cellStyle name="Normalny 44 72" xfId="1034"/>
    <cellStyle name="Normalny 44 73" xfId="1035"/>
    <cellStyle name="Normalny 44 74" xfId="1036"/>
    <cellStyle name="Normalny 44 75" xfId="1037"/>
    <cellStyle name="Normalny 44 76" xfId="1038"/>
    <cellStyle name="Normalny 44 77" xfId="1039"/>
    <cellStyle name="Normalny 44 78" xfId="1040"/>
    <cellStyle name="Normalny 44 79" xfId="1041"/>
    <cellStyle name="Normalny 44 8" xfId="1042"/>
    <cellStyle name="Normalny 44 80" xfId="1043"/>
    <cellStyle name="Normalny 44 81" xfId="1044"/>
    <cellStyle name="Normalny 44 82" xfId="1045"/>
    <cellStyle name="Normalny 44 83" xfId="1046"/>
    <cellStyle name="Normalny 44 84" xfId="1047"/>
    <cellStyle name="Normalny 44 85" xfId="1048"/>
    <cellStyle name="Normalny 44 86" xfId="1049"/>
    <cellStyle name="Normalny 44 87" xfId="1050"/>
    <cellStyle name="Normalny 44 88" xfId="1051"/>
    <cellStyle name="Normalny 44 89" xfId="1052"/>
    <cellStyle name="Normalny 44 9" xfId="1053"/>
    <cellStyle name="Normalny 44 90" xfId="1054"/>
    <cellStyle name="Normalny 45" xfId="1055"/>
    <cellStyle name="Normalny 45 2" xfId="1056"/>
    <cellStyle name="Normalny 45 3" xfId="1057"/>
    <cellStyle name="Normalny 45 4" xfId="1058"/>
    <cellStyle name="Normalny 46" xfId="1059"/>
    <cellStyle name="Normalny 46 10" xfId="1060"/>
    <cellStyle name="Normalny 46 11" xfId="1061"/>
    <cellStyle name="Normalny 46 12" xfId="1062"/>
    <cellStyle name="Normalny 46 13" xfId="1063"/>
    <cellStyle name="Normalny 46 14" xfId="1064"/>
    <cellStyle name="Normalny 46 15" xfId="1065"/>
    <cellStyle name="Normalny 46 16" xfId="1066"/>
    <cellStyle name="Normalny 46 17" xfId="1067"/>
    <cellStyle name="Normalny 46 18" xfId="1068"/>
    <cellStyle name="Normalny 46 19" xfId="1069"/>
    <cellStyle name="Normalny 46 2" xfId="1070"/>
    <cellStyle name="Normalny 46 20" xfId="1071"/>
    <cellStyle name="Normalny 46 21" xfId="1072"/>
    <cellStyle name="Normalny 46 22" xfId="1073"/>
    <cellStyle name="Normalny 46 23" xfId="1074"/>
    <cellStyle name="Normalny 46 24" xfId="1075"/>
    <cellStyle name="Normalny 46 25" xfId="1076"/>
    <cellStyle name="Normalny 46 26" xfId="1077"/>
    <cellStyle name="Normalny 46 27" xfId="1078"/>
    <cellStyle name="Normalny 46 28" xfId="1079"/>
    <cellStyle name="Normalny 46 29" xfId="1080"/>
    <cellStyle name="Normalny 46 3" xfId="1081"/>
    <cellStyle name="Normalny 46 30" xfId="1082"/>
    <cellStyle name="Normalny 46 31" xfId="1083"/>
    <cellStyle name="Normalny 46 32" xfId="1084"/>
    <cellStyle name="Normalny 46 33" xfId="1085"/>
    <cellStyle name="Normalny 46 34" xfId="1086"/>
    <cellStyle name="Normalny 46 35" xfId="1087"/>
    <cellStyle name="Normalny 46 36" xfId="1088"/>
    <cellStyle name="Normalny 46 37" xfId="1089"/>
    <cellStyle name="Normalny 46 38" xfId="1090"/>
    <cellStyle name="Normalny 46 39" xfId="1091"/>
    <cellStyle name="Normalny 46 4" xfId="1092"/>
    <cellStyle name="Normalny 46 40" xfId="1093"/>
    <cellStyle name="Normalny 46 41" xfId="1094"/>
    <cellStyle name="Normalny 46 42" xfId="1095"/>
    <cellStyle name="Normalny 46 43" xfId="1096"/>
    <cellStyle name="Normalny 46 44" xfId="1097"/>
    <cellStyle name="Normalny 46 45" xfId="1098"/>
    <cellStyle name="Normalny 46 46" xfId="1099"/>
    <cellStyle name="Normalny 46 47" xfId="1100"/>
    <cellStyle name="Normalny 46 48" xfId="1101"/>
    <cellStyle name="Normalny 46 49" xfId="1102"/>
    <cellStyle name="Normalny 46 5" xfId="1103"/>
    <cellStyle name="Normalny 46 50" xfId="1104"/>
    <cellStyle name="Normalny 46 51" xfId="1105"/>
    <cellStyle name="Normalny 46 52" xfId="1106"/>
    <cellStyle name="Normalny 46 53" xfId="1107"/>
    <cellStyle name="Normalny 46 54" xfId="1108"/>
    <cellStyle name="Normalny 46 55" xfId="1109"/>
    <cellStyle name="Normalny 46 56" xfId="1110"/>
    <cellStyle name="Normalny 46 57" xfId="1111"/>
    <cellStyle name="Normalny 46 58" xfId="1112"/>
    <cellStyle name="Normalny 46 59" xfId="1113"/>
    <cellStyle name="Normalny 46 6" xfId="1114"/>
    <cellStyle name="Normalny 46 60" xfId="1115"/>
    <cellStyle name="Normalny 46 61" xfId="1116"/>
    <cellStyle name="Normalny 46 62" xfId="1117"/>
    <cellStyle name="Normalny 46 63" xfId="1118"/>
    <cellStyle name="Normalny 46 64" xfId="1119"/>
    <cellStyle name="Normalny 46 65" xfId="1120"/>
    <cellStyle name="Normalny 46 66" xfId="1121"/>
    <cellStyle name="Normalny 46 67" xfId="1122"/>
    <cellStyle name="Normalny 46 68" xfId="1123"/>
    <cellStyle name="Normalny 46 69" xfId="1124"/>
    <cellStyle name="Normalny 46 7" xfId="1125"/>
    <cellStyle name="Normalny 46 70" xfId="1126"/>
    <cellStyle name="Normalny 46 71" xfId="1127"/>
    <cellStyle name="Normalny 46 72" xfId="1128"/>
    <cellStyle name="Normalny 46 73" xfId="1129"/>
    <cellStyle name="Normalny 46 74" xfId="1130"/>
    <cellStyle name="Normalny 46 75" xfId="1131"/>
    <cellStyle name="Normalny 46 76" xfId="1132"/>
    <cellStyle name="Normalny 46 77" xfId="1133"/>
    <cellStyle name="Normalny 46 78" xfId="1134"/>
    <cellStyle name="Normalny 46 79" xfId="1135"/>
    <cellStyle name="Normalny 46 8" xfId="1136"/>
    <cellStyle name="Normalny 46 80" xfId="1137"/>
    <cellStyle name="Normalny 46 81" xfId="1138"/>
    <cellStyle name="Normalny 46 82" xfId="1139"/>
    <cellStyle name="Normalny 46 83" xfId="1140"/>
    <cellStyle name="Normalny 46 84" xfId="1141"/>
    <cellStyle name="Normalny 46 85" xfId="1142"/>
    <cellStyle name="Normalny 46 86" xfId="1143"/>
    <cellStyle name="Normalny 46 87" xfId="1144"/>
    <cellStyle name="Normalny 46 88" xfId="1145"/>
    <cellStyle name="Normalny 46 89" xfId="1146"/>
    <cellStyle name="Normalny 46 9" xfId="1147"/>
    <cellStyle name="Normalny 47" xfId="1148"/>
    <cellStyle name="Normalny 48" xfId="1149"/>
    <cellStyle name="Normalny 49" xfId="1150"/>
    <cellStyle name="Normalny 49 10" xfId="1151"/>
    <cellStyle name="Normalny 49 11" xfId="1152"/>
    <cellStyle name="Normalny 49 12" xfId="1153"/>
    <cellStyle name="Normalny 49 13" xfId="1154"/>
    <cellStyle name="Normalny 49 14" xfId="1155"/>
    <cellStyle name="Normalny 49 15" xfId="1156"/>
    <cellStyle name="Normalny 49 16" xfId="1157"/>
    <cellStyle name="Normalny 49 2" xfId="1158"/>
    <cellStyle name="Normalny 49 3" xfId="1159"/>
    <cellStyle name="Normalny 49 4" xfId="1160"/>
    <cellStyle name="Normalny 49 5" xfId="1161"/>
    <cellStyle name="Normalny 49 6" xfId="1162"/>
    <cellStyle name="Normalny 49 7" xfId="1163"/>
    <cellStyle name="Normalny 49 8" xfId="1164"/>
    <cellStyle name="Normalny 49 9" xfId="1165"/>
    <cellStyle name="Normalny 5" xfId="1166"/>
    <cellStyle name="Normalny 5 2" xfId="1167"/>
    <cellStyle name="Normalny 50" xfId="1168"/>
    <cellStyle name="Normalny 50 10" xfId="1169"/>
    <cellStyle name="Normalny 50 11" xfId="1170"/>
    <cellStyle name="Normalny 50 12" xfId="1171"/>
    <cellStyle name="Normalny 50 13" xfId="1172"/>
    <cellStyle name="Normalny 50 14" xfId="1173"/>
    <cellStyle name="Normalny 50 15" xfId="1174"/>
    <cellStyle name="Normalny 50 16" xfId="1175"/>
    <cellStyle name="Normalny 50 2" xfId="1176"/>
    <cellStyle name="Normalny 50 3" xfId="1177"/>
    <cellStyle name="Normalny 50 4" xfId="1178"/>
    <cellStyle name="Normalny 50 5" xfId="1179"/>
    <cellStyle name="Normalny 50 6" xfId="1180"/>
    <cellStyle name="Normalny 50 7" xfId="1181"/>
    <cellStyle name="Normalny 50 8" xfId="1182"/>
    <cellStyle name="Normalny 50 9" xfId="1183"/>
    <cellStyle name="Normalny 51" xfId="1184"/>
    <cellStyle name="Normalny 51 10" xfId="1185"/>
    <cellStyle name="Normalny 51 11" xfId="1186"/>
    <cellStyle name="Normalny 51 12" xfId="1187"/>
    <cellStyle name="Normalny 51 13" xfId="1188"/>
    <cellStyle name="Normalny 51 14" xfId="1189"/>
    <cellStyle name="Normalny 51 15" xfId="1190"/>
    <cellStyle name="Normalny 51 16" xfId="1191"/>
    <cellStyle name="Normalny 51 2" xfId="1192"/>
    <cellStyle name="Normalny 51 3" xfId="1193"/>
    <cellStyle name="Normalny 51 4" xfId="1194"/>
    <cellStyle name="Normalny 51 5" xfId="1195"/>
    <cellStyle name="Normalny 51 6" xfId="1196"/>
    <cellStyle name="Normalny 51 7" xfId="1197"/>
    <cellStyle name="Normalny 51 8" xfId="1198"/>
    <cellStyle name="Normalny 51 9" xfId="1199"/>
    <cellStyle name="Normalny 52" xfId="1200"/>
    <cellStyle name="Normalny 52 10" xfId="1201"/>
    <cellStyle name="Normalny 52 11" xfId="1202"/>
    <cellStyle name="Normalny 52 12" xfId="1203"/>
    <cellStyle name="Normalny 52 13" xfId="1204"/>
    <cellStyle name="Normalny 52 14" xfId="1205"/>
    <cellStyle name="Normalny 52 15" xfId="1206"/>
    <cellStyle name="Normalny 52 16" xfId="1207"/>
    <cellStyle name="Normalny 52 17" xfId="1208"/>
    <cellStyle name="Normalny 52 18" xfId="1209"/>
    <cellStyle name="Normalny 52 19" xfId="1210"/>
    <cellStyle name="Normalny 52 2" xfId="1211"/>
    <cellStyle name="Normalny 52 20" xfId="1212"/>
    <cellStyle name="Normalny 52 21" xfId="1213"/>
    <cellStyle name="Normalny 52 22" xfId="1214"/>
    <cellStyle name="Normalny 52 23" xfId="1215"/>
    <cellStyle name="Normalny 52 24" xfId="1216"/>
    <cellStyle name="Normalny 52 25" xfId="1217"/>
    <cellStyle name="Normalny 52 26" xfId="1218"/>
    <cellStyle name="Normalny 52 27" xfId="1219"/>
    <cellStyle name="Normalny 52 28" xfId="1220"/>
    <cellStyle name="Normalny 52 29" xfId="1221"/>
    <cellStyle name="Normalny 52 3" xfId="1222"/>
    <cellStyle name="Normalny 52 30" xfId="1223"/>
    <cellStyle name="Normalny 52 31" xfId="1224"/>
    <cellStyle name="Normalny 52 32" xfId="1225"/>
    <cellStyle name="Normalny 52 33" xfId="1226"/>
    <cellStyle name="Normalny 52 34" xfId="1227"/>
    <cellStyle name="Normalny 52 35" xfId="1228"/>
    <cellStyle name="Normalny 52 36" xfId="1229"/>
    <cellStyle name="Normalny 52 37" xfId="1230"/>
    <cellStyle name="Normalny 52 38" xfId="1231"/>
    <cellStyle name="Normalny 52 39" xfId="1232"/>
    <cellStyle name="Normalny 52 4" xfId="1233"/>
    <cellStyle name="Normalny 52 40" xfId="1234"/>
    <cellStyle name="Normalny 52 41" xfId="1235"/>
    <cellStyle name="Normalny 52 42" xfId="1236"/>
    <cellStyle name="Normalny 52 43" xfId="1237"/>
    <cellStyle name="Normalny 52 44" xfId="1238"/>
    <cellStyle name="Normalny 52 45" xfId="1239"/>
    <cellStyle name="Normalny 52 46" xfId="1240"/>
    <cellStyle name="Normalny 52 47" xfId="1241"/>
    <cellStyle name="Normalny 52 48" xfId="1242"/>
    <cellStyle name="Normalny 52 49" xfId="1243"/>
    <cellStyle name="Normalny 52 5" xfId="1244"/>
    <cellStyle name="Normalny 52 50" xfId="1245"/>
    <cellStyle name="Normalny 52 51" xfId="1246"/>
    <cellStyle name="Normalny 52 52" xfId="1247"/>
    <cellStyle name="Normalny 52 53" xfId="1248"/>
    <cellStyle name="Normalny 52 54" xfId="1249"/>
    <cellStyle name="Normalny 52 55" xfId="1250"/>
    <cellStyle name="Normalny 52 56" xfId="1251"/>
    <cellStyle name="Normalny 52 57" xfId="1252"/>
    <cellStyle name="Normalny 52 58" xfId="1253"/>
    <cellStyle name="Normalny 52 59" xfId="1254"/>
    <cellStyle name="Normalny 52 6" xfId="1255"/>
    <cellStyle name="Normalny 52 60" xfId="1256"/>
    <cellStyle name="Normalny 52 61" xfId="1257"/>
    <cellStyle name="Normalny 52 62" xfId="1258"/>
    <cellStyle name="Normalny 52 63" xfId="1259"/>
    <cellStyle name="Normalny 52 64" xfId="1260"/>
    <cellStyle name="Normalny 52 65" xfId="1261"/>
    <cellStyle name="Normalny 52 66" xfId="1262"/>
    <cellStyle name="Normalny 52 67" xfId="1263"/>
    <cellStyle name="Normalny 52 68" xfId="1264"/>
    <cellStyle name="Normalny 52 69" xfId="1265"/>
    <cellStyle name="Normalny 52 7" xfId="1266"/>
    <cellStyle name="Normalny 52 70" xfId="1267"/>
    <cellStyle name="Normalny 52 71" xfId="1268"/>
    <cellStyle name="Normalny 52 72" xfId="1269"/>
    <cellStyle name="Normalny 52 73" xfId="1270"/>
    <cellStyle name="Normalny 52 74" xfId="1271"/>
    <cellStyle name="Normalny 52 75" xfId="1272"/>
    <cellStyle name="Normalny 52 76" xfId="1273"/>
    <cellStyle name="Normalny 52 77" xfId="1274"/>
    <cellStyle name="Normalny 52 78" xfId="1275"/>
    <cellStyle name="Normalny 52 79" xfId="1276"/>
    <cellStyle name="Normalny 52 8" xfId="1277"/>
    <cellStyle name="Normalny 52 80" xfId="1278"/>
    <cellStyle name="Normalny 52 81" xfId="1279"/>
    <cellStyle name="Normalny 52 82" xfId="1280"/>
    <cellStyle name="Normalny 52 83" xfId="1281"/>
    <cellStyle name="Normalny 52 84" xfId="1282"/>
    <cellStyle name="Normalny 52 85" xfId="1283"/>
    <cellStyle name="Normalny 52 86" xfId="1284"/>
    <cellStyle name="Normalny 52 87" xfId="1285"/>
    <cellStyle name="Normalny 52 88" xfId="1286"/>
    <cellStyle name="Normalny 52 89" xfId="1287"/>
    <cellStyle name="Normalny 52 9" xfId="1288"/>
    <cellStyle name="Normalny 53" xfId="1289"/>
    <cellStyle name="Normalny 53 2" xfId="1290"/>
    <cellStyle name="Normalny 53 3" xfId="1291"/>
    <cellStyle name="Normalny 53 4" xfId="1292"/>
    <cellStyle name="Normalny 54" xfId="1293"/>
    <cellStyle name="Normalny 54 2" xfId="1294"/>
    <cellStyle name="Normalny 54 3" xfId="1295"/>
    <cellStyle name="Normalny 54 4" xfId="1296"/>
    <cellStyle name="Normalny 55" xfId="1297"/>
    <cellStyle name="Normalny 55 2" xfId="1298"/>
    <cellStyle name="Normalny 55 3" xfId="1299"/>
    <cellStyle name="Normalny 55 4" xfId="1300"/>
    <cellStyle name="Normalny 56" xfId="1301"/>
    <cellStyle name="Normalny 56 2" xfId="1302"/>
    <cellStyle name="Normalny 56 3" xfId="1303"/>
    <cellStyle name="Normalny 56 4" xfId="1304"/>
    <cellStyle name="Normalny 57" xfId="1305"/>
    <cellStyle name="Normalny 57 2" xfId="1306"/>
    <cellStyle name="Normalny 57 3" xfId="1307"/>
    <cellStyle name="Normalny 57 4" xfId="1308"/>
    <cellStyle name="Normalny 58" xfId="1309"/>
    <cellStyle name="Normalny 58 2" xfId="1310"/>
    <cellStyle name="Normalny 58 3" xfId="1311"/>
    <cellStyle name="Normalny 58 4" xfId="1312"/>
    <cellStyle name="Normalny 59" xfId="1313"/>
    <cellStyle name="Normalny 59 2" xfId="1314"/>
    <cellStyle name="Normalny 59 3" xfId="1315"/>
    <cellStyle name="Normalny 59 4" xfId="1316"/>
    <cellStyle name="Normalny 6" xfId="1317"/>
    <cellStyle name="Normalny 6 10" xfId="1318"/>
    <cellStyle name="Normalny 6 11" xfId="1319"/>
    <cellStyle name="Normalny 6 12" xfId="1320"/>
    <cellStyle name="Normalny 6 13" xfId="1321"/>
    <cellStyle name="Normalny 6 14" xfId="1322"/>
    <cellStyle name="Normalny 6 15" xfId="1323"/>
    <cellStyle name="Normalny 6 16" xfId="1324"/>
    <cellStyle name="Normalny 6 17" xfId="1325"/>
    <cellStyle name="Normalny 6 18" xfId="1326"/>
    <cellStyle name="Normalny 6 19" xfId="1327"/>
    <cellStyle name="Normalny 6 2" xfId="1328"/>
    <cellStyle name="Normalny 6 20" xfId="1329"/>
    <cellStyle name="Normalny 6 21" xfId="1330"/>
    <cellStyle name="Normalny 6 22" xfId="1331"/>
    <cellStyle name="Normalny 6 23" xfId="1332"/>
    <cellStyle name="Normalny 6 24" xfId="1333"/>
    <cellStyle name="Normalny 6 25" xfId="1334"/>
    <cellStyle name="Normalny 6 26" xfId="1335"/>
    <cellStyle name="Normalny 6 27" xfId="1336"/>
    <cellStyle name="Normalny 6 28" xfId="1337"/>
    <cellStyle name="Normalny 6 29" xfId="1338"/>
    <cellStyle name="Normalny 6 3" xfId="1339"/>
    <cellStyle name="Normalny 6 30" xfId="1340"/>
    <cellStyle name="Normalny 6 31" xfId="1341"/>
    <cellStyle name="Normalny 6 32" xfId="1342"/>
    <cellStyle name="Normalny 6 33" xfId="1343"/>
    <cellStyle name="Normalny 6 34" xfId="1344"/>
    <cellStyle name="Normalny 6 35" xfId="1345"/>
    <cellStyle name="Normalny 6 36" xfId="1346"/>
    <cellStyle name="Normalny 6 37" xfId="1347"/>
    <cellStyle name="Normalny 6 38" xfId="1348"/>
    <cellStyle name="Normalny 6 39" xfId="1349"/>
    <cellStyle name="Normalny 6 4" xfId="1350"/>
    <cellStyle name="Normalny 6 40" xfId="1351"/>
    <cellStyle name="Normalny 6 41" xfId="1352"/>
    <cellStyle name="Normalny 6 42" xfId="1353"/>
    <cellStyle name="Normalny 6 43" xfId="1354"/>
    <cellStyle name="Normalny 6 44" xfId="1355"/>
    <cellStyle name="Normalny 6 45" xfId="1356"/>
    <cellStyle name="Normalny 6 46" xfId="1357"/>
    <cellStyle name="Normalny 6 47" xfId="1358"/>
    <cellStyle name="Normalny 6 48" xfId="1359"/>
    <cellStyle name="Normalny 6 49" xfId="1360"/>
    <cellStyle name="Normalny 6 5" xfId="1361"/>
    <cellStyle name="Normalny 6 50" xfId="1362"/>
    <cellStyle name="Normalny 6 51" xfId="1363"/>
    <cellStyle name="Normalny 6 52" xfId="1364"/>
    <cellStyle name="Normalny 6 53" xfId="1365"/>
    <cellStyle name="Normalny 6 54" xfId="1366"/>
    <cellStyle name="Normalny 6 55" xfId="1367"/>
    <cellStyle name="Normalny 6 56" xfId="1368"/>
    <cellStyle name="Normalny 6 57" xfId="1369"/>
    <cellStyle name="Normalny 6 58" xfId="1370"/>
    <cellStyle name="Normalny 6 59" xfId="1371"/>
    <cellStyle name="Normalny 6 6" xfId="1372"/>
    <cellStyle name="Normalny 6 60" xfId="1373"/>
    <cellStyle name="Normalny 6 61" xfId="1374"/>
    <cellStyle name="Normalny 6 62" xfId="1375"/>
    <cellStyle name="Normalny 6 63" xfId="1376"/>
    <cellStyle name="Normalny 6 64" xfId="1377"/>
    <cellStyle name="Normalny 6 65" xfId="1378"/>
    <cellStyle name="Normalny 6 66" xfId="1379"/>
    <cellStyle name="Normalny 6 67" xfId="1380"/>
    <cellStyle name="Normalny 6 68" xfId="1381"/>
    <cellStyle name="Normalny 6 69" xfId="1382"/>
    <cellStyle name="Normalny 6 7" xfId="1383"/>
    <cellStyle name="Normalny 6 70" xfId="1384"/>
    <cellStyle name="Normalny 6 71" xfId="1385"/>
    <cellStyle name="Normalny 6 72" xfId="1386"/>
    <cellStyle name="Normalny 6 73" xfId="1387"/>
    <cellStyle name="Normalny 6 74" xfId="1388"/>
    <cellStyle name="Normalny 6 75" xfId="1389"/>
    <cellStyle name="Normalny 6 76" xfId="1390"/>
    <cellStyle name="Normalny 6 77" xfId="1391"/>
    <cellStyle name="Normalny 6 78" xfId="1392"/>
    <cellStyle name="Normalny 6 79" xfId="1393"/>
    <cellStyle name="Normalny 6 8" xfId="1394"/>
    <cellStyle name="Normalny 6 80" xfId="1395"/>
    <cellStyle name="Normalny 6 81" xfId="1396"/>
    <cellStyle name="Normalny 6 82" xfId="1397"/>
    <cellStyle name="Normalny 6 83" xfId="1398"/>
    <cellStyle name="Normalny 6 84" xfId="1399"/>
    <cellStyle name="Normalny 6 85" xfId="1400"/>
    <cellStyle name="Normalny 6 86" xfId="1401"/>
    <cellStyle name="Normalny 6 87" xfId="1402"/>
    <cellStyle name="Normalny 6 88" xfId="1403"/>
    <cellStyle name="Normalny 6 89" xfId="1404"/>
    <cellStyle name="Normalny 6 9" xfId="1405"/>
    <cellStyle name="Normalny 6 90" xfId="1406"/>
    <cellStyle name="Normalny 6 91" xfId="1407"/>
    <cellStyle name="Normalny 6 92" xfId="1408"/>
    <cellStyle name="Normalny 60" xfId="1409"/>
    <cellStyle name="Normalny 60 2" xfId="1410"/>
    <cellStyle name="Normalny 60 3" xfId="1411"/>
    <cellStyle name="Normalny 60 4" xfId="1412"/>
    <cellStyle name="Normalny 61" xfId="1413"/>
    <cellStyle name="Normalny 61 10" xfId="1414"/>
    <cellStyle name="Normalny 61 11" xfId="1415"/>
    <cellStyle name="Normalny 61 12" xfId="1416"/>
    <cellStyle name="Normalny 61 13" xfId="1417"/>
    <cellStyle name="Normalny 61 14" xfId="1418"/>
    <cellStyle name="Normalny 61 15" xfId="1419"/>
    <cellStyle name="Normalny 61 16" xfId="1420"/>
    <cellStyle name="Normalny 61 17" xfId="1421"/>
    <cellStyle name="Normalny 61 18" xfId="1422"/>
    <cellStyle name="Normalny 61 19" xfId="1423"/>
    <cellStyle name="Normalny 61 2" xfId="1424"/>
    <cellStyle name="Normalny 61 20" xfId="1425"/>
    <cellStyle name="Normalny 61 21" xfId="1426"/>
    <cellStyle name="Normalny 61 22" xfId="1427"/>
    <cellStyle name="Normalny 61 23" xfId="1428"/>
    <cellStyle name="Normalny 61 24" xfId="1429"/>
    <cellStyle name="Normalny 61 25" xfId="1430"/>
    <cellStyle name="Normalny 61 26" xfId="1431"/>
    <cellStyle name="Normalny 61 27" xfId="1432"/>
    <cellStyle name="Normalny 61 28" xfId="1433"/>
    <cellStyle name="Normalny 61 29" xfId="1434"/>
    <cellStyle name="Normalny 61 3" xfId="1435"/>
    <cellStyle name="Normalny 61 30" xfId="1436"/>
    <cellStyle name="Normalny 61 31" xfId="1437"/>
    <cellStyle name="Normalny 61 32" xfId="1438"/>
    <cellStyle name="Normalny 61 33" xfId="1439"/>
    <cellStyle name="Normalny 61 34" xfId="1440"/>
    <cellStyle name="Normalny 61 35" xfId="1441"/>
    <cellStyle name="Normalny 61 36" xfId="1442"/>
    <cellStyle name="Normalny 61 37" xfId="1443"/>
    <cellStyle name="Normalny 61 38" xfId="1444"/>
    <cellStyle name="Normalny 61 39" xfId="1445"/>
    <cellStyle name="Normalny 61 4" xfId="1446"/>
    <cellStyle name="Normalny 61 40" xfId="1447"/>
    <cellStyle name="Normalny 61 41" xfId="1448"/>
    <cellStyle name="Normalny 61 42" xfId="1449"/>
    <cellStyle name="Normalny 61 43" xfId="1450"/>
    <cellStyle name="Normalny 61 44" xfId="1451"/>
    <cellStyle name="Normalny 61 45" xfId="1452"/>
    <cellStyle name="Normalny 61 46" xfId="1453"/>
    <cellStyle name="Normalny 61 47" xfId="1454"/>
    <cellStyle name="Normalny 61 48" xfId="1455"/>
    <cellStyle name="Normalny 61 49" xfId="1456"/>
    <cellStyle name="Normalny 61 5" xfId="1457"/>
    <cellStyle name="Normalny 61 50" xfId="1458"/>
    <cellStyle name="Normalny 61 51" xfId="1459"/>
    <cellStyle name="Normalny 61 52" xfId="1460"/>
    <cellStyle name="Normalny 61 53" xfId="1461"/>
    <cellStyle name="Normalny 61 54" xfId="1462"/>
    <cellStyle name="Normalny 61 55" xfId="1463"/>
    <cellStyle name="Normalny 61 56" xfId="1464"/>
    <cellStyle name="Normalny 61 57" xfId="1465"/>
    <cellStyle name="Normalny 61 58" xfId="1466"/>
    <cellStyle name="Normalny 61 59" xfId="1467"/>
    <cellStyle name="Normalny 61 6" xfId="1468"/>
    <cellStyle name="Normalny 61 60" xfId="1469"/>
    <cellStyle name="Normalny 61 61" xfId="1470"/>
    <cellStyle name="Normalny 61 62" xfId="1471"/>
    <cellStyle name="Normalny 61 63" xfId="1472"/>
    <cellStyle name="Normalny 61 64" xfId="1473"/>
    <cellStyle name="Normalny 61 7" xfId="1474"/>
    <cellStyle name="Normalny 61 8" xfId="1475"/>
    <cellStyle name="Normalny 61 9" xfId="1476"/>
    <cellStyle name="Normalny 62" xfId="1477"/>
    <cellStyle name="Normalny 62 10" xfId="1478"/>
    <cellStyle name="Normalny 62 11" xfId="1479"/>
    <cellStyle name="Normalny 62 12" xfId="1480"/>
    <cellStyle name="Normalny 62 13" xfId="1481"/>
    <cellStyle name="Normalny 62 14" xfId="1482"/>
    <cellStyle name="Normalny 62 15" xfId="1483"/>
    <cellStyle name="Normalny 62 16" xfId="1484"/>
    <cellStyle name="Normalny 62 17" xfId="1485"/>
    <cellStyle name="Normalny 62 18" xfId="1486"/>
    <cellStyle name="Normalny 62 19" xfId="1487"/>
    <cellStyle name="Normalny 62 2" xfId="1488"/>
    <cellStyle name="Normalny 62 20" xfId="1489"/>
    <cellStyle name="Normalny 62 21" xfId="1490"/>
    <cellStyle name="Normalny 62 22" xfId="1491"/>
    <cellStyle name="Normalny 62 23" xfId="1492"/>
    <cellStyle name="Normalny 62 24" xfId="1493"/>
    <cellStyle name="Normalny 62 25" xfId="1494"/>
    <cellStyle name="Normalny 62 26" xfId="1495"/>
    <cellStyle name="Normalny 62 27" xfId="1496"/>
    <cellStyle name="Normalny 62 28" xfId="1497"/>
    <cellStyle name="Normalny 62 29" xfId="1498"/>
    <cellStyle name="Normalny 62 3" xfId="1499"/>
    <cellStyle name="Normalny 62 30" xfId="1500"/>
    <cellStyle name="Normalny 62 31" xfId="1501"/>
    <cellStyle name="Normalny 62 32" xfId="1502"/>
    <cellStyle name="Normalny 62 33" xfId="1503"/>
    <cellStyle name="Normalny 62 34" xfId="1504"/>
    <cellStyle name="Normalny 62 35" xfId="1505"/>
    <cellStyle name="Normalny 62 36" xfId="1506"/>
    <cellStyle name="Normalny 62 37" xfId="1507"/>
    <cellStyle name="Normalny 62 38" xfId="1508"/>
    <cellStyle name="Normalny 62 39" xfId="1509"/>
    <cellStyle name="Normalny 62 4" xfId="1510"/>
    <cellStyle name="Normalny 62 40" xfId="1511"/>
    <cellStyle name="Normalny 62 41" xfId="1512"/>
    <cellStyle name="Normalny 62 42" xfId="1513"/>
    <cellStyle name="Normalny 62 43" xfId="1514"/>
    <cellStyle name="Normalny 62 44" xfId="1515"/>
    <cellStyle name="Normalny 62 45" xfId="1516"/>
    <cellStyle name="Normalny 62 46" xfId="1517"/>
    <cellStyle name="Normalny 62 47" xfId="1518"/>
    <cellStyle name="Normalny 62 48" xfId="1519"/>
    <cellStyle name="Normalny 62 49" xfId="1520"/>
    <cellStyle name="Normalny 62 5" xfId="1521"/>
    <cellStyle name="Normalny 62 50" xfId="1522"/>
    <cellStyle name="Normalny 62 51" xfId="1523"/>
    <cellStyle name="Normalny 62 52" xfId="1524"/>
    <cellStyle name="Normalny 62 53" xfId="1525"/>
    <cellStyle name="Normalny 62 54" xfId="1526"/>
    <cellStyle name="Normalny 62 55" xfId="1527"/>
    <cellStyle name="Normalny 62 56" xfId="1528"/>
    <cellStyle name="Normalny 62 57" xfId="1529"/>
    <cellStyle name="Normalny 62 58" xfId="1530"/>
    <cellStyle name="Normalny 62 59" xfId="1531"/>
    <cellStyle name="Normalny 62 6" xfId="1532"/>
    <cellStyle name="Normalny 62 60" xfId="1533"/>
    <cellStyle name="Normalny 62 61" xfId="1534"/>
    <cellStyle name="Normalny 62 62" xfId="1535"/>
    <cellStyle name="Normalny 62 63" xfId="1536"/>
    <cellStyle name="Normalny 62 64" xfId="1537"/>
    <cellStyle name="Normalny 62 7" xfId="1538"/>
    <cellStyle name="Normalny 62 8" xfId="1539"/>
    <cellStyle name="Normalny 62 9" xfId="1540"/>
    <cellStyle name="Normalny 63" xfId="1541"/>
    <cellStyle name="Normalny 63 10" xfId="1542"/>
    <cellStyle name="Normalny 63 11" xfId="1543"/>
    <cellStyle name="Normalny 63 12" xfId="1544"/>
    <cellStyle name="Normalny 63 13" xfId="1545"/>
    <cellStyle name="Normalny 63 14" xfId="1546"/>
    <cellStyle name="Normalny 63 15" xfId="1547"/>
    <cellStyle name="Normalny 63 16" xfId="1548"/>
    <cellStyle name="Normalny 63 17" xfId="1549"/>
    <cellStyle name="Normalny 63 18" xfId="1550"/>
    <cellStyle name="Normalny 63 19" xfId="1551"/>
    <cellStyle name="Normalny 63 2" xfId="1552"/>
    <cellStyle name="Normalny 63 20" xfId="1553"/>
    <cellStyle name="Normalny 63 21" xfId="1554"/>
    <cellStyle name="Normalny 63 22" xfId="1555"/>
    <cellStyle name="Normalny 63 23" xfId="1556"/>
    <cellStyle name="Normalny 63 24" xfId="1557"/>
    <cellStyle name="Normalny 63 25" xfId="1558"/>
    <cellStyle name="Normalny 63 26" xfId="1559"/>
    <cellStyle name="Normalny 63 27" xfId="1560"/>
    <cellStyle name="Normalny 63 28" xfId="1561"/>
    <cellStyle name="Normalny 63 29" xfId="1562"/>
    <cellStyle name="Normalny 63 3" xfId="1563"/>
    <cellStyle name="Normalny 63 30" xfId="1564"/>
    <cellStyle name="Normalny 63 31" xfId="1565"/>
    <cellStyle name="Normalny 63 32" xfId="1566"/>
    <cellStyle name="Normalny 63 33" xfId="1567"/>
    <cellStyle name="Normalny 63 34" xfId="1568"/>
    <cellStyle name="Normalny 63 35" xfId="1569"/>
    <cellStyle name="Normalny 63 36" xfId="1570"/>
    <cellStyle name="Normalny 63 37" xfId="1571"/>
    <cellStyle name="Normalny 63 38" xfId="1572"/>
    <cellStyle name="Normalny 63 39" xfId="1573"/>
    <cellStyle name="Normalny 63 4" xfId="1574"/>
    <cellStyle name="Normalny 63 40" xfId="1575"/>
    <cellStyle name="Normalny 63 41" xfId="1576"/>
    <cellStyle name="Normalny 63 42" xfId="1577"/>
    <cellStyle name="Normalny 63 43" xfId="1578"/>
    <cellStyle name="Normalny 63 44" xfId="1579"/>
    <cellStyle name="Normalny 63 5" xfId="1580"/>
    <cellStyle name="Normalny 63 6" xfId="1581"/>
    <cellStyle name="Normalny 63 7" xfId="1582"/>
    <cellStyle name="Normalny 63 8" xfId="1583"/>
    <cellStyle name="Normalny 63 9" xfId="1584"/>
    <cellStyle name="Normalny 64" xfId="1585"/>
    <cellStyle name="Normalny 64 2" xfId="1586"/>
    <cellStyle name="Normalny 64 3" xfId="1587"/>
    <cellStyle name="Normalny 64 4" xfId="1588"/>
    <cellStyle name="Normalny 64 5" xfId="1589"/>
    <cellStyle name="Normalny 65" xfId="1590"/>
    <cellStyle name="Normalny 65 10" xfId="1591"/>
    <cellStyle name="Normalny 65 11" xfId="1592"/>
    <cellStyle name="Normalny 65 12" xfId="1593"/>
    <cellStyle name="Normalny 65 13" xfId="1594"/>
    <cellStyle name="Normalny 65 14" xfId="1595"/>
    <cellStyle name="Normalny 65 15" xfId="1596"/>
    <cellStyle name="Normalny 65 16" xfId="1597"/>
    <cellStyle name="Normalny 65 17" xfId="1598"/>
    <cellStyle name="Normalny 65 18" xfId="1599"/>
    <cellStyle name="Normalny 65 19" xfId="1600"/>
    <cellStyle name="Normalny 65 2" xfId="1601"/>
    <cellStyle name="Normalny 65 20" xfId="1602"/>
    <cellStyle name="Normalny 65 21" xfId="1603"/>
    <cellStyle name="Normalny 65 22" xfId="1604"/>
    <cellStyle name="Normalny 65 23" xfId="1605"/>
    <cellStyle name="Normalny 65 24" xfId="1606"/>
    <cellStyle name="Normalny 65 25" xfId="1607"/>
    <cellStyle name="Normalny 65 26" xfId="1608"/>
    <cellStyle name="Normalny 65 27" xfId="1609"/>
    <cellStyle name="Normalny 65 28" xfId="1610"/>
    <cellStyle name="Normalny 65 3" xfId="1611"/>
    <cellStyle name="Normalny 65 4" xfId="1612"/>
    <cellStyle name="Normalny 65 5" xfId="1613"/>
    <cellStyle name="Normalny 65 6" xfId="1614"/>
    <cellStyle name="Normalny 65 7" xfId="1615"/>
    <cellStyle name="Normalny 65 8" xfId="1616"/>
    <cellStyle name="Normalny 65 9" xfId="1617"/>
    <cellStyle name="Normalny 66" xfId="1618"/>
    <cellStyle name="Normalny 66 2" xfId="1619"/>
    <cellStyle name="Normalny 66 3" xfId="1620"/>
    <cellStyle name="Normalny 66 4" xfId="1621"/>
    <cellStyle name="Normalny 67" xfId="1622"/>
    <cellStyle name="Normalny 67 2" xfId="1623"/>
    <cellStyle name="Normalny 67 3" xfId="1624"/>
    <cellStyle name="Normalny 67 4" xfId="1625"/>
    <cellStyle name="Normalny 68" xfId="1626"/>
    <cellStyle name="Normalny 68 2" xfId="1627"/>
    <cellStyle name="Normalny 68 3" xfId="1628"/>
    <cellStyle name="Normalny 68 4" xfId="1629"/>
    <cellStyle name="Normalny 68 5" xfId="1630"/>
    <cellStyle name="Normalny 68 6" xfId="1631"/>
    <cellStyle name="Normalny 69" xfId="1632"/>
    <cellStyle name="Normalny 69 2" xfId="1633"/>
    <cellStyle name="Normalny 69 3" xfId="1634"/>
    <cellStyle name="Normalny 69 4" xfId="1635"/>
    <cellStyle name="Normalny 69 5" xfId="1636"/>
    <cellStyle name="Normalny 69 6" xfId="1637"/>
    <cellStyle name="Normalny 7" xfId="1638"/>
    <cellStyle name="Normalny 70" xfId="1639"/>
    <cellStyle name="Normalny 70 2" xfId="1640"/>
    <cellStyle name="Normalny 70 3" xfId="1641"/>
    <cellStyle name="Normalny 70 4" xfId="1642"/>
    <cellStyle name="Normalny 70 5" xfId="1643"/>
    <cellStyle name="Normalny 70 6" xfId="1644"/>
    <cellStyle name="Normalny 71" xfId="1645"/>
    <cellStyle name="Normalny 71 10" xfId="1646"/>
    <cellStyle name="Normalny 71 11" xfId="1647"/>
    <cellStyle name="Normalny 71 12" xfId="1648"/>
    <cellStyle name="Normalny 71 13" xfId="1649"/>
    <cellStyle name="Normalny 71 14" xfId="1650"/>
    <cellStyle name="Normalny 71 15" xfId="1651"/>
    <cellStyle name="Normalny 71 16" xfId="1652"/>
    <cellStyle name="Normalny 71 17" xfId="1653"/>
    <cellStyle name="Normalny 71 18" xfId="1654"/>
    <cellStyle name="Normalny 71 19" xfId="1655"/>
    <cellStyle name="Normalny 71 2" xfId="1656"/>
    <cellStyle name="Normalny 71 20" xfId="1657"/>
    <cellStyle name="Normalny 71 21" xfId="1658"/>
    <cellStyle name="Normalny 71 22" xfId="1659"/>
    <cellStyle name="Normalny 71 23" xfId="1660"/>
    <cellStyle name="Normalny 71 24" xfId="1661"/>
    <cellStyle name="Normalny 71 25" xfId="1662"/>
    <cellStyle name="Normalny 71 26" xfId="1663"/>
    <cellStyle name="Normalny 71 27" xfId="1664"/>
    <cellStyle name="Normalny 71 28" xfId="1665"/>
    <cellStyle name="Normalny 71 29" xfId="1666"/>
    <cellStyle name="Normalny 71 3" xfId="1667"/>
    <cellStyle name="Normalny 71 30" xfId="1668"/>
    <cellStyle name="Normalny 71 31" xfId="1669"/>
    <cellStyle name="Normalny 71 32" xfId="1670"/>
    <cellStyle name="Normalny 71 33" xfId="1671"/>
    <cellStyle name="Normalny 71 34" xfId="1672"/>
    <cellStyle name="Normalny 71 35" xfId="1673"/>
    <cellStyle name="Normalny 71 36" xfId="1674"/>
    <cellStyle name="Normalny 71 37" xfId="1675"/>
    <cellStyle name="Normalny 71 38" xfId="1676"/>
    <cellStyle name="Normalny 71 39" xfId="1677"/>
    <cellStyle name="Normalny 71 4" xfId="1678"/>
    <cellStyle name="Normalny 71 40" xfId="1679"/>
    <cellStyle name="Normalny 71 41" xfId="1680"/>
    <cellStyle name="Normalny 71 42" xfId="1681"/>
    <cellStyle name="Normalny 71 43" xfId="1682"/>
    <cellStyle name="Normalny 71 44" xfId="1683"/>
    <cellStyle name="Normalny 71 45" xfId="1684"/>
    <cellStyle name="Normalny 71 46" xfId="1685"/>
    <cellStyle name="Normalny 71 47" xfId="1686"/>
    <cellStyle name="Normalny 71 48" xfId="1687"/>
    <cellStyle name="Normalny 71 49" xfId="1688"/>
    <cellStyle name="Normalny 71 5" xfId="1689"/>
    <cellStyle name="Normalny 71 50" xfId="1690"/>
    <cellStyle name="Normalny 71 51" xfId="1691"/>
    <cellStyle name="Normalny 71 6" xfId="1692"/>
    <cellStyle name="Normalny 71 7" xfId="1693"/>
    <cellStyle name="Normalny 71 8" xfId="1694"/>
    <cellStyle name="Normalny 71 9" xfId="1695"/>
    <cellStyle name="Normalny 72" xfId="1696"/>
    <cellStyle name="Normalny 72 2" xfId="1697"/>
    <cellStyle name="Normalny 72 3" xfId="1698"/>
    <cellStyle name="Normalny 72 4" xfId="1699"/>
    <cellStyle name="Normalny 73" xfId="1700"/>
    <cellStyle name="Normalny 73 2" xfId="1701"/>
    <cellStyle name="Normalny 73 3" xfId="1702"/>
    <cellStyle name="Normalny 73 4" xfId="1703"/>
    <cellStyle name="Normalny 74" xfId="1704"/>
    <cellStyle name="Normalny 74 2" xfId="1705"/>
    <cellStyle name="Normalny 74 3" xfId="1706"/>
    <cellStyle name="Normalny 74 4" xfId="1707"/>
    <cellStyle name="Normalny 74 5" xfId="1708"/>
    <cellStyle name="Normalny 75" xfId="1709"/>
    <cellStyle name="Normalny 75 10" xfId="1710"/>
    <cellStyle name="Normalny 75 11" xfId="1711"/>
    <cellStyle name="Normalny 75 12" xfId="1712"/>
    <cellStyle name="Normalny 75 13" xfId="1713"/>
    <cellStyle name="Normalny 75 14" xfId="1714"/>
    <cellStyle name="Normalny 75 15" xfId="1715"/>
    <cellStyle name="Normalny 75 16" xfId="1716"/>
    <cellStyle name="Normalny 75 17" xfId="1717"/>
    <cellStyle name="Normalny 75 18" xfId="1718"/>
    <cellStyle name="Normalny 75 19" xfId="1719"/>
    <cellStyle name="Normalny 75 2" xfId="1720"/>
    <cellStyle name="Normalny 75 20" xfId="1721"/>
    <cellStyle name="Normalny 75 21" xfId="1722"/>
    <cellStyle name="Normalny 75 22" xfId="1723"/>
    <cellStyle name="Normalny 75 23" xfId="1724"/>
    <cellStyle name="Normalny 75 24" xfId="1725"/>
    <cellStyle name="Normalny 75 25" xfId="1726"/>
    <cellStyle name="Normalny 75 26" xfId="1727"/>
    <cellStyle name="Normalny 75 27" xfId="1728"/>
    <cellStyle name="Normalny 75 28" xfId="1729"/>
    <cellStyle name="Normalny 75 29" xfId="1730"/>
    <cellStyle name="Normalny 75 3" xfId="1731"/>
    <cellStyle name="Normalny 75 4" xfId="1732"/>
    <cellStyle name="Normalny 75 5" xfId="1733"/>
    <cellStyle name="Normalny 75 6" xfId="1734"/>
    <cellStyle name="Normalny 75 7" xfId="1735"/>
    <cellStyle name="Normalny 75 8" xfId="1736"/>
    <cellStyle name="Normalny 75 9" xfId="1737"/>
    <cellStyle name="Normalny 76" xfId="1738"/>
    <cellStyle name="Normalny 76 10" xfId="1739"/>
    <cellStyle name="Normalny 76 11" xfId="1740"/>
    <cellStyle name="Normalny 76 12" xfId="1741"/>
    <cellStyle name="Normalny 76 13" xfId="1742"/>
    <cellStyle name="Normalny 76 14" xfId="1743"/>
    <cellStyle name="Normalny 76 15" xfId="1744"/>
    <cellStyle name="Normalny 76 16" xfId="1745"/>
    <cellStyle name="Normalny 76 17" xfId="1746"/>
    <cellStyle name="Normalny 76 18" xfId="1747"/>
    <cellStyle name="Normalny 76 19" xfId="1748"/>
    <cellStyle name="Normalny 76 2" xfId="1749"/>
    <cellStyle name="Normalny 76 20" xfId="1750"/>
    <cellStyle name="Normalny 76 21" xfId="1751"/>
    <cellStyle name="Normalny 76 22" xfId="1752"/>
    <cellStyle name="Normalny 76 23" xfId="1753"/>
    <cellStyle name="Normalny 76 24" xfId="1754"/>
    <cellStyle name="Normalny 76 25" xfId="1755"/>
    <cellStyle name="Normalny 76 26" xfId="1756"/>
    <cellStyle name="Normalny 76 27" xfId="1757"/>
    <cellStyle name="Normalny 76 28" xfId="1758"/>
    <cellStyle name="Normalny 76 29" xfId="1759"/>
    <cellStyle name="Normalny 76 3" xfId="1760"/>
    <cellStyle name="Normalny 76 4" xfId="1761"/>
    <cellStyle name="Normalny 76 5" xfId="1762"/>
    <cellStyle name="Normalny 76 6" xfId="1763"/>
    <cellStyle name="Normalny 76 7" xfId="1764"/>
    <cellStyle name="Normalny 76 8" xfId="1765"/>
    <cellStyle name="Normalny 76 9" xfId="1766"/>
    <cellStyle name="Normalny 77" xfId="1767"/>
    <cellStyle name="Normalny 77 2" xfId="1768"/>
    <cellStyle name="Normalny 77 3" xfId="1769"/>
    <cellStyle name="Normalny 77 4" xfId="1770"/>
    <cellStyle name="Normalny 78" xfId="1771"/>
    <cellStyle name="Normalny 78 2" xfId="1772"/>
    <cellStyle name="Normalny 78 3" xfId="1773"/>
    <cellStyle name="Normalny 78 4" xfId="1774"/>
    <cellStyle name="Normalny 79" xfId="1775"/>
    <cellStyle name="Normalny 79 2" xfId="1776"/>
    <cellStyle name="Normalny 79 3" xfId="1777"/>
    <cellStyle name="Normalny 79 4" xfId="1778"/>
    <cellStyle name="Normalny 79 5" xfId="1779"/>
    <cellStyle name="Normalny 79 6" xfId="1780"/>
    <cellStyle name="Normalny 79 7" xfId="1781"/>
    <cellStyle name="Normalny 8" xfId="1782"/>
    <cellStyle name="Normalny 80" xfId="1783"/>
    <cellStyle name="Normalny 80 2" xfId="1784"/>
    <cellStyle name="Normalny 80 3" xfId="1785"/>
    <cellStyle name="Normalny 80 4" xfId="1786"/>
    <cellStyle name="Normalny 80 5" xfId="1787"/>
    <cellStyle name="Normalny 80 6" xfId="1788"/>
    <cellStyle name="Normalny 80 7" xfId="1789"/>
    <cellStyle name="Normalny 81" xfId="1790"/>
    <cellStyle name="Normalny 81 2" xfId="1791"/>
    <cellStyle name="Normalny 81 3" xfId="1792"/>
    <cellStyle name="Normalny 81 4" xfId="1793"/>
    <cellStyle name="Normalny 81 5" xfId="1794"/>
    <cellStyle name="Normalny 81 6" xfId="1795"/>
    <cellStyle name="Normalny 81 7" xfId="1796"/>
    <cellStyle name="Normalny 82" xfId="1797"/>
    <cellStyle name="Normalny 82 2" xfId="1798"/>
    <cellStyle name="Normalny 82 3" xfId="1799"/>
    <cellStyle name="Normalny 82 4" xfId="1800"/>
    <cellStyle name="Normalny 83" xfId="1801"/>
    <cellStyle name="Normalny 83 2" xfId="1802"/>
    <cellStyle name="Normalny 83 3" xfId="1803"/>
    <cellStyle name="Normalny 83 4" xfId="1804"/>
    <cellStyle name="Normalny 84" xfId="1805"/>
    <cellStyle name="Normalny 84 2" xfId="1806"/>
    <cellStyle name="Normalny 84 3" xfId="1807"/>
    <cellStyle name="Normalny 84 4" xfId="1808"/>
    <cellStyle name="Normalny 85" xfId="1809"/>
    <cellStyle name="Normalny 85 2" xfId="1810"/>
    <cellStyle name="Normalny 85 3" xfId="1811"/>
    <cellStyle name="Normalny 85 4" xfId="1812"/>
    <cellStyle name="Normalny 86" xfId="1813"/>
    <cellStyle name="Normalny 86 10" xfId="1814"/>
    <cellStyle name="Normalny 86 11" xfId="1815"/>
    <cellStyle name="Normalny 86 12" xfId="1816"/>
    <cellStyle name="Normalny 86 13" xfId="1817"/>
    <cellStyle name="Normalny 86 14" xfId="1818"/>
    <cellStyle name="Normalny 86 15" xfId="1819"/>
    <cellStyle name="Normalny 86 16" xfId="1820"/>
    <cellStyle name="Normalny 86 17" xfId="1821"/>
    <cellStyle name="Normalny 86 18" xfId="1822"/>
    <cellStyle name="Normalny 86 19" xfId="1823"/>
    <cellStyle name="Normalny 86 2" xfId="1824"/>
    <cellStyle name="Normalny 86 20" xfId="1825"/>
    <cellStyle name="Normalny 86 21" xfId="1826"/>
    <cellStyle name="Normalny 86 22" xfId="1827"/>
    <cellStyle name="Normalny 86 23" xfId="1828"/>
    <cellStyle name="Normalny 86 24" xfId="1829"/>
    <cellStyle name="Normalny 86 25" xfId="1830"/>
    <cellStyle name="Normalny 86 26" xfId="1831"/>
    <cellStyle name="Normalny 86 27" xfId="1832"/>
    <cellStyle name="Normalny 86 28" xfId="1833"/>
    <cellStyle name="Normalny 86 29" xfId="1834"/>
    <cellStyle name="Normalny 86 3" xfId="1835"/>
    <cellStyle name="Normalny 86 30" xfId="1836"/>
    <cellStyle name="Normalny 86 31" xfId="1837"/>
    <cellStyle name="Normalny 86 32" xfId="1838"/>
    <cellStyle name="Normalny 86 33" xfId="1839"/>
    <cellStyle name="Normalny 86 34" xfId="1840"/>
    <cellStyle name="Normalny 86 35" xfId="1841"/>
    <cellStyle name="Normalny 86 36" xfId="1842"/>
    <cellStyle name="Normalny 86 37" xfId="1843"/>
    <cellStyle name="Normalny 86 38" xfId="1844"/>
    <cellStyle name="Normalny 86 39" xfId="1845"/>
    <cellStyle name="Normalny 86 4" xfId="1846"/>
    <cellStyle name="Normalny 86 40" xfId="1847"/>
    <cellStyle name="Normalny 86 41" xfId="1848"/>
    <cellStyle name="Normalny 86 42" xfId="1849"/>
    <cellStyle name="Normalny 86 43" xfId="1850"/>
    <cellStyle name="Normalny 86 44" xfId="1851"/>
    <cellStyle name="Normalny 86 45" xfId="1852"/>
    <cellStyle name="Normalny 86 46" xfId="1853"/>
    <cellStyle name="Normalny 86 47" xfId="1854"/>
    <cellStyle name="Normalny 86 48" xfId="1855"/>
    <cellStyle name="Normalny 86 49" xfId="1856"/>
    <cellStyle name="Normalny 86 5" xfId="1857"/>
    <cellStyle name="Normalny 86 50" xfId="1858"/>
    <cellStyle name="Normalny 86 6" xfId="1859"/>
    <cellStyle name="Normalny 86 7" xfId="1860"/>
    <cellStyle name="Normalny 86 8" xfId="1861"/>
    <cellStyle name="Normalny 86 9" xfId="1862"/>
    <cellStyle name="Normalny 87" xfId="1863"/>
    <cellStyle name="Normalny 87 2" xfId="1864"/>
    <cellStyle name="Normalny 87 3" xfId="1865"/>
    <cellStyle name="Normalny 87 4" xfId="1866"/>
    <cellStyle name="Normalny 88 2" xfId="1867"/>
    <cellStyle name="Normalny 88 3" xfId="1868"/>
    <cellStyle name="Normalny 88 4" xfId="1869"/>
    <cellStyle name="Normalny 9" xfId="1870"/>
    <cellStyle name="Obliczenia" xfId="1871"/>
    <cellStyle name="Followed Hyperlink" xfId="1872"/>
    <cellStyle name="Percent" xfId="1873"/>
    <cellStyle name="Suma" xfId="1874"/>
    <cellStyle name="Tekst objaśnienia" xfId="1875"/>
    <cellStyle name="Tekst ostrzeżenia" xfId="1876"/>
    <cellStyle name="Tytuł" xfId="1877"/>
    <cellStyle name="Uwaga" xfId="1878"/>
    <cellStyle name="Currency" xfId="1879"/>
    <cellStyle name="Currency [0]" xfId="1880"/>
    <cellStyle name="Walutowy 10" xfId="1881"/>
    <cellStyle name="Walutowy 11" xfId="1882"/>
    <cellStyle name="Walutowy 12" xfId="1883"/>
    <cellStyle name="Walutowy 13" xfId="1884"/>
    <cellStyle name="Walutowy 14" xfId="1885"/>
    <cellStyle name="Walutowy 15" xfId="1886"/>
    <cellStyle name="Walutowy 16" xfId="1887"/>
    <cellStyle name="Walutowy 17" xfId="1888"/>
    <cellStyle name="Walutowy 18" xfId="1889"/>
    <cellStyle name="Walutowy 19" xfId="1890"/>
    <cellStyle name="Walutowy 2" xfId="1891"/>
    <cellStyle name="Walutowy 2 2" xfId="1892"/>
    <cellStyle name="Walutowy 20" xfId="1893"/>
    <cellStyle name="Walutowy 21" xfId="1894"/>
    <cellStyle name="Walutowy 22" xfId="1895"/>
    <cellStyle name="Walutowy 23" xfId="1896"/>
    <cellStyle name="Walutowy 24" xfId="1897"/>
    <cellStyle name="Walutowy 25" xfId="1898"/>
    <cellStyle name="Walutowy 26" xfId="1899"/>
    <cellStyle name="Walutowy 27" xfId="1900"/>
    <cellStyle name="Walutowy 28" xfId="1901"/>
    <cellStyle name="Walutowy 29" xfId="1902"/>
    <cellStyle name="Walutowy 3" xfId="1903"/>
    <cellStyle name="Walutowy 30" xfId="1904"/>
    <cellStyle name="Walutowy 31" xfId="1905"/>
    <cellStyle name="Walutowy 32" xfId="1906"/>
    <cellStyle name="Walutowy 33" xfId="1907"/>
    <cellStyle name="Walutowy 34" xfId="1908"/>
    <cellStyle name="Walutowy 35" xfId="1909"/>
    <cellStyle name="Walutowy 36" xfId="1910"/>
    <cellStyle name="Walutowy 37" xfId="1911"/>
    <cellStyle name="Walutowy 38" xfId="1912"/>
    <cellStyle name="Walutowy 39" xfId="1913"/>
    <cellStyle name="Walutowy 4" xfId="1914"/>
    <cellStyle name="Walutowy 40" xfId="1915"/>
    <cellStyle name="Walutowy 41" xfId="1916"/>
    <cellStyle name="Walutowy 42" xfId="1917"/>
    <cellStyle name="Walutowy 43" xfId="1918"/>
    <cellStyle name="Walutowy 44" xfId="1919"/>
    <cellStyle name="Walutowy 45" xfId="1920"/>
    <cellStyle name="Walutowy 46" xfId="1921"/>
    <cellStyle name="Walutowy 47" xfId="1922"/>
    <cellStyle name="Walutowy 48" xfId="1923"/>
    <cellStyle name="Walutowy 49" xfId="1924"/>
    <cellStyle name="Walutowy 5" xfId="1925"/>
    <cellStyle name="Walutowy 50" xfId="1926"/>
    <cellStyle name="Walutowy 51" xfId="1927"/>
    <cellStyle name="Walutowy 52" xfId="1928"/>
    <cellStyle name="Walutowy 53" xfId="1929"/>
    <cellStyle name="Walutowy 54" xfId="1930"/>
    <cellStyle name="Walutowy 55" xfId="1931"/>
    <cellStyle name="Walutowy 56" xfId="1932"/>
    <cellStyle name="Walutowy 57" xfId="1933"/>
    <cellStyle name="Walutowy 58" xfId="1934"/>
    <cellStyle name="Walutowy 59" xfId="1935"/>
    <cellStyle name="Walutowy 6" xfId="1936"/>
    <cellStyle name="Walutowy 60" xfId="1937"/>
    <cellStyle name="Walutowy 61" xfId="1938"/>
    <cellStyle name="Walutowy 62" xfId="1939"/>
    <cellStyle name="Walutowy 63" xfId="1940"/>
    <cellStyle name="Walutowy 64" xfId="1941"/>
    <cellStyle name="Walutowy 65" xfId="1942"/>
    <cellStyle name="Walutowy 66" xfId="1943"/>
    <cellStyle name="Walutowy 67" xfId="1944"/>
    <cellStyle name="Walutowy 68" xfId="1945"/>
    <cellStyle name="Walutowy 69" xfId="1946"/>
    <cellStyle name="Walutowy 7" xfId="1947"/>
    <cellStyle name="Walutowy 70" xfId="1948"/>
    <cellStyle name="Walutowy 8" xfId="1949"/>
    <cellStyle name="Walutowy 9" xfId="1950"/>
    <cellStyle name="Zły" xfId="19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9"/>
  <sheetViews>
    <sheetView tabSelected="1" zoomScale="85" zoomScaleNormal="85" zoomScaleSheetLayoutView="130" workbookViewId="0" topLeftCell="A73">
      <selection activeCell="F81" sqref="F81"/>
    </sheetView>
  </sheetViews>
  <sheetFormatPr defaultColWidth="9" defaultRowHeight="14.25" outlineLevelRow="1" outlineLevelCol="1"/>
  <cols>
    <col min="1" max="1" width="1.69921875" style="2" customWidth="1"/>
    <col min="2" max="2" width="5" style="13" customWidth="1"/>
    <col min="3" max="3" width="12.3984375" style="6" customWidth="1"/>
    <col min="4" max="4" width="60.19921875" style="3" customWidth="1"/>
    <col min="5" max="5" width="6.09765625" style="4" customWidth="1"/>
    <col min="6" max="6" width="10.19921875" style="5" customWidth="1" outlineLevel="1"/>
    <col min="7" max="7" width="8.19921875" style="80" customWidth="1"/>
    <col min="8" max="8" width="9" style="57" customWidth="1" outlineLevel="1"/>
    <col min="9" max="9" width="12.19921875" style="57" customWidth="1" outlineLevel="1"/>
    <col min="10" max="16384" width="9" style="1" customWidth="1"/>
  </cols>
  <sheetData>
    <row r="1" spans="2:7" ht="21.75" customHeight="1">
      <c r="B1" s="160" t="s">
        <v>119</v>
      </c>
      <c r="C1" s="160"/>
      <c r="D1" s="160"/>
      <c r="E1" s="160"/>
      <c r="F1" s="160"/>
      <c r="G1" s="160"/>
    </row>
    <row r="2" spans="2:9" ht="12.75" customHeight="1">
      <c r="B2" s="156" t="s">
        <v>69</v>
      </c>
      <c r="C2" s="156"/>
      <c r="D2" s="156"/>
      <c r="E2" s="156"/>
      <c r="F2" s="156"/>
      <c r="G2" s="156"/>
      <c r="H2" s="156"/>
      <c r="I2" s="156"/>
    </row>
    <row r="3" spans="2:9" ht="12.75" customHeight="1">
      <c r="B3" s="156"/>
      <c r="C3" s="156"/>
      <c r="D3" s="156"/>
      <c r="E3" s="156"/>
      <c r="F3" s="156"/>
      <c r="G3" s="156"/>
      <c r="H3" s="156"/>
      <c r="I3" s="156"/>
    </row>
    <row r="4" spans="2:9" ht="14.25" customHeight="1">
      <c r="B4" s="156"/>
      <c r="C4" s="156"/>
      <c r="D4" s="156"/>
      <c r="E4" s="156"/>
      <c r="F4" s="156"/>
      <c r="G4" s="156"/>
      <c r="H4" s="156"/>
      <c r="I4" s="156"/>
    </row>
    <row r="5" spans="2:9" ht="15" customHeight="1">
      <c r="B5" s="156"/>
      <c r="C5" s="156"/>
      <c r="D5" s="156"/>
      <c r="E5" s="156"/>
      <c r="F5" s="156"/>
      <c r="G5" s="156"/>
      <c r="H5" s="156"/>
      <c r="I5" s="156"/>
    </row>
    <row r="6" spans="2:9" ht="27.75" customHeight="1">
      <c r="B6" s="157" t="s">
        <v>15</v>
      </c>
      <c r="C6" s="157"/>
      <c r="D6" s="157"/>
      <c r="E6" s="157"/>
      <c r="F6" s="157"/>
      <c r="G6" s="157"/>
      <c r="H6" s="157"/>
      <c r="I6" s="157"/>
    </row>
    <row r="7" spans="2:9" s="2" customFormat="1" ht="14.25" customHeight="1">
      <c r="B7" s="161" t="s">
        <v>7</v>
      </c>
      <c r="C7" s="162" t="s">
        <v>1</v>
      </c>
      <c r="D7" s="163" t="s">
        <v>0</v>
      </c>
      <c r="E7" s="164" t="s">
        <v>2</v>
      </c>
      <c r="F7" s="164"/>
      <c r="G7" s="164"/>
      <c r="H7" s="179" t="s">
        <v>62</v>
      </c>
      <c r="I7" s="179" t="s">
        <v>63</v>
      </c>
    </row>
    <row r="8" spans="2:9" s="2" customFormat="1" ht="26.25">
      <c r="B8" s="161"/>
      <c r="C8" s="162"/>
      <c r="D8" s="163"/>
      <c r="E8" s="8" t="s">
        <v>3</v>
      </c>
      <c r="F8" s="7" t="s">
        <v>8</v>
      </c>
      <c r="G8" s="40" t="s">
        <v>14</v>
      </c>
      <c r="H8" s="179"/>
      <c r="I8" s="179"/>
    </row>
    <row r="9" spans="2:9" s="9" customFormat="1" ht="16.5" customHeight="1">
      <c r="B9" s="14">
        <v>1</v>
      </c>
      <c r="C9" s="10">
        <v>2</v>
      </c>
      <c r="D9" s="11">
        <v>3</v>
      </c>
      <c r="E9" s="10">
        <v>4</v>
      </c>
      <c r="F9" s="10">
        <v>5</v>
      </c>
      <c r="G9" s="16">
        <v>5</v>
      </c>
      <c r="H9" s="16">
        <v>6</v>
      </c>
      <c r="I9" s="16" t="s">
        <v>64</v>
      </c>
    </row>
    <row r="10" spans="2:9" s="2" customFormat="1" ht="18" customHeight="1">
      <c r="B10" s="107"/>
      <c r="C10" s="108" t="s">
        <v>20</v>
      </c>
      <c r="D10" s="109" t="s">
        <v>9</v>
      </c>
      <c r="E10" s="110"/>
      <c r="F10" s="110"/>
      <c r="G10" s="111"/>
      <c r="H10" s="111"/>
      <c r="I10" s="111"/>
    </row>
    <row r="11" spans="2:9" s="2" customFormat="1" ht="18" customHeight="1">
      <c r="B11" s="36" t="s">
        <v>10</v>
      </c>
      <c r="C11" s="37" t="s">
        <v>21</v>
      </c>
      <c r="D11" s="38" t="s">
        <v>22</v>
      </c>
      <c r="E11" s="35"/>
      <c r="F11" s="35"/>
      <c r="G11" s="74"/>
      <c r="H11" s="74"/>
      <c r="I11" s="74"/>
    </row>
    <row r="12" spans="2:9" s="2" customFormat="1" ht="22.5" customHeight="1">
      <c r="B12" s="93"/>
      <c r="C12" s="94"/>
      <c r="D12" s="95" t="s">
        <v>16</v>
      </c>
      <c r="E12" s="96"/>
      <c r="F12" s="96"/>
      <c r="G12" s="97"/>
      <c r="H12" s="98"/>
      <c r="I12" s="98"/>
    </row>
    <row r="13" spans="2:9" s="2" customFormat="1" ht="27" customHeight="1">
      <c r="B13" s="39">
        <v>1</v>
      </c>
      <c r="C13" s="20"/>
      <c r="D13" s="21" t="s">
        <v>70</v>
      </c>
      <c r="E13" s="19" t="s">
        <v>4</v>
      </c>
      <c r="F13" s="22"/>
      <c r="G13" s="40">
        <f>F14</f>
        <v>1.1474300000000004</v>
      </c>
      <c r="H13" s="87"/>
      <c r="I13" s="87"/>
    </row>
    <row r="14" spans="2:9" s="2" customFormat="1" ht="45" customHeight="1">
      <c r="B14" s="41" t="s">
        <v>35</v>
      </c>
      <c r="C14" s="42"/>
      <c r="D14" s="23" t="s">
        <v>43</v>
      </c>
      <c r="E14" s="18"/>
      <c r="F14" s="43">
        <f>(706.66-9.55+2521.76-2071.44)*0.001</f>
        <v>1.1474300000000004</v>
      </c>
      <c r="G14" s="40"/>
      <c r="H14" s="83"/>
      <c r="I14" s="83"/>
    </row>
    <row r="15" spans="2:9" s="2" customFormat="1" ht="18" customHeight="1">
      <c r="B15" s="99"/>
      <c r="C15" s="94"/>
      <c r="D15" s="100" t="s">
        <v>19</v>
      </c>
      <c r="E15" s="101"/>
      <c r="F15" s="101"/>
      <c r="G15" s="102"/>
      <c r="H15" s="103"/>
      <c r="I15" s="103"/>
    </row>
    <row r="16" spans="2:9" s="2" customFormat="1" ht="31.5" customHeight="1">
      <c r="B16" s="24">
        <v>2</v>
      </c>
      <c r="C16" s="20"/>
      <c r="D16" s="21" t="s">
        <v>52</v>
      </c>
      <c r="E16" s="27" t="s">
        <v>6</v>
      </c>
      <c r="F16" s="26"/>
      <c r="G16" s="75">
        <f>SUM(F18:F24)</f>
        <v>3444.5254999999997</v>
      </c>
      <c r="H16" s="87"/>
      <c r="I16" s="87"/>
    </row>
    <row r="17" spans="2:9" s="2" customFormat="1" ht="78" customHeight="1">
      <c r="B17" s="152">
        <v>2.1</v>
      </c>
      <c r="C17" s="154"/>
      <c r="D17" s="23" t="s">
        <v>67</v>
      </c>
      <c r="E17" s="26"/>
      <c r="F17" s="58"/>
      <c r="G17" s="75"/>
      <c r="H17" s="83"/>
      <c r="I17" s="83"/>
    </row>
    <row r="18" spans="2:9" s="2" customFormat="1" ht="25.5" customHeight="1" outlineLevel="1">
      <c r="B18" s="153"/>
      <c r="C18" s="155"/>
      <c r="D18" s="23" t="s">
        <v>72</v>
      </c>
      <c r="E18" s="26" t="s">
        <v>6</v>
      </c>
      <c r="F18" s="58">
        <f>(567.58-9.55)*1.05</f>
        <v>585.9315000000001</v>
      </c>
      <c r="G18" s="75"/>
      <c r="H18" s="83"/>
      <c r="I18" s="83"/>
    </row>
    <row r="19" spans="2:9" s="2" customFormat="1" ht="38.25" customHeight="1" outlineLevel="1">
      <c r="B19" s="153"/>
      <c r="C19" s="155"/>
      <c r="D19" s="23" t="s">
        <v>71</v>
      </c>
      <c r="E19" s="26" t="s">
        <v>6</v>
      </c>
      <c r="F19" s="58">
        <f>(567.58-9.55)*2.3</f>
        <v>1283.469</v>
      </c>
      <c r="G19" s="75"/>
      <c r="H19" s="83"/>
      <c r="I19" s="83"/>
    </row>
    <row r="20" spans="2:9" s="2" customFormat="1" ht="28.5" customHeight="1" outlineLevel="1">
      <c r="B20" s="153"/>
      <c r="C20" s="155"/>
      <c r="D20" s="23" t="s">
        <v>73</v>
      </c>
      <c r="E20" s="26" t="s">
        <v>6</v>
      </c>
      <c r="F20" s="58">
        <f>(706.66-567.58)*1.05</f>
        <v>146.03399999999993</v>
      </c>
      <c r="G20" s="75"/>
      <c r="H20" s="83"/>
      <c r="I20" s="83"/>
    </row>
    <row r="21" spans="2:9" s="2" customFormat="1" ht="16.5" customHeight="1" outlineLevel="1">
      <c r="B21" s="153"/>
      <c r="C21" s="155"/>
      <c r="D21" s="23" t="s">
        <v>74</v>
      </c>
      <c r="E21" s="26" t="s">
        <v>6</v>
      </c>
      <c r="F21" s="58">
        <f>(706.66-567.58)*0.75</f>
        <v>104.30999999999995</v>
      </c>
      <c r="G21" s="75"/>
      <c r="H21" s="83"/>
      <c r="I21" s="83"/>
    </row>
    <row r="22" spans="2:9" s="2" customFormat="1" ht="30.75" customHeight="1" outlineLevel="1">
      <c r="B22" s="153"/>
      <c r="C22" s="155"/>
      <c r="D22" s="23" t="s">
        <v>75</v>
      </c>
      <c r="E22" s="26" t="s">
        <v>6</v>
      </c>
      <c r="F22" s="58">
        <f>(2521.86-2071.44)*1.05</f>
        <v>472.9410000000001</v>
      </c>
      <c r="G22" s="75"/>
      <c r="H22" s="83"/>
      <c r="I22" s="83"/>
    </row>
    <row r="23" spans="2:9" s="2" customFormat="1" ht="25.5" customHeight="1" outlineLevel="1">
      <c r="B23" s="153"/>
      <c r="C23" s="155"/>
      <c r="D23" s="23" t="s">
        <v>76</v>
      </c>
      <c r="E23" s="26" t="s">
        <v>6</v>
      </c>
      <c r="F23" s="58">
        <f>(2482.66-2071.44)*2</f>
        <v>822.4399999999996</v>
      </c>
      <c r="G23" s="75"/>
      <c r="H23" s="83"/>
      <c r="I23" s="83"/>
    </row>
    <row r="24" spans="2:9" s="2" customFormat="1" ht="16.5" customHeight="1" outlineLevel="1">
      <c r="B24" s="153"/>
      <c r="C24" s="155"/>
      <c r="D24" s="23" t="s">
        <v>77</v>
      </c>
      <c r="E24" s="26" t="s">
        <v>6</v>
      </c>
      <c r="F24" s="58">
        <f>(2521.86-2482.66)*0.75</f>
        <v>29.400000000000205</v>
      </c>
      <c r="G24" s="75"/>
      <c r="H24" s="83"/>
      <c r="I24" s="83"/>
    </row>
    <row r="25" spans="1:9" s="2" customFormat="1" ht="21.75" customHeight="1">
      <c r="A25" s="17"/>
      <c r="B25" s="104"/>
      <c r="C25" s="94"/>
      <c r="D25" s="100" t="s">
        <v>17</v>
      </c>
      <c r="E25" s="105"/>
      <c r="F25" s="105"/>
      <c r="G25" s="106"/>
      <c r="H25" s="103"/>
      <c r="I25" s="103"/>
    </row>
    <row r="26" spans="2:9" s="2" customFormat="1" ht="23.25" customHeight="1">
      <c r="B26" s="24">
        <v>3</v>
      </c>
      <c r="C26" s="48"/>
      <c r="D26" s="44" t="s">
        <v>44</v>
      </c>
      <c r="E26" s="27" t="s">
        <v>6</v>
      </c>
      <c r="F26" s="32"/>
      <c r="G26" s="75">
        <f>F28</f>
        <v>502.462</v>
      </c>
      <c r="H26" s="88"/>
      <c r="I26" s="87"/>
    </row>
    <row r="27" spans="2:9" s="2" customFormat="1" ht="70.5" customHeight="1">
      <c r="B27" s="152">
        <v>3.1</v>
      </c>
      <c r="C27" s="171"/>
      <c r="D27" s="45" t="s">
        <v>56</v>
      </c>
      <c r="F27" s="58"/>
      <c r="G27" s="75"/>
      <c r="H27" s="84"/>
      <c r="I27" s="83"/>
    </row>
    <row r="28" spans="2:9" s="2" customFormat="1" ht="24.75" customHeight="1" outlineLevel="1">
      <c r="B28" s="153"/>
      <c r="C28" s="172"/>
      <c r="D28" s="45" t="s">
        <v>78</v>
      </c>
      <c r="E28" s="26" t="s">
        <v>6</v>
      </c>
      <c r="F28" s="58">
        <f>(2521.86-9.55)*0.2</f>
        <v>502.462</v>
      </c>
      <c r="G28" s="75"/>
      <c r="H28" s="84"/>
      <c r="I28" s="83"/>
    </row>
    <row r="29" spans="2:9" s="12" customFormat="1" ht="22.5" customHeight="1">
      <c r="B29" s="112"/>
      <c r="C29" s="113" t="s">
        <v>23</v>
      </c>
      <c r="D29" s="114" t="s">
        <v>11</v>
      </c>
      <c r="E29" s="115"/>
      <c r="F29" s="115"/>
      <c r="G29" s="116"/>
      <c r="H29" s="117"/>
      <c r="I29" s="117"/>
    </row>
    <row r="30" spans="2:9" s="12" customFormat="1" ht="22.5" customHeight="1">
      <c r="B30" s="73" t="s">
        <v>10</v>
      </c>
      <c r="C30" s="59" t="s">
        <v>24</v>
      </c>
      <c r="D30" s="60" t="s">
        <v>25</v>
      </c>
      <c r="E30" s="34"/>
      <c r="F30" s="34"/>
      <c r="G30" s="77"/>
      <c r="H30" s="81"/>
      <c r="I30" s="81"/>
    </row>
    <row r="31" spans="2:9" s="2" customFormat="1" ht="22.5" customHeight="1">
      <c r="B31" s="51"/>
      <c r="C31" s="52"/>
      <c r="D31" s="25" t="s">
        <v>39</v>
      </c>
      <c r="E31" s="26"/>
      <c r="F31" s="26"/>
      <c r="G31" s="75"/>
      <c r="H31" s="83"/>
      <c r="I31" s="83"/>
    </row>
    <row r="32" spans="2:9" s="2" customFormat="1" ht="26.25">
      <c r="B32" s="30">
        <v>6</v>
      </c>
      <c r="C32" s="49"/>
      <c r="D32" s="21" t="s">
        <v>45</v>
      </c>
      <c r="E32" s="27" t="s">
        <v>5</v>
      </c>
      <c r="F32" s="31"/>
      <c r="G32" s="75">
        <f>F34+F35+F36+F37+F38</f>
        <v>174.0125625</v>
      </c>
      <c r="H32" s="87"/>
      <c r="I32" s="87"/>
    </row>
    <row r="33" spans="2:9" s="2" customFormat="1" ht="57" customHeight="1" outlineLevel="1">
      <c r="B33" s="165">
        <v>6.1</v>
      </c>
      <c r="C33" s="168"/>
      <c r="D33" s="61" t="s">
        <v>57</v>
      </c>
      <c r="E33" s="26"/>
      <c r="F33" s="58"/>
      <c r="G33" s="75"/>
      <c r="H33" s="83"/>
      <c r="I33" s="83"/>
    </row>
    <row r="34" spans="2:9" s="2" customFormat="1" ht="12.75" outlineLevel="1">
      <c r="B34" s="166"/>
      <c r="C34" s="169"/>
      <c r="D34" s="23" t="s">
        <v>79</v>
      </c>
      <c r="E34" s="26" t="s">
        <v>5</v>
      </c>
      <c r="F34" s="58">
        <f>(567.58-9.55)*0.75*0.175</f>
        <v>73.2414375</v>
      </c>
      <c r="G34" s="75"/>
      <c r="H34" s="83"/>
      <c r="I34" s="83"/>
    </row>
    <row r="35" spans="2:9" s="2" customFormat="1" ht="12.75" outlineLevel="1">
      <c r="B35" s="166"/>
      <c r="C35" s="169"/>
      <c r="D35" s="23" t="s">
        <v>80</v>
      </c>
      <c r="E35" s="26" t="s">
        <v>5</v>
      </c>
      <c r="F35" s="58">
        <f>(706.66-567.58)*0.75*0.175</f>
        <v>18.25424999999999</v>
      </c>
      <c r="G35" s="75"/>
      <c r="H35" s="83"/>
      <c r="I35" s="83"/>
    </row>
    <row r="36" spans="2:9" s="2" customFormat="1" ht="12.75" outlineLevel="1">
      <c r="B36" s="166"/>
      <c r="C36" s="169"/>
      <c r="D36" s="23" t="s">
        <v>81</v>
      </c>
      <c r="E36" s="26" t="s">
        <v>5</v>
      </c>
      <c r="F36" s="58">
        <f>(706.66-567.58)*0.75*0.175</f>
        <v>18.25424999999999</v>
      </c>
      <c r="G36" s="75"/>
      <c r="H36" s="83"/>
      <c r="I36" s="83"/>
    </row>
    <row r="37" spans="2:9" s="2" customFormat="1" ht="12.75" outlineLevel="1">
      <c r="B37" s="166"/>
      <c r="C37" s="169"/>
      <c r="D37" s="23" t="s">
        <v>82</v>
      </c>
      <c r="E37" s="26" t="s">
        <v>5</v>
      </c>
      <c r="F37" s="58">
        <f>(2521.86-2071.44)*0.75*0.175</f>
        <v>59.117625000000004</v>
      </c>
      <c r="G37" s="75"/>
      <c r="H37" s="83"/>
      <c r="I37" s="83"/>
    </row>
    <row r="38" spans="2:9" s="2" customFormat="1" ht="12.75" outlineLevel="1">
      <c r="B38" s="167"/>
      <c r="C38" s="170"/>
      <c r="D38" s="23" t="s">
        <v>83</v>
      </c>
      <c r="E38" s="26" t="s">
        <v>5</v>
      </c>
      <c r="F38" s="58">
        <f>(2521.86-2482.66)*0.75*0.175</f>
        <v>5.145000000000035</v>
      </c>
      <c r="G38" s="75"/>
      <c r="H38" s="83"/>
      <c r="I38" s="83"/>
    </row>
    <row r="39" spans="2:9" s="2" customFormat="1" ht="18" customHeight="1">
      <c r="B39" s="112"/>
      <c r="C39" s="113" t="s">
        <v>26</v>
      </c>
      <c r="D39" s="114" t="s">
        <v>12</v>
      </c>
      <c r="E39" s="115"/>
      <c r="F39" s="118"/>
      <c r="G39" s="119"/>
      <c r="H39" s="120"/>
      <c r="I39" s="120"/>
    </row>
    <row r="40" spans="2:9" s="2" customFormat="1" ht="26.25">
      <c r="B40" s="73" t="s">
        <v>10</v>
      </c>
      <c r="C40" s="59" t="s">
        <v>27</v>
      </c>
      <c r="D40" s="60" t="s">
        <v>28</v>
      </c>
      <c r="E40" s="34"/>
      <c r="F40" s="50"/>
      <c r="G40" s="78"/>
      <c r="H40" s="82"/>
      <c r="I40" s="82"/>
    </row>
    <row r="41" spans="2:9" s="2" customFormat="1" ht="22.5" customHeight="1">
      <c r="B41" s="53"/>
      <c r="C41" s="52"/>
      <c r="D41" s="62" t="s">
        <v>37</v>
      </c>
      <c r="E41" s="26"/>
      <c r="F41" s="32"/>
      <c r="G41" s="75"/>
      <c r="H41" s="83"/>
      <c r="I41" s="83"/>
    </row>
    <row r="42" spans="2:9" s="2" customFormat="1" ht="25.5" customHeight="1">
      <c r="B42" s="30">
        <v>7</v>
      </c>
      <c r="C42" s="49"/>
      <c r="D42" s="21" t="s">
        <v>38</v>
      </c>
      <c r="E42" s="27" t="s">
        <v>6</v>
      </c>
      <c r="F42" s="32"/>
      <c r="G42" s="75">
        <f>SUM(F44:F46)</f>
        <v>2461.233</v>
      </c>
      <c r="H42" s="87"/>
      <c r="I42" s="87"/>
    </row>
    <row r="43" spans="2:9" s="2" customFormat="1" ht="47.25" customHeight="1">
      <c r="B43" s="165">
        <v>7.1</v>
      </c>
      <c r="C43" s="173"/>
      <c r="D43" s="23" t="s">
        <v>46</v>
      </c>
      <c r="E43" s="26"/>
      <c r="F43" s="32"/>
      <c r="G43" s="75"/>
      <c r="H43" s="85"/>
      <c r="I43" s="83"/>
    </row>
    <row r="44" spans="2:9" s="2" customFormat="1" ht="12.75" outlineLevel="1">
      <c r="B44" s="166"/>
      <c r="C44" s="174"/>
      <c r="D44" s="23" t="s">
        <v>85</v>
      </c>
      <c r="E44" s="26" t="s">
        <v>6</v>
      </c>
      <c r="F44" s="58">
        <f>(567.58-9.55)*0.3</f>
        <v>167.40900000000002</v>
      </c>
      <c r="G44" s="75"/>
      <c r="H44" s="85"/>
      <c r="I44" s="83"/>
    </row>
    <row r="45" spans="2:9" s="2" customFormat="1" ht="12.75" outlineLevel="1">
      <c r="B45" s="166"/>
      <c r="C45" s="174"/>
      <c r="D45" s="23" t="s">
        <v>84</v>
      </c>
      <c r="E45" s="26" t="s">
        <v>6</v>
      </c>
      <c r="F45" s="58">
        <f>(706.66-567.58)*0.3</f>
        <v>41.723999999999975</v>
      </c>
      <c r="G45" s="75"/>
      <c r="H45" s="85"/>
      <c r="I45" s="83"/>
    </row>
    <row r="46" spans="2:9" s="2" customFormat="1" ht="12.75" outlineLevel="1">
      <c r="B46" s="166"/>
      <c r="C46" s="174"/>
      <c r="D46" s="23" t="s">
        <v>93</v>
      </c>
      <c r="E46" s="26" t="s">
        <v>6</v>
      </c>
      <c r="F46" s="58">
        <f>(2521.86-2071.44)*5</f>
        <v>2252.1000000000004</v>
      </c>
      <c r="G46" s="75"/>
      <c r="H46" s="85"/>
      <c r="I46" s="83"/>
    </row>
    <row r="47" spans="2:9" s="2" customFormat="1" ht="26.25" customHeight="1">
      <c r="B47" s="30">
        <v>8</v>
      </c>
      <c r="C47" s="49"/>
      <c r="D47" s="21" t="s">
        <v>40</v>
      </c>
      <c r="E47" s="27" t="s">
        <v>6</v>
      </c>
      <c r="F47" s="32"/>
      <c r="G47" s="75">
        <f>F49</f>
        <v>3485.55</v>
      </c>
      <c r="H47" s="87"/>
      <c r="I47" s="87"/>
    </row>
    <row r="48" spans="2:9" s="2" customFormat="1" ht="40.5" customHeight="1">
      <c r="B48" s="165">
        <v>8.1</v>
      </c>
      <c r="C48" s="168"/>
      <c r="D48" s="144" t="s">
        <v>129</v>
      </c>
      <c r="E48" s="26"/>
      <c r="F48" s="32"/>
      <c r="G48" s="75"/>
      <c r="H48" s="85"/>
      <c r="I48" s="83"/>
    </row>
    <row r="49" spans="2:9" s="2" customFormat="1" ht="40.5" customHeight="1" outlineLevel="1">
      <c r="B49" s="167"/>
      <c r="C49" s="170"/>
      <c r="D49" s="23" t="s">
        <v>86</v>
      </c>
      <c r="E49" s="26" t="s">
        <v>6</v>
      </c>
      <c r="F49" s="32">
        <f>(706.66-9.55)*5</f>
        <v>3485.55</v>
      </c>
      <c r="G49" s="75"/>
      <c r="H49" s="85"/>
      <c r="I49" s="83"/>
    </row>
    <row r="50" spans="2:9" s="2" customFormat="1" ht="30.75" customHeight="1">
      <c r="B50" s="29"/>
      <c r="C50" s="52"/>
      <c r="D50" s="25" t="s">
        <v>18</v>
      </c>
      <c r="E50" s="26"/>
      <c r="F50" s="32"/>
      <c r="G50" s="75"/>
      <c r="H50" s="83"/>
      <c r="I50" s="83"/>
    </row>
    <row r="51" spans="2:9" s="2" customFormat="1" ht="30.75" customHeight="1">
      <c r="B51" s="30">
        <v>9</v>
      </c>
      <c r="C51" s="49"/>
      <c r="D51" s="148" t="s">
        <v>128</v>
      </c>
      <c r="E51" s="27" t="s">
        <v>6</v>
      </c>
      <c r="F51" s="26"/>
      <c r="G51" s="75">
        <f>F53+F54+F55</f>
        <v>4128.343</v>
      </c>
      <c r="H51" s="87"/>
      <c r="I51" s="87"/>
    </row>
    <row r="52" spans="2:9" s="2" customFormat="1" ht="66">
      <c r="B52" s="165">
        <v>9.1</v>
      </c>
      <c r="C52" s="173"/>
      <c r="D52" s="147" t="s">
        <v>127</v>
      </c>
      <c r="E52" s="26"/>
      <c r="F52" s="58"/>
      <c r="G52" s="76"/>
      <c r="H52" s="83"/>
      <c r="I52" s="83"/>
    </row>
    <row r="53" spans="2:9" s="2" customFormat="1" ht="12.75" outlineLevel="1">
      <c r="B53" s="167"/>
      <c r="C53" s="182"/>
      <c r="D53" s="64" t="s">
        <v>87</v>
      </c>
      <c r="E53" s="26" t="s">
        <v>6</v>
      </c>
      <c r="F53" s="58">
        <f>G42</f>
        <v>2461.233</v>
      </c>
      <c r="G53" s="76"/>
      <c r="H53" s="83"/>
      <c r="I53" s="83"/>
    </row>
    <row r="54" spans="2:9" s="2" customFormat="1" ht="52.5" outlineLevel="1">
      <c r="B54" s="90">
        <v>9.2</v>
      </c>
      <c r="C54" s="124"/>
      <c r="D54" s="64" t="s">
        <v>109</v>
      </c>
      <c r="E54" s="26" t="s">
        <v>6</v>
      </c>
      <c r="F54" s="58">
        <f>F86</f>
        <v>959.812</v>
      </c>
      <c r="G54" s="76"/>
      <c r="H54" s="83"/>
      <c r="I54" s="83"/>
    </row>
    <row r="55" spans="2:9" s="2" customFormat="1" ht="52.5" outlineLevel="1">
      <c r="B55" s="90">
        <v>9.3</v>
      </c>
      <c r="C55" s="124"/>
      <c r="D55" s="64" t="s">
        <v>110</v>
      </c>
      <c r="E55" s="26" t="s">
        <v>6</v>
      </c>
      <c r="F55" s="58">
        <f>F87</f>
        <v>707.298</v>
      </c>
      <c r="G55" s="76"/>
      <c r="H55" s="83"/>
      <c r="I55" s="83"/>
    </row>
    <row r="56" spans="2:9" s="2" customFormat="1" ht="30.75" customHeight="1">
      <c r="B56" s="29"/>
      <c r="C56" s="52"/>
      <c r="D56" s="25" t="s">
        <v>18</v>
      </c>
      <c r="E56" s="26"/>
      <c r="F56" s="32"/>
      <c r="G56" s="75"/>
      <c r="H56" s="83"/>
      <c r="I56" s="83"/>
    </row>
    <row r="57" spans="2:9" s="2" customFormat="1" ht="30.75" customHeight="1">
      <c r="B57" s="30">
        <v>10</v>
      </c>
      <c r="C57" s="49"/>
      <c r="D57" s="63" t="s">
        <v>112</v>
      </c>
      <c r="E57" s="27" t="s">
        <v>6</v>
      </c>
      <c r="F57" s="26"/>
      <c r="G57" s="75">
        <f>F59+F60</f>
        <v>1667.1100000000001</v>
      </c>
      <c r="H57" s="87"/>
      <c r="I57" s="87"/>
    </row>
    <row r="58" spans="2:9" s="2" customFormat="1" ht="26.25">
      <c r="B58" s="165">
        <v>10.1</v>
      </c>
      <c r="C58" s="173"/>
      <c r="D58" s="64" t="s">
        <v>113</v>
      </c>
      <c r="E58" s="26"/>
      <c r="F58" s="58"/>
      <c r="G58" s="76"/>
      <c r="H58" s="83"/>
      <c r="I58" s="83"/>
    </row>
    <row r="59" spans="2:9" s="2" customFormat="1" ht="12.75" outlineLevel="1">
      <c r="B59" s="167"/>
      <c r="C59" s="182"/>
      <c r="D59" s="64" t="s">
        <v>111</v>
      </c>
      <c r="E59" s="26" t="s">
        <v>6</v>
      </c>
      <c r="F59" s="58">
        <f>F54</f>
        <v>959.812</v>
      </c>
      <c r="G59" s="76"/>
      <c r="H59" s="83"/>
      <c r="I59" s="83"/>
    </row>
    <row r="60" spans="2:9" s="2" customFormat="1" ht="39" outlineLevel="1">
      <c r="B60" s="90">
        <v>10.2</v>
      </c>
      <c r="C60" s="124"/>
      <c r="D60" s="64" t="s">
        <v>114</v>
      </c>
      <c r="E60" s="26" t="s">
        <v>6</v>
      </c>
      <c r="F60" s="58">
        <f>F55</f>
        <v>707.298</v>
      </c>
      <c r="G60" s="76"/>
      <c r="H60" s="83"/>
      <c r="I60" s="83"/>
    </row>
    <row r="61" spans="2:9" s="2" customFormat="1" ht="26.25" outlineLevel="1">
      <c r="B61" s="146">
        <v>10.3</v>
      </c>
      <c r="C61" s="137"/>
      <c r="D61" s="147" t="s">
        <v>125</v>
      </c>
      <c r="E61" s="46" t="s">
        <v>6</v>
      </c>
      <c r="F61" s="79">
        <f>(706.66-9.55)*0.3+(2521.86-2482.66)*0.3</f>
        <v>220.8930000000001</v>
      </c>
      <c r="G61" s="76"/>
      <c r="H61" s="143"/>
      <c r="I61" s="143"/>
    </row>
    <row r="62" spans="2:9" s="2" customFormat="1" ht="26.25" outlineLevel="1">
      <c r="B62" s="146">
        <v>10.4</v>
      </c>
      <c r="C62" s="137"/>
      <c r="D62" s="147" t="s">
        <v>126</v>
      </c>
      <c r="E62" s="46" t="s">
        <v>6</v>
      </c>
      <c r="F62" s="79">
        <f>(2482.66-2071.44)*0.3</f>
        <v>123.36599999999993</v>
      </c>
      <c r="G62" s="76"/>
      <c r="H62" s="143"/>
      <c r="I62" s="143"/>
    </row>
    <row r="63" spans="2:9" s="2" customFormat="1" ht="24.75" customHeight="1">
      <c r="B63" s="112"/>
      <c r="C63" s="113" t="s">
        <v>34</v>
      </c>
      <c r="D63" s="114" t="s">
        <v>13</v>
      </c>
      <c r="E63" s="115"/>
      <c r="F63" s="121"/>
      <c r="G63" s="116"/>
      <c r="H63" s="117"/>
      <c r="I63" s="117"/>
    </row>
    <row r="64" spans="2:9" s="2" customFormat="1" ht="24" customHeight="1">
      <c r="B64" s="73" t="s">
        <v>10</v>
      </c>
      <c r="C64" s="59" t="s">
        <v>29</v>
      </c>
      <c r="D64" s="60" t="s">
        <v>30</v>
      </c>
      <c r="E64" s="34"/>
      <c r="F64" s="34"/>
      <c r="G64" s="77"/>
      <c r="H64" s="81"/>
      <c r="I64" s="81"/>
    </row>
    <row r="65" spans="2:9" s="2" customFormat="1" ht="21" customHeight="1">
      <c r="B65" s="30"/>
      <c r="C65" s="65"/>
      <c r="D65" s="25" t="s">
        <v>36</v>
      </c>
      <c r="E65" s="26"/>
      <c r="F65" s="32"/>
      <c r="G65" s="75"/>
      <c r="H65" s="83"/>
      <c r="I65" s="83"/>
    </row>
    <row r="66" spans="2:9" s="2" customFormat="1" ht="32.25" customHeight="1">
      <c r="B66" s="30">
        <v>10</v>
      </c>
      <c r="C66" s="49"/>
      <c r="D66" s="66" t="s">
        <v>58</v>
      </c>
      <c r="E66" s="27" t="s">
        <v>6</v>
      </c>
      <c r="F66" s="26"/>
      <c r="G66" s="75">
        <f>SUM(F68:F72)</f>
        <v>994.3575000000002</v>
      </c>
      <c r="H66" s="87"/>
      <c r="I66" s="87"/>
    </row>
    <row r="67" spans="2:9" s="2" customFormat="1" ht="31.5" customHeight="1">
      <c r="B67" s="165">
        <v>10.1</v>
      </c>
      <c r="C67" s="173"/>
      <c r="D67" s="67" t="s">
        <v>41</v>
      </c>
      <c r="E67" s="26"/>
      <c r="F67" s="58"/>
      <c r="G67" s="75"/>
      <c r="H67" s="83"/>
      <c r="I67" s="83"/>
    </row>
    <row r="68" spans="2:9" s="2" customFormat="1" ht="12.75" outlineLevel="1">
      <c r="B68" s="166"/>
      <c r="C68" s="174"/>
      <c r="D68" s="23" t="s">
        <v>88</v>
      </c>
      <c r="E68" s="26" t="s">
        <v>6</v>
      </c>
      <c r="F68" s="58">
        <f>(567.58-9.55)*0.75</f>
        <v>418.52250000000004</v>
      </c>
      <c r="G68" s="75"/>
      <c r="H68" s="83"/>
      <c r="I68" s="83"/>
    </row>
    <row r="69" spans="2:9" s="2" customFormat="1" ht="12.75" outlineLevel="1">
      <c r="B69" s="166"/>
      <c r="C69" s="174"/>
      <c r="D69" s="23" t="s">
        <v>89</v>
      </c>
      <c r="E69" s="26" t="s">
        <v>6</v>
      </c>
      <c r="F69" s="58">
        <f>(706.66-567.58)*0.75</f>
        <v>104.30999999999995</v>
      </c>
      <c r="G69" s="75"/>
      <c r="H69" s="83"/>
      <c r="I69" s="83"/>
    </row>
    <row r="70" spans="2:9" s="2" customFormat="1" ht="12.75" outlineLevel="1">
      <c r="B70" s="166"/>
      <c r="C70" s="174"/>
      <c r="D70" s="23" t="s">
        <v>90</v>
      </c>
      <c r="E70" s="26" t="s">
        <v>6</v>
      </c>
      <c r="F70" s="58">
        <f>(706.66-567.58)*0.75</f>
        <v>104.30999999999995</v>
      </c>
      <c r="G70" s="75"/>
      <c r="H70" s="83"/>
      <c r="I70" s="83"/>
    </row>
    <row r="71" spans="2:9" s="2" customFormat="1" ht="12.75" outlineLevel="1">
      <c r="B71" s="166"/>
      <c r="C71" s="174"/>
      <c r="D71" s="23" t="s">
        <v>91</v>
      </c>
      <c r="E71" s="26" t="s">
        <v>6</v>
      </c>
      <c r="F71" s="58">
        <f>(2521.86-2071.44)*0.75</f>
        <v>337.81500000000005</v>
      </c>
      <c r="G71" s="75"/>
      <c r="H71" s="83"/>
      <c r="I71" s="83"/>
    </row>
    <row r="72" spans="2:9" s="2" customFormat="1" ht="12.75" outlineLevel="1">
      <c r="B72" s="166"/>
      <c r="C72" s="174"/>
      <c r="D72" s="23" t="s">
        <v>92</v>
      </c>
      <c r="E72" s="26" t="s">
        <v>6</v>
      </c>
      <c r="F72" s="58">
        <f>(2521.86-2482.66)*0.75</f>
        <v>29.400000000000205</v>
      </c>
      <c r="G72" s="75"/>
      <c r="H72" s="83"/>
      <c r="I72" s="83"/>
    </row>
    <row r="73" spans="2:9" s="2" customFormat="1" ht="23.25" customHeight="1">
      <c r="B73" s="29"/>
      <c r="C73" s="52"/>
      <c r="D73" s="25" t="s">
        <v>42</v>
      </c>
      <c r="E73" s="26"/>
      <c r="F73" s="32"/>
      <c r="G73" s="75"/>
      <c r="H73" s="83"/>
      <c r="I73" s="83"/>
    </row>
    <row r="74" spans="2:9" s="2" customFormat="1" ht="33.75" customHeight="1">
      <c r="B74" s="30">
        <v>11</v>
      </c>
      <c r="C74" s="55"/>
      <c r="D74" s="141" t="s">
        <v>130</v>
      </c>
      <c r="E74" s="27" t="s">
        <v>6</v>
      </c>
      <c r="F74" s="26"/>
      <c r="G74" s="75">
        <f>F76+F77</f>
        <v>5737.650000000001</v>
      </c>
      <c r="H74" s="87"/>
      <c r="I74" s="87"/>
    </row>
    <row r="75" spans="2:9" s="2" customFormat="1" ht="33.75" customHeight="1">
      <c r="B75" s="165">
        <v>11.1</v>
      </c>
      <c r="C75" s="180"/>
      <c r="D75" s="69" t="s">
        <v>47</v>
      </c>
      <c r="E75" s="26"/>
      <c r="F75" s="58"/>
      <c r="G75" s="75"/>
      <c r="H75" s="83"/>
      <c r="I75" s="83"/>
    </row>
    <row r="76" spans="2:9" s="2" customFormat="1" ht="12.75" outlineLevel="1">
      <c r="B76" s="167"/>
      <c r="C76" s="181"/>
      <c r="D76" s="23" t="s">
        <v>94</v>
      </c>
      <c r="E76" s="26" t="s">
        <v>6</v>
      </c>
      <c r="F76" s="58">
        <f>(706.66-9.55)*5</f>
        <v>3485.55</v>
      </c>
      <c r="G76" s="75"/>
      <c r="H76" s="83"/>
      <c r="I76" s="83"/>
    </row>
    <row r="77" spans="2:9" s="2" customFormat="1" ht="12.75" outlineLevel="1">
      <c r="B77" s="90"/>
      <c r="C77" s="91"/>
      <c r="D77" s="23" t="s">
        <v>93</v>
      </c>
      <c r="E77" s="26" t="str">
        <f>E76</f>
        <v>m2</v>
      </c>
      <c r="F77" s="58">
        <f>(2521.86-2071.44)*5</f>
        <v>2252.1000000000004</v>
      </c>
      <c r="G77" s="75"/>
      <c r="H77" s="83"/>
      <c r="I77" s="83"/>
    </row>
    <row r="78" spans="2:9" s="2" customFormat="1" ht="27" customHeight="1">
      <c r="B78" s="29"/>
      <c r="C78" s="52"/>
      <c r="D78" s="25" t="s">
        <v>48</v>
      </c>
      <c r="E78" s="46"/>
      <c r="F78" s="47"/>
      <c r="G78" s="79"/>
      <c r="H78" s="83"/>
      <c r="I78" s="83"/>
    </row>
    <row r="79" spans="2:9" s="2" customFormat="1" ht="27" customHeight="1">
      <c r="B79" s="30">
        <v>12</v>
      </c>
      <c r="C79" s="56"/>
      <c r="D79" s="70" t="s">
        <v>59</v>
      </c>
      <c r="E79" s="27" t="s">
        <v>49</v>
      </c>
      <c r="F79" s="46"/>
      <c r="G79" s="75">
        <f>F81+F82</f>
        <v>717.2062500000001</v>
      </c>
      <c r="H79" s="87"/>
      <c r="I79" s="87"/>
    </row>
    <row r="80" spans="2:9" s="2" customFormat="1" ht="34.5" customHeight="1">
      <c r="B80" s="165">
        <v>12.1</v>
      </c>
      <c r="C80" s="183"/>
      <c r="D80" s="71" t="s">
        <v>60</v>
      </c>
      <c r="E80" s="72"/>
      <c r="F80" s="72"/>
      <c r="G80" s="79"/>
      <c r="H80" s="83"/>
      <c r="I80" s="83"/>
    </row>
    <row r="81" spans="2:9" s="2" customFormat="1" ht="12.75" outlineLevel="1">
      <c r="B81" s="166"/>
      <c r="C81" s="184"/>
      <c r="D81" s="23" t="s">
        <v>96</v>
      </c>
      <c r="E81" s="26" t="s">
        <v>49</v>
      </c>
      <c r="F81" s="58">
        <f>F76*0.125</f>
        <v>435.69375</v>
      </c>
      <c r="G81" s="79"/>
      <c r="H81" s="83"/>
      <c r="I81" s="83"/>
    </row>
    <row r="82" spans="2:9" s="2" customFormat="1" ht="12.75" outlineLevel="1">
      <c r="B82" s="167"/>
      <c r="C82" s="185"/>
      <c r="D82" s="23" t="s">
        <v>95</v>
      </c>
      <c r="E82" s="26" t="s">
        <v>49</v>
      </c>
      <c r="F82" s="58">
        <f>F77*0.125</f>
        <v>281.51250000000005</v>
      </c>
      <c r="G82" s="79"/>
      <c r="H82" s="83"/>
      <c r="I82" s="83"/>
    </row>
    <row r="83" spans="2:9" s="92" customFormat="1" ht="27" customHeight="1">
      <c r="B83" s="125"/>
      <c r="C83" s="52"/>
      <c r="D83" s="25" t="s">
        <v>101</v>
      </c>
      <c r="E83" s="26"/>
      <c r="F83" s="32"/>
      <c r="G83" s="58"/>
      <c r="H83" s="75"/>
      <c r="I83" s="75"/>
    </row>
    <row r="84" spans="2:9" s="92" customFormat="1" ht="27" customHeight="1">
      <c r="B84" s="30">
        <v>13</v>
      </c>
      <c r="C84" s="126"/>
      <c r="D84" s="139" t="s">
        <v>120</v>
      </c>
      <c r="E84" s="27" t="s">
        <v>6</v>
      </c>
      <c r="F84" s="26"/>
      <c r="G84" s="75">
        <f>F86+F87</f>
        <v>1667.1100000000001</v>
      </c>
      <c r="H84" s="75"/>
      <c r="I84" s="75"/>
    </row>
    <row r="85" spans="2:9" s="92" customFormat="1" ht="34.5" customHeight="1">
      <c r="B85" s="165">
        <v>13.1</v>
      </c>
      <c r="C85" s="177"/>
      <c r="D85" s="138" t="s">
        <v>121</v>
      </c>
      <c r="E85" s="127"/>
      <c r="F85" s="127"/>
      <c r="G85" s="58"/>
      <c r="H85" s="75"/>
      <c r="I85" s="75"/>
    </row>
    <row r="86" spans="2:9" s="92" customFormat="1" ht="12.75" outlineLevel="1">
      <c r="B86" s="166"/>
      <c r="C86" s="178"/>
      <c r="D86" s="23" t="s">
        <v>103</v>
      </c>
      <c r="E86" s="26" t="s">
        <v>6</v>
      </c>
      <c r="F86" s="58">
        <f>ROUND((567.58-9.55)*(2-0.2-0.08),3)</f>
        <v>959.812</v>
      </c>
      <c r="G86" s="76"/>
      <c r="H86" s="75"/>
      <c r="I86" s="75"/>
    </row>
    <row r="87" spans="2:9" s="92" customFormat="1" ht="12.75" outlineLevel="1">
      <c r="B87" s="123">
        <v>13.2</v>
      </c>
      <c r="C87" s="128"/>
      <c r="D87" s="23" t="s">
        <v>104</v>
      </c>
      <c r="E87" s="26" t="s">
        <v>6</v>
      </c>
      <c r="F87" s="58">
        <f>ROUND((2482.66-2071.44)*(1.72),3)</f>
        <v>707.298</v>
      </c>
      <c r="G87" s="76"/>
      <c r="H87" s="75"/>
      <c r="I87" s="75"/>
    </row>
    <row r="88" spans="2:9" s="2" customFormat="1" ht="27" customHeight="1">
      <c r="B88" s="112"/>
      <c r="C88" s="113" t="s">
        <v>33</v>
      </c>
      <c r="D88" s="114" t="s">
        <v>102</v>
      </c>
      <c r="E88" s="118"/>
      <c r="F88" s="118"/>
      <c r="G88" s="119"/>
      <c r="H88" s="120"/>
      <c r="I88" s="120"/>
    </row>
    <row r="89" spans="2:9" s="2" customFormat="1" ht="27" customHeight="1">
      <c r="B89" s="73" t="s">
        <v>10</v>
      </c>
      <c r="C89" s="59" t="s">
        <v>31</v>
      </c>
      <c r="D89" s="60" t="s">
        <v>32</v>
      </c>
      <c r="E89" s="50"/>
      <c r="F89" s="50"/>
      <c r="G89" s="78"/>
      <c r="H89" s="82"/>
      <c r="I89" s="82"/>
    </row>
    <row r="90" spans="2:9" s="129" customFormat="1" ht="31.5" customHeight="1">
      <c r="B90" s="30">
        <v>15</v>
      </c>
      <c r="C90" s="27"/>
      <c r="D90" s="130" t="s">
        <v>54</v>
      </c>
      <c r="E90" s="27" t="s">
        <v>6</v>
      </c>
      <c r="F90" s="26"/>
      <c r="G90" s="75">
        <f>F91</f>
        <v>540</v>
      </c>
      <c r="H90" s="133"/>
      <c r="I90" s="133"/>
    </row>
    <row r="91" spans="2:9" s="129" customFormat="1" ht="26.25">
      <c r="B91" s="28">
        <v>15.1</v>
      </c>
      <c r="C91" s="27"/>
      <c r="D91" s="131" t="s">
        <v>61</v>
      </c>
      <c r="E91" s="27"/>
      <c r="F91" s="26">
        <f>230+206+16+88</f>
        <v>540</v>
      </c>
      <c r="G91" s="75"/>
      <c r="H91" s="134"/>
      <c r="I91" s="134"/>
    </row>
    <row r="92" spans="2:9" s="129" customFormat="1" ht="45.75" customHeight="1">
      <c r="B92" s="30">
        <v>17</v>
      </c>
      <c r="C92" s="27"/>
      <c r="D92" s="63" t="s">
        <v>50</v>
      </c>
      <c r="E92" s="27" t="s">
        <v>6</v>
      </c>
      <c r="F92" s="26"/>
      <c r="G92" s="75">
        <f>F94</f>
        <v>40</v>
      </c>
      <c r="H92" s="133"/>
      <c r="I92" s="133"/>
    </row>
    <row r="93" spans="2:9" s="129" customFormat="1" ht="45.75" customHeight="1">
      <c r="B93" s="165">
        <v>17.1</v>
      </c>
      <c r="C93" s="175"/>
      <c r="D93" s="64" t="s">
        <v>51</v>
      </c>
      <c r="E93" s="26"/>
      <c r="F93" s="58"/>
      <c r="G93" s="75"/>
      <c r="H93" s="134"/>
      <c r="I93" s="134"/>
    </row>
    <row r="94" spans="2:9" s="129" customFormat="1" ht="12.75" outlineLevel="1">
      <c r="B94" s="166"/>
      <c r="C94" s="176"/>
      <c r="D94" s="64" t="s">
        <v>115</v>
      </c>
      <c r="E94" s="26" t="s">
        <v>6</v>
      </c>
      <c r="F94" s="58">
        <v>40</v>
      </c>
      <c r="G94" s="75"/>
      <c r="H94" s="134"/>
      <c r="I94" s="134"/>
    </row>
    <row r="95" spans="2:9" s="129" customFormat="1" ht="35.25" customHeight="1">
      <c r="B95" s="30">
        <v>19</v>
      </c>
      <c r="C95" s="27"/>
      <c r="D95" s="63" t="s">
        <v>53</v>
      </c>
      <c r="E95" s="27" t="s">
        <v>6</v>
      </c>
      <c r="F95" s="26"/>
      <c r="G95" s="75">
        <v>23.4</v>
      </c>
      <c r="H95" s="133"/>
      <c r="I95" s="133"/>
    </row>
    <row r="96" spans="2:9" s="129" customFormat="1" ht="34.5" customHeight="1">
      <c r="B96" s="29">
        <v>19.1</v>
      </c>
      <c r="C96" s="26"/>
      <c r="D96" s="64" t="s">
        <v>53</v>
      </c>
      <c r="E96" s="26"/>
      <c r="F96" s="58">
        <f>F94</f>
        <v>40</v>
      </c>
      <c r="G96" s="75"/>
      <c r="H96" s="134"/>
      <c r="I96" s="134"/>
    </row>
    <row r="97" spans="2:9" s="129" customFormat="1" ht="33.75" customHeight="1">
      <c r="B97" s="30">
        <v>21</v>
      </c>
      <c r="C97" s="135"/>
      <c r="D97" s="68" t="s">
        <v>97</v>
      </c>
      <c r="E97" s="27" t="s">
        <v>6</v>
      </c>
      <c r="F97" s="26"/>
      <c r="G97" s="75">
        <f>F99</f>
        <v>228</v>
      </c>
      <c r="H97" s="133"/>
      <c r="I97" s="133"/>
    </row>
    <row r="98" spans="2:9" s="129" customFormat="1" ht="33.75" customHeight="1">
      <c r="B98" s="158">
        <v>21.1</v>
      </c>
      <c r="C98" s="159"/>
      <c r="D98" s="69" t="s">
        <v>68</v>
      </c>
      <c r="E98" s="26"/>
      <c r="F98" s="58"/>
      <c r="G98" s="75"/>
      <c r="H98" s="134"/>
      <c r="I98" s="134"/>
    </row>
    <row r="99" spans="2:9" s="129" customFormat="1" ht="12" customHeight="1" outlineLevel="1">
      <c r="B99" s="158"/>
      <c r="C99" s="159"/>
      <c r="D99" s="23" t="s">
        <v>116</v>
      </c>
      <c r="E99" s="26" t="s">
        <v>6</v>
      </c>
      <c r="F99" s="58">
        <f>134+94</f>
        <v>228</v>
      </c>
      <c r="G99" s="75"/>
      <c r="H99" s="136"/>
      <c r="I99" s="136"/>
    </row>
    <row r="100" spans="2:9" s="129" customFormat="1" ht="52.5" outlineLevel="1">
      <c r="B100" s="53">
        <v>22</v>
      </c>
      <c r="C100" s="55"/>
      <c r="D100" s="141" t="s">
        <v>124</v>
      </c>
      <c r="E100" s="49" t="s">
        <v>100</v>
      </c>
      <c r="F100" s="46"/>
      <c r="G100" s="76">
        <f>F101</f>
        <v>558.0300000000001</v>
      </c>
      <c r="H100" s="142"/>
      <c r="I100" s="142"/>
    </row>
    <row r="101" spans="2:9" s="129" customFormat="1" ht="12.75" outlineLevel="1">
      <c r="B101" s="125"/>
      <c r="C101" s="55"/>
      <c r="D101" s="144" t="s">
        <v>116</v>
      </c>
      <c r="E101" s="46" t="s">
        <v>100</v>
      </c>
      <c r="F101" s="79">
        <f>F105</f>
        <v>558.0300000000001</v>
      </c>
      <c r="G101" s="76"/>
      <c r="H101" s="145"/>
      <c r="I101" s="145"/>
    </row>
    <row r="102" spans="2:9" s="92" customFormat="1" ht="15">
      <c r="B102" s="112"/>
      <c r="C102" s="113" t="s">
        <v>98</v>
      </c>
      <c r="D102" s="114" t="s">
        <v>99</v>
      </c>
      <c r="E102" s="115"/>
      <c r="F102" s="115"/>
      <c r="G102" s="116"/>
      <c r="H102" s="116"/>
      <c r="I102" s="116"/>
    </row>
    <row r="103" spans="2:9" s="92" customFormat="1" ht="12.75">
      <c r="B103" s="89" t="s">
        <v>10</v>
      </c>
      <c r="C103" s="59"/>
      <c r="D103" s="60" t="str">
        <f>D102</f>
        <v>Krawężniki oraz obrzeża</v>
      </c>
      <c r="E103" s="34"/>
      <c r="F103" s="34"/>
      <c r="G103" s="77"/>
      <c r="H103" s="77"/>
      <c r="I103" s="77"/>
    </row>
    <row r="104" spans="2:9" s="129" customFormat="1" ht="66">
      <c r="B104" s="30">
        <v>11</v>
      </c>
      <c r="C104" s="27"/>
      <c r="D104" s="140" t="s">
        <v>123</v>
      </c>
      <c r="E104" s="27" t="s">
        <v>100</v>
      </c>
      <c r="F104" s="26"/>
      <c r="G104" s="75">
        <f>F105+F106</f>
        <v>969.2499999999999</v>
      </c>
      <c r="H104" s="75"/>
      <c r="I104" s="75"/>
    </row>
    <row r="105" spans="2:9" s="129" customFormat="1" ht="39" outlineLevel="1">
      <c r="B105" s="28">
        <v>11.1</v>
      </c>
      <c r="C105" s="27"/>
      <c r="D105" s="131" t="s">
        <v>105</v>
      </c>
      <c r="E105" s="27"/>
      <c r="F105" s="26">
        <f>567.58-9.55</f>
        <v>558.0300000000001</v>
      </c>
      <c r="G105" s="75"/>
      <c r="H105" s="75"/>
      <c r="I105" s="75"/>
    </row>
    <row r="106" spans="2:9" s="129" customFormat="1" ht="39" outlineLevel="1">
      <c r="B106" s="28"/>
      <c r="C106" s="27"/>
      <c r="D106" s="131" t="s">
        <v>106</v>
      </c>
      <c r="E106" s="27"/>
      <c r="F106" s="26">
        <f>2482.66-2071.44</f>
        <v>411.2199999999998</v>
      </c>
      <c r="G106" s="75"/>
      <c r="H106" s="75"/>
      <c r="I106" s="75"/>
    </row>
    <row r="107" spans="2:9" s="129" customFormat="1" ht="78.75">
      <c r="B107" s="30">
        <v>12</v>
      </c>
      <c r="C107" s="27"/>
      <c r="D107" s="140" t="s">
        <v>122</v>
      </c>
      <c r="E107" s="27" t="s">
        <v>100</v>
      </c>
      <c r="F107" s="26"/>
      <c r="G107" s="75">
        <f>F108+F109+F110+F111</f>
        <v>1125.25</v>
      </c>
      <c r="H107" s="75"/>
      <c r="I107" s="75"/>
    </row>
    <row r="108" spans="2:9" s="129" customFormat="1" ht="26.25" outlineLevel="1">
      <c r="B108" s="122">
        <v>12.1</v>
      </c>
      <c r="C108" s="132"/>
      <c r="D108" s="131" t="s">
        <v>107</v>
      </c>
      <c r="E108" s="26" t="s">
        <v>100</v>
      </c>
      <c r="F108" s="58">
        <f>F105</f>
        <v>558.0300000000001</v>
      </c>
      <c r="G108" s="75"/>
      <c r="H108" s="75"/>
      <c r="I108" s="75"/>
    </row>
    <row r="109" spans="2:9" s="129" customFormat="1" ht="26.25" outlineLevel="1">
      <c r="B109" s="122"/>
      <c r="C109" s="132"/>
      <c r="D109" s="131" t="s">
        <v>108</v>
      </c>
      <c r="E109" s="26" t="s">
        <v>100</v>
      </c>
      <c r="F109" s="58">
        <f>F106</f>
        <v>411.2199999999998</v>
      </c>
      <c r="G109" s="75"/>
      <c r="H109" s="75"/>
      <c r="I109" s="75"/>
    </row>
    <row r="110" spans="2:9" s="129" customFormat="1" ht="26.25" outlineLevel="1">
      <c r="B110" s="122"/>
      <c r="C110" s="132"/>
      <c r="D110" s="131" t="s">
        <v>117</v>
      </c>
      <c r="E110" s="26" t="s">
        <v>100</v>
      </c>
      <c r="F110" s="58">
        <f>2*2+60*2</f>
        <v>124</v>
      </c>
      <c r="G110" s="75"/>
      <c r="H110" s="75"/>
      <c r="I110" s="75"/>
    </row>
    <row r="111" spans="2:9" s="129" customFormat="1" ht="26.25" outlineLevel="1">
      <c r="B111" s="122"/>
      <c r="C111" s="132"/>
      <c r="D111" s="131" t="s">
        <v>118</v>
      </c>
      <c r="E111" s="26" t="s">
        <v>100</v>
      </c>
      <c r="F111" s="58">
        <f>2*2+14*2</f>
        <v>32</v>
      </c>
      <c r="G111" s="75"/>
      <c r="H111" s="75"/>
      <c r="I111" s="75"/>
    </row>
    <row r="112" spans="2:9" ht="12.75">
      <c r="B112" s="33"/>
      <c r="C112" s="33"/>
      <c r="D112" s="33"/>
      <c r="E112" s="33"/>
      <c r="F112" s="33"/>
      <c r="G112" s="33"/>
      <c r="H112" s="33"/>
      <c r="I112" s="33"/>
    </row>
    <row r="113" spans="2:9" ht="12.75">
      <c r="B113" s="149" t="s">
        <v>65</v>
      </c>
      <c r="C113" s="150"/>
      <c r="D113" s="150"/>
      <c r="E113" s="150"/>
      <c r="F113" s="150"/>
      <c r="G113" s="150"/>
      <c r="H113" s="151"/>
      <c r="I113" s="86">
        <f>SUM(I10:I112)</f>
        <v>0</v>
      </c>
    </row>
    <row r="114" spans="2:9" ht="12.75">
      <c r="B114" s="149" t="s">
        <v>55</v>
      </c>
      <c r="C114" s="150"/>
      <c r="D114" s="150"/>
      <c r="E114" s="150"/>
      <c r="F114" s="150"/>
      <c r="G114" s="150"/>
      <c r="H114" s="151"/>
      <c r="I114" s="86">
        <f>ROUND(I113*0.23,2)</f>
        <v>0</v>
      </c>
    </row>
    <row r="115" spans="2:9" ht="12.75">
      <c r="B115" s="149" t="s">
        <v>66</v>
      </c>
      <c r="C115" s="150"/>
      <c r="D115" s="150"/>
      <c r="E115" s="150"/>
      <c r="F115" s="150"/>
      <c r="G115" s="150"/>
      <c r="H115" s="151"/>
      <c r="I115" s="86">
        <f>I113+I114</f>
        <v>0</v>
      </c>
    </row>
    <row r="116" ht="12.75">
      <c r="D116" s="15"/>
    </row>
    <row r="117" ht="12.75">
      <c r="D117" s="15"/>
    </row>
    <row r="118" ht="12.75">
      <c r="D118" s="15"/>
    </row>
    <row r="119" ht="12.75">
      <c r="D119" s="54"/>
    </row>
  </sheetData>
  <sheetProtection/>
  <mergeCells count="38">
    <mergeCell ref="I7:I8"/>
    <mergeCell ref="B75:B76"/>
    <mergeCell ref="C75:C76"/>
    <mergeCell ref="B48:B49"/>
    <mergeCell ref="C48:C49"/>
    <mergeCell ref="B52:B53"/>
    <mergeCell ref="C52:C53"/>
    <mergeCell ref="B58:B59"/>
    <mergeCell ref="C58:C59"/>
    <mergeCell ref="B67:B72"/>
    <mergeCell ref="C43:C46"/>
    <mergeCell ref="B93:B94"/>
    <mergeCell ref="C93:C94"/>
    <mergeCell ref="B85:B86"/>
    <mergeCell ref="C85:C86"/>
    <mergeCell ref="H7:H8"/>
    <mergeCell ref="B80:B82"/>
    <mergeCell ref="C80:C82"/>
    <mergeCell ref="C67:C72"/>
    <mergeCell ref="B1:G1"/>
    <mergeCell ref="B7:B8"/>
    <mergeCell ref="C7:C8"/>
    <mergeCell ref="D7:D8"/>
    <mergeCell ref="E7:G7"/>
    <mergeCell ref="B33:B38"/>
    <mergeCell ref="C33:C38"/>
    <mergeCell ref="B27:B28"/>
    <mergeCell ref="C27:C28"/>
    <mergeCell ref="B115:H115"/>
    <mergeCell ref="B17:B24"/>
    <mergeCell ref="C17:C24"/>
    <mergeCell ref="B2:I5"/>
    <mergeCell ref="B6:I6"/>
    <mergeCell ref="B98:B99"/>
    <mergeCell ref="C98:C99"/>
    <mergeCell ref="B113:H113"/>
    <mergeCell ref="B114:H114"/>
    <mergeCell ref="B43:B46"/>
  </mergeCells>
  <printOptions/>
  <pageMargins left="0.7874015748031497" right="0" top="0.03937007874015748" bottom="0.03937007874015748" header="0" footer="0"/>
  <pageSetup fitToHeight="1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>Dariusz Magryś</cp:lastModifiedBy>
  <cp:lastPrinted>2016-09-14T23:27:57Z</cp:lastPrinted>
  <dcterms:created xsi:type="dcterms:W3CDTF">2009-04-17T11:40:46Z</dcterms:created>
  <dcterms:modified xsi:type="dcterms:W3CDTF">2020-05-26T20:39:42Z</dcterms:modified>
  <cp:category/>
  <cp:version/>
  <cp:contentType/>
  <cp:contentStatus/>
</cp:coreProperties>
</file>