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sTRONA TYTUŁOWA (2)" sheetId="1" r:id="rId1"/>
    <sheet name="OPIS INWESTYCJI" sheetId="2" r:id="rId2"/>
    <sheet name="PRZEDMIARW Robót - drogowy" sheetId="3" r:id="rId3"/>
  </sheets>
  <definedNames>
    <definedName name="_xlnm.Print_Area" localSheetId="1">'OPIS INWESTYCJI'!$A$1:$I$78</definedName>
    <definedName name="_xlnm.Print_Area" localSheetId="2">'PRZEDMIARW Robót - drogowy'!$A$1:$G$126</definedName>
    <definedName name="_xlnm.Print_Titles" localSheetId="2">'PRZEDMIARW Robót - drogowy'!$7:$8</definedName>
    <definedName name="Excel_BuiltIn_Print_Titles" localSheetId="0">#N/A</definedName>
    <definedName name="Excel_BuiltIn_Print_Titles" localSheetId="1">#N/A</definedName>
    <definedName name="Excel_BuiltIn_Print_Area" localSheetId="2">'PRZEDMIARW Robót - drogowy'!$A$1:$G$111</definedName>
  </definedNames>
  <calcPr fullCalcOnLoad="1"/>
</workbook>
</file>

<file path=xl/sharedStrings.xml><?xml version="1.0" encoding="utf-8"?>
<sst xmlns="http://schemas.openxmlformats.org/spreadsheetml/2006/main" count="227" uniqueCount="151">
  <si>
    <t>KOSZTORYS INWESTORSKI</t>
  </si>
  <si>
    <t xml:space="preserve"> ROBOTY DROGOWE</t>
  </si>
  <si>
    <t>NAZWA INWESTYCJI</t>
  </si>
  <si>
    <t>Remont drogi gminnej nr 110015R w km 0+000,00-0+921,00 w miejscowości Żołynia</t>
  </si>
  <si>
    <t>OBIEKT</t>
  </si>
  <si>
    <t>Dorga gminna nr 110015R w km 0+000,00-0+921,00 w miejscowości Żołynia</t>
  </si>
  <si>
    <t>LOKALIZACJA</t>
  </si>
  <si>
    <t>POWIAT ŁAŃCUT, GMINA ŻOŁYNIA,  Dorga gminna nr 110015R w km 0+000,00-0+921,00 w miejscowości Żołynia, dz. nr ew. gr. 6187/1; 6184/1; 6184/2</t>
  </si>
  <si>
    <t>INWESTOR</t>
  </si>
  <si>
    <t>GMINA ŻOŁYNIA, Rynek 22, 37-110 Żołynia</t>
  </si>
  <si>
    <t>OPRACOWAŁ</t>
  </si>
  <si>
    <t>RAFAŁ DZIEDZIC</t>
  </si>
  <si>
    <t>STAWKA r-g</t>
  </si>
  <si>
    <t>CENNIK</t>
  </si>
  <si>
    <t xml:space="preserve">  I KWARTAŁ 2019 r.</t>
  </si>
  <si>
    <t>NARZUTY</t>
  </si>
  <si>
    <t xml:space="preserve">  Kz=1%M; Kp=66,67%(R+M); Z=10,60%R+10,60%S+10,60%Kp(R)+10,60%Kp(S)</t>
  </si>
  <si>
    <t>KOD CPV</t>
  </si>
  <si>
    <t>WARTOŚĆ INWESTYCJI</t>
  </si>
  <si>
    <t>ROBOTY OGÓŁEM NETTO</t>
  </si>
  <si>
    <t>VAT [23%]</t>
  </si>
  <si>
    <t>ROBOTY OGÓŁEM BRUTTO</t>
  </si>
  <si>
    <t>PODPIS:</t>
  </si>
  <si>
    <t>OPIS INWESTYCJI</t>
  </si>
  <si>
    <t xml:space="preserve">Przedmiotem inwestycji jest remont drogi gminnej nr 110015R działka o nr ewid. 6187/1; 6184/1; 6184/2;  od km 0+000,00 do km 0+921,00 w m. Żołynia polegający na wykonaniu wzmocnienia konstrukcji jezdni, nakładek nawierzchni bitumicznych oraz umocnieniu poboczy. Odcinek drogi do remontu objęty zamówieniem zlokalizowany jest w granicach administracyjnych gminy Żołynia, na obszarze powiatu łańcuckiego. Droga w obecnej chwili stanowi dojazd do zabudowy od południowej  strony m. Żołynia. Remont przedmiotowego odcinka drogi ma za zadanie poprawę stanu technicznego nawierzchni jezdni oraz poboczy usprawniając tym samym ruch na przedmiotowym odcinku. Remont przedmiotowej drogi gminnej będzie polegać na poprawieniu parametrów technicznych i eksploatacyjnych istniejącej nawierzchni bitumicznej i poboczy. 
Zakres inwestycji obejmuje:
• remont nawierzchni na długości 773 m,
• dostosowanie wysokości poboczy do niwelety drogi,
• umocnienie poboczy kruszywem,
• remont przepustu,
• wzmocnienie konstrukcji drogi.
</t>
  </si>
  <si>
    <t>ZAŁOŻENIA DO KOSZTORYSU</t>
  </si>
  <si>
    <t xml:space="preserve">  Kz=1%M; Kp=66,67%(R+M); Z=10,60%R+10,60%S+10,60%Kp(R)+10,60%Kp(S) STAWKA ROBOCIZNY: 16,20 zł</t>
  </si>
  <si>
    <t>PRZEDMIAR ROBÓT</t>
  </si>
  <si>
    <t>Remont dorgi gminnej nr 110015R w km 0+000,00-0+921,00 w miejscowości Żołynia</t>
  </si>
  <si>
    <t>L.p.</t>
  </si>
  <si>
    <t>Numer STWiORB KOD CPV</t>
  </si>
  <si>
    <t>Wyszczególnienie elementów rozliczeniowych.</t>
  </si>
  <si>
    <t>Jednostka</t>
  </si>
  <si>
    <t>Nazwa</t>
  </si>
  <si>
    <t>Ilość jednostek</t>
  </si>
  <si>
    <t>Ilość</t>
  </si>
  <si>
    <t>01.00.00.00</t>
  </si>
  <si>
    <t>ROBOTY PRZYGOTOWAWCZE</t>
  </si>
  <si>
    <t>CPV</t>
  </si>
  <si>
    <t>45100000-8</t>
  </si>
  <si>
    <t>Przygotowanie terenu pod budowę</t>
  </si>
  <si>
    <t>Odtworzenie (wyznaczenie) trasy i punktów wysokościowych</t>
  </si>
  <si>
    <t>Wyznaczenie trasy i punktów wysokościowych w terenie pagórkowatym</t>
  </si>
  <si>
    <t>km</t>
  </si>
  <si>
    <t>1.1</t>
  </si>
  <si>
    <t xml:space="preserve">Wyznaczenie w terenie pagórkowatym przebiegu sytuacyjno-wysokościowego trasy drogowej, rowów oraz usytuowania wszelkich obiektów inżynierskich. </t>
  </si>
  <si>
    <t>Zdjęcie warstwy humusu i/lub darniny</t>
  </si>
  <si>
    <t>Mechaniczne usunięcie warstwy ziemi urodzajnej (humusu) o gr. w-wy ok. 10-20cm - wraz z jej zagospodarowaniem i/lub utylizacją</t>
  </si>
  <si>
    <t>m2</t>
  </si>
  <si>
    <t>Mechaniczne usunięcie warstwy ziemi urodzajnej (humusu, o średniej grubości około 20cm) wraz z załadunkiem, transportem oraz zagospodarowaniem i/lub utylizacją poza terenem budowy,
Pozyskanie, zatwierdzenie, utrzymanie i likwidacja ew. odkładów w gestii Wykonawcy.</t>
  </si>
  <si>
    <t>strona lewa w km 0+148 - 0+170,47: szerokość 0,3m</t>
  </si>
  <si>
    <t>strona lewa w km 0+170,47 - 0+200,00: szerokość od 0,3 do 1,05 m (0,3+0,75m)</t>
  </si>
  <si>
    <t>strona lewa w km 0+200,00 - 0+281,20: szerokość 1,05m</t>
  </si>
  <si>
    <t>strona lewa w km 0+281,00 - 0+420,04: szerokość 1,05m</t>
  </si>
  <si>
    <t>strona lewa w km 0+420,04 - 0+427,15: szerokość 1,05 - 0,30 m</t>
  </si>
  <si>
    <t>strona lewa w km 0+427,15 - 0+432,59: szerokość od 0,30 do 1,30 m (0,3+1,0m)</t>
  </si>
  <si>
    <t>strona lewa w km 0+432,59 - 0+921,00: szerokość 1,30 m</t>
  </si>
  <si>
    <t>strona prawa w km 0+170,47 - 0+185,94: szerokość 0,00 - 0,75 m</t>
  </si>
  <si>
    <t>strona prawa w km 0+185,94 - 0+281,20: szerokość 0,75 m</t>
  </si>
  <si>
    <t>strona prawa w km 0+595,86 - 0+921,00: szerokość 0,75 m</t>
  </si>
  <si>
    <t>Rozbiórki elementów dróg, ogrodzeń i przepustów</t>
  </si>
  <si>
    <t>Rozebranie konstrukcji drogi o średniej grubości 25cm</t>
  </si>
  <si>
    <t>Mechaniczne rozebranie podbudowy z kruszywa i/lub gruzu i/lub destruktu asfaltowego o średniej grubości ok. 20cm, wraz z załadunkiem. transportem oraz zagospodarowaniem i/lub utylizacją materiału pochodzącego z rozbiórki oraz Mechaniczne rozebranie nawierzchni bitumicznej i/lub gruzu i/lub destruktu asfaltowego o średniej grubości ok. 5cm</t>
  </si>
  <si>
    <t>pas podbudowy w obrębie wzmocnienia w km 0+157,40 - 0+170,47: szerokość 0,00 -0,20m</t>
  </si>
  <si>
    <t>pas podbudowy w obrębie wzmocnienia w km 0+170,47 - 0+921,00: szerokość 0,20m</t>
  </si>
  <si>
    <t>podbudowa nad remontowanym przepustem na długości 4,20 m i chodnikiem na długości 1,00 m; szeokość  rozbiórki 1,50m</t>
  </si>
  <si>
    <t>Rozebranie przepustów z rur żelbetowych lub tworzywa sztucznego</t>
  </si>
  <si>
    <t>m</t>
  </si>
  <si>
    <t>Rozebranie przepustów z rur betonowych o średnicy od 60cm z podsypką i/lub ławą, wraz z:
- załadunkiem, transportem (w miejsce wskazane przez Zamawiającego) i rozładunkiem części przelotowych przepustów pochodzących z rozbiórki w sposób zabezpieczający je przed uszkodzeniem i kradzieżą,
- załadunkiem, transportem poza teren budowy zagospodarowaniem i/lub utylizacją pozostałych materiałów z rozbiórki przepustów.</t>
  </si>
  <si>
    <t>Rozebranie studni</t>
  </si>
  <si>
    <t>szt.</t>
  </si>
  <si>
    <t xml:space="preserve">Rozebranie studni </t>
  </si>
  <si>
    <t>02.00.00.00</t>
  </si>
  <si>
    <t>ROBOTY ZIEMNE</t>
  </si>
  <si>
    <t>45111200-0</t>
  </si>
  <si>
    <t>Roboty w zakresie przygotowania terenu pod budowę i roboty ziemne</t>
  </si>
  <si>
    <t>Wykonanie nasypów w gruntach I-VI kat.</t>
  </si>
  <si>
    <t>Wykonanie górnych warstw nasypów mechanicznie z gruntu - uzupełnienie poboczy</t>
  </si>
  <si>
    <t>m3</t>
  </si>
  <si>
    <t>Wykonanie nasypów mechanicznie na poboczach z gruntu niewysadzinowego o wskaźniku różnoziarnistości min. 10, wraz z pozyskaniem i transportem w miejsce wbudowania materiału z wykopu - dostosowanie poziomu terenu pod poboczami ze względu na wysokość warstwy wyrównawczej i ścieralnej</t>
  </si>
  <si>
    <t>strona prawa w km 0+170,47 - 0+185,94: szerokość 0,00 - 0,75 m; grubość 0,175m</t>
  </si>
  <si>
    <t>strona prawa w km 0+185,94 - 0+281,20: szerokość 0,75 m; grubość 0,175m</t>
  </si>
  <si>
    <t>strona prawa w km 0+595,86 - 0+921,00: szerokość 0,75 m; grubość 0,175m</t>
  </si>
  <si>
    <t>04.00.00.00</t>
  </si>
  <si>
    <t>PODBUDOWY</t>
  </si>
  <si>
    <t>45233000-9</t>
  </si>
  <si>
    <t>Roboty w zakresie konstruowania, fundamentowania oraz wykonywania nawierzchni autostrad, dróg</t>
  </si>
  <si>
    <t>Oczyszczenia i skropienia warstw konstrukcyjnych</t>
  </si>
  <si>
    <t>Skropienie emulsją asfaltową warstw konstrukcyjnych z kruszywa</t>
  </si>
  <si>
    <t>Mechaniczne skropienie emulsją asfaltową podbudowy zasadniczej z kruszywa łamanego 0÷31,5mm stabilizowanego mechanicznie pod warstwę wiążącą z betonu asfaltowego AC16W - jezdnie dróg KR1</t>
  </si>
  <si>
    <t xml:space="preserve"> w km 0+170,47 - 0+185,94: szerokość od 0,00 do  0,30m</t>
  </si>
  <si>
    <t xml:space="preserve"> w km 0+170,47 - 0+200,00: szerokość 0,30 m </t>
  </si>
  <si>
    <t xml:space="preserve"> w km 0+200,00 - 0+281,20: szerokość 0,30 m</t>
  </si>
  <si>
    <t xml:space="preserve"> w km 0+281,00 - 0+420,04: szerokość 0,30 m</t>
  </si>
  <si>
    <t xml:space="preserve"> w km 0+420,04 - 0+427,15: szerokość 0,30 m</t>
  </si>
  <si>
    <t xml:space="preserve"> w km 0+427,15 - 0+432,59: szerokość 0,30 m</t>
  </si>
  <si>
    <t xml:space="preserve"> w km 0+432,59 - 0+921,00: szerokość 0,30 m</t>
  </si>
  <si>
    <t>Skropienie emulsją asfaltową warstw mineralno-asfaltowych</t>
  </si>
  <si>
    <t xml:space="preserve">Mechaniczne skropienie emulsją asfaltową istniejącej warstwy ścieralnej z betonu asfaltowego AC11S pod projektowaną warstwę wyrównawczą z betonu asfaltowego AC16S </t>
  </si>
  <si>
    <t xml:space="preserve"> w km 0+148,00 - 0+921,00: szerokość 4,00 m</t>
  </si>
  <si>
    <t>Podbudowa z kruszywa łamanego stabilizowanego mechanicznie</t>
  </si>
  <si>
    <t>Wykonanie podbudowy zasadniczej z kruszywa łamanego, gr. w-wy 20cm</t>
  </si>
  <si>
    <t>Wykonanie warstwy podbudowy zasadniczej z kruszywa łamanego 0÷31,5mm stabilizowanego mechanicznie grubości 20cm oraz wykonanie koryta mechanicznie wraz z profilowaniem i zagęszczeniem podłoża (w gruncie kategorii I÷VI, głębokość koryta 11÷20cm) pod warstwy konstrukcyjne: jezdni,</t>
  </si>
  <si>
    <t>analogia do pozycji: nr 6,1</t>
  </si>
  <si>
    <t>05.00.00.00</t>
  </si>
  <si>
    <t>NAWIERZCHNIE</t>
  </si>
  <si>
    <t>45233220-7</t>
  </si>
  <si>
    <t>Roboty w zakresie nawierzchni dróg</t>
  </si>
  <si>
    <t>Nawierzchnia niezwiązana z kruszywa łamanego</t>
  </si>
  <si>
    <t>Wykonanie nawierzchni niezwiązanej z kruszywa łamanego 0÷31,5mm, gr. w-wy 10 cm - pobocza z kruszywa</t>
  </si>
  <si>
    <t>Wykonanie nawierzchni niezwiązanej z kruszywa łamanego 0÷31,5mm stabilizowanego mechanicznie grubości 10cm - umocnione pobocza.</t>
  </si>
  <si>
    <t>strona lewa w km 0+170,47 - 0+200,00: szerokość od 0,00 do 0,75m</t>
  </si>
  <si>
    <t>strona lewa w km 0+200,00 - 0+281,20: szerokość 0,75m</t>
  </si>
  <si>
    <t>strona lewa w km 0+281,00 - 0+420,04: szerokość 0,75m</t>
  </si>
  <si>
    <t>strona lewa w km 0+420,04 - 0+427,15: szerokość od 0,75 do 0,00 m</t>
  </si>
  <si>
    <t xml:space="preserve">strona lewa w km 0+427,15 - 0+432,59: szerokość od 0,00 do 1,00 m </t>
  </si>
  <si>
    <t>strona lewa w km 0+432,59 - 0+921,00: szerokość 1,00 m</t>
  </si>
  <si>
    <t>Nawierzchnia  z  betonu asfaltowego. Warstwa ścieralna</t>
  </si>
  <si>
    <t>Wykonanie warstwy ścieralnej z betonu asfaltowego AC11S dla KR1 grubości 5,0 cm</t>
  </si>
  <si>
    <t>Wykonanie warstwy ścieralnej z betonu asfaltowego AC11S dla KR1 grubości 5,0 cm - jezdnie</t>
  </si>
  <si>
    <t xml:space="preserve"> km 0+148,00 - 0+921,00: szerokość 4,5 m</t>
  </si>
  <si>
    <t>Nawierzchnia  z  betonu asfaltowego. Warstwa wyrównawcza</t>
  </si>
  <si>
    <t xml:space="preserve">Wykonanie warstwy wyrównawczej z betonu asfaltowego AC16W dla KR1 </t>
  </si>
  <si>
    <t>t</t>
  </si>
  <si>
    <t xml:space="preserve">Wykonanie warstwy wyrównawczej z betonu asfaltowego AC16W dla KR1 wraz z wykonaniem warstwy siatki z włókna szklanego do nawierzchni asfaltowych o parametrach: Geosiatka z włókien szklanych tworzących płaskie nici. Nici wzdłużne i poprzeczne przeplatane w węzłach tworzą oczka siatki o wymiarach  25,4mm x 25,4mm. Wytrzymałość na rozciąganie w kierunku podłużnym/poprzecznym &gt;70 KN/m
</t>
  </si>
  <si>
    <t>w km 0+148,00 - 0+921,00 w ilości 125kg/m2 - szerokość średnia 4,60 m</t>
  </si>
  <si>
    <t>06.00.00.00</t>
  </si>
  <si>
    <t>ROBOTY WYKOŃCZENIOWE I TOWARZYSZĄCE</t>
  </si>
  <si>
    <t>IA05-1</t>
  </si>
  <si>
    <t>Prace wykończeniowe</t>
  </si>
  <si>
    <t>Wykonanie przepustów z rur PEHD</t>
  </si>
  <si>
    <t>Wykonanie przepustów z rur PEHD o średnicy 60cm z podsypką i/lub ławą, wraz z:
- załadunkiem, transportem (w miejsce wskazane przez Zamawiającego) i rozładunkiem części przelotowych przepustów  w sposób zabezpieczający je przed uszkodzeniem i kradzieżą,
- zabezpieczeniem terenu w obrębię robót budowlanych</t>
  </si>
  <si>
    <t>Wymiana studni</t>
  </si>
  <si>
    <t>Montaż studni i dopasowanie do projektowanej rzędnej jezdni dn 315 mm z PCV</t>
  </si>
  <si>
    <t>Regulacja pionowa studni kanalizacyjnych – 5 szt. krat ściekowych na studniach betonowych dn 400 mm i 1 szt. pokrywa na studni PCV dn 315 mm</t>
  </si>
  <si>
    <t>Wykonanie nawierzchni niezwiązanej z kruszywa łamanego 0÷31,5mm, gr. w-wy 5-15cm</t>
  </si>
  <si>
    <t>Wykonanie nawierzchni niezwiązanej z kruszywa łamanego 0÷31,5mm stabilizowanego mechanicznie grubości 5-15 cm - zjazdy - zjazdy według tabeli</t>
  </si>
  <si>
    <t xml:space="preserve">Wykonanie podbudowy pod nawierzchnie z kostki betonowej </t>
  </si>
  <si>
    <t>Wykonanie podbudowy pod nawierzchnie z kostki betonowej wraz z dopasowaniem do projektowanej rzędnej krawędzi jezdni i pobocza</t>
  </si>
  <si>
    <t>zjazd w km 0+155,00</t>
  </si>
  <si>
    <t>zjazd w km 0+597,00</t>
  </si>
  <si>
    <t>zjazd w km 0+638,00</t>
  </si>
  <si>
    <t xml:space="preserve">Wykonanie podbudowy pod nawierzchnie z płyt ażurowych </t>
  </si>
  <si>
    <t>Wykonanie podbudowy pod nawierzchnie z płyt ażurowych   wraz z dopasowaniem do projektowanej rzędnej krawędzi jezdni i pobocza</t>
  </si>
  <si>
    <t>istniejąca nawierzchnia z płyt ażurowych do przełożenia w km 0+699,00 do 0+716,00 o szerokości 2,00 m</t>
  </si>
  <si>
    <t>Wykonanie Nawierzchni z kostki betonowej z rozbiórki</t>
  </si>
  <si>
    <t>Wykonanie Nawierzchni z płyt ażurowych z rozbiórki</t>
  </si>
  <si>
    <t>Wykonanie warstwy ścieralnej z betonu asfaltowego AC11S dla KR1 grubości 0-5,0 cm na istniejących zjazdach o nawierzchni bitumicznej</t>
  </si>
  <si>
    <t>Wykonanie warstwy ścieralnej z betonu asfaltowego AC11S dla KR1 grubości 0-5,0 cm - jezdnie</t>
  </si>
  <si>
    <t>8 szt. Zjazdów o powierzchni 6,00 m2</t>
  </si>
  <si>
    <t xml:space="preserve">1 szt. Zjazdów o powierzchni 2,00 m2 </t>
  </si>
</sst>
</file>

<file path=xl/styles.xml><?xml version="1.0" encoding="utf-8"?>
<styleSheet xmlns="http://schemas.openxmlformats.org/spreadsheetml/2006/main">
  <numFmts count="9">
    <numFmt numFmtId="164" formatCode="General"/>
    <numFmt numFmtId="165" formatCode="\ * #,##0.00&quot; zł &quot;;\-* #,##0.00&quot; zł &quot;;\ * \-#&quot; zł &quot;;\ @\ "/>
    <numFmt numFmtId="166" formatCode="0.0"/>
    <numFmt numFmtId="167" formatCode="#,##0.00&quot; zł&quot;;[RED]\-#,##0.00&quot; zł&quot;"/>
    <numFmt numFmtId="168" formatCode="General"/>
    <numFmt numFmtId="169" formatCode="#,##0.00&quot; zł&quot;"/>
    <numFmt numFmtId="170" formatCode="0.000"/>
    <numFmt numFmtId="171" formatCode="0"/>
    <numFmt numFmtId="172" formatCode="@"/>
  </numFmts>
  <fonts count="44">
    <font>
      <sz val="11"/>
      <color indexed="8"/>
      <name val="Czcionka tekstu podstawowego"/>
      <family val="2"/>
    </font>
    <font>
      <sz val="10"/>
      <name val="Arial"/>
      <family val="0"/>
    </font>
    <font>
      <b/>
      <sz val="24"/>
      <color indexed="8"/>
      <name val="Czcionka tekstu podstawowego"/>
      <family val="2"/>
    </font>
    <font>
      <sz val="18"/>
      <color indexed="8"/>
      <name val="Czcionka tekstu podstawowego"/>
      <family val="2"/>
    </font>
    <font>
      <sz val="12"/>
      <color indexed="8"/>
      <name val="Czcionka tekstu podstawowego"/>
      <family val="2"/>
    </font>
    <font>
      <sz val="10"/>
      <color indexed="63"/>
      <name val="Czcionka tekstu podstawowego"/>
      <family val="2"/>
    </font>
    <font>
      <i/>
      <sz val="10"/>
      <color indexed="23"/>
      <name val="Czcionka tekstu podstawowego"/>
      <family val="2"/>
    </font>
    <font>
      <u val="single"/>
      <sz val="10"/>
      <color indexed="12"/>
      <name val="Czcionka tekstu podstawowego"/>
      <family val="2"/>
    </font>
    <font>
      <sz val="10"/>
      <color indexed="17"/>
      <name val="Czcionka tekstu podstawowego"/>
      <family val="2"/>
    </font>
    <font>
      <sz val="10"/>
      <color indexed="19"/>
      <name val="Czcionka tekstu podstawowego"/>
      <family val="2"/>
    </font>
    <font>
      <sz val="10"/>
      <color indexed="16"/>
      <name val="Czcionka tekstu podstawowego"/>
      <family val="2"/>
    </font>
    <font>
      <b/>
      <sz val="10"/>
      <color indexed="9"/>
      <name val="Czcionka tekstu podstawowego"/>
      <family val="2"/>
    </font>
    <font>
      <b/>
      <sz val="10"/>
      <color indexed="8"/>
      <name val="Czcionka tekstu podstawowego"/>
      <family val="2"/>
    </font>
    <font>
      <sz val="10"/>
      <color indexed="9"/>
      <name val="Czcionka tekstu podstawowego"/>
      <family val="2"/>
    </font>
    <font>
      <sz val="10"/>
      <name val="Arial CE"/>
      <family val="0"/>
    </font>
    <font>
      <sz val="11"/>
      <color indexed="8"/>
      <name val="Calibri"/>
      <family val="2"/>
    </font>
    <font>
      <sz val="10"/>
      <color indexed="8"/>
      <name val="Czcionka tekstu podstawowego"/>
      <family val="2"/>
    </font>
    <font>
      <sz val="9"/>
      <color indexed="8"/>
      <name val="Czcionka tekstu podstawowego"/>
      <family val="0"/>
    </font>
    <font>
      <b/>
      <sz val="16"/>
      <color indexed="8"/>
      <name val="Czcionka tekstu podstawowego"/>
      <family val="2"/>
    </font>
    <font>
      <b/>
      <u val="single"/>
      <sz val="16"/>
      <name val="Czcionka tekstu podstawowego"/>
      <family val="0"/>
    </font>
    <font>
      <sz val="9"/>
      <name val="Czcionka tekstu podstawowego"/>
      <family val="0"/>
    </font>
    <font>
      <b/>
      <sz val="14"/>
      <name val="Arial ce"/>
      <family val="0"/>
    </font>
    <font>
      <b/>
      <sz val="12"/>
      <name val="Arial ce"/>
      <family val="0"/>
    </font>
    <font>
      <b/>
      <sz val="12"/>
      <color indexed="8"/>
      <name val="Czcionka tekstu podstawowego"/>
      <family val="2"/>
    </font>
    <font>
      <b/>
      <sz val="11"/>
      <name val="Arial ce"/>
      <family val="0"/>
    </font>
    <font>
      <b/>
      <sz val="11"/>
      <color indexed="8"/>
      <name val="Czcionka tekstu podstawowego"/>
      <family val="2"/>
    </font>
    <font>
      <b/>
      <sz val="12"/>
      <name val="Czcionka tekstu podstawowego"/>
      <family val="0"/>
    </font>
    <font>
      <b/>
      <sz val="10"/>
      <name val="Czcionka tekstu podstawowego"/>
      <family val="0"/>
    </font>
    <font>
      <b/>
      <sz val="9"/>
      <color indexed="8"/>
      <name val="Czcionka tekstu podstawowego"/>
      <family val="0"/>
    </font>
    <font>
      <b/>
      <i/>
      <u val="single"/>
      <sz val="10"/>
      <color indexed="10"/>
      <name val="Czcionka tekstu podstawowego"/>
      <family val="0"/>
    </font>
    <font>
      <b/>
      <i/>
      <u val="single"/>
      <sz val="10"/>
      <color indexed="8"/>
      <name val="Czcionka tekstu podstawowego"/>
      <family val="0"/>
    </font>
    <font>
      <sz val="10"/>
      <name val="Czcionka tekstu podstawowego"/>
      <family val="0"/>
    </font>
    <font>
      <b/>
      <sz val="9"/>
      <name val="Czcionka tekstu podstawowego"/>
      <family val="0"/>
    </font>
    <font>
      <b/>
      <i/>
      <u val="single"/>
      <sz val="10"/>
      <name val="Czcionka tekstu podstawowego"/>
      <family val="0"/>
    </font>
    <font>
      <sz val="10"/>
      <color indexed="10"/>
      <name val="Czcionka tekstu podstawowego"/>
      <family val="0"/>
    </font>
    <font>
      <b/>
      <sz val="9"/>
      <color indexed="10"/>
      <name val="Czcionka tekstu podstawowego"/>
      <family val="0"/>
    </font>
    <font>
      <b/>
      <sz val="10"/>
      <color indexed="10"/>
      <name val="Czcionka tekstu podstawowego"/>
      <family val="0"/>
    </font>
    <font>
      <b/>
      <sz val="10"/>
      <name val="Arial CE"/>
      <family val="0"/>
    </font>
    <font>
      <b/>
      <sz val="11"/>
      <name val="Czcionka tekstu podstawowego"/>
      <family val="0"/>
    </font>
    <font>
      <sz val="9"/>
      <color indexed="10"/>
      <name val="Czcionka tekstu podstawowego"/>
      <family val="0"/>
    </font>
    <font>
      <b/>
      <u val="single"/>
      <sz val="10"/>
      <name val="Czcionka tekstu podstawowego"/>
      <family val="0"/>
    </font>
    <font>
      <sz val="10"/>
      <color indexed="13"/>
      <name val="Czcionka tekstu podstawowego"/>
      <family val="2"/>
    </font>
    <font>
      <b/>
      <sz val="10"/>
      <color indexed="10"/>
      <name val="Arial CE"/>
      <family val="0"/>
    </font>
    <font>
      <sz val="10"/>
      <color indexed="10"/>
      <name val="Arial CE"/>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155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0" fillId="0" borderId="0" applyNumberFormat="0" applyFill="0" applyBorder="0" applyAlignment="0" applyProtection="0"/>
    <xf numFmtId="164" fontId="5" fillId="2" borderId="1" applyNumberFormat="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0" fillId="0" borderId="0" applyNumberFormat="0" applyFill="0" applyBorder="0" applyAlignment="0" applyProtection="0"/>
    <xf numFmtId="164" fontId="8" fillId="3" borderId="0" applyNumberFormat="0" applyBorder="0" applyAlignment="0" applyProtection="0"/>
    <xf numFmtId="164" fontId="9" fillId="2" borderId="0" applyNumberFormat="0" applyBorder="0" applyAlignment="0" applyProtection="0"/>
    <xf numFmtId="164" fontId="10" fillId="4" borderId="0" applyNumberFormat="0" applyBorder="0" applyAlignment="0" applyProtection="0"/>
    <xf numFmtId="164" fontId="10" fillId="0" borderId="0" applyNumberFormat="0" applyFill="0" applyBorder="0" applyAlignment="0" applyProtection="0"/>
    <xf numFmtId="164" fontId="11" fillId="5" borderId="0" applyNumberFormat="0" applyBorder="0" applyAlignment="0" applyProtection="0"/>
    <xf numFmtId="164" fontId="12" fillId="0" borderId="0" applyNumberFormat="0" applyFill="0" applyBorder="0" applyAlignment="0" applyProtection="0"/>
    <xf numFmtId="164" fontId="13" fillId="6" borderId="0" applyNumberFormat="0" applyBorder="0" applyAlignment="0" applyProtection="0"/>
    <xf numFmtId="164" fontId="13" fillId="7" borderId="0" applyNumberFormat="0" applyBorder="0" applyAlignment="0" applyProtection="0"/>
    <xf numFmtId="164" fontId="12" fillId="8" borderId="0" applyNumberFormat="0" applyBorder="0" applyAlignment="0" applyProtection="0"/>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 fillId="0" borderId="0">
      <alignment/>
      <protection/>
    </xf>
    <xf numFmtId="164" fontId="15" fillId="0" borderId="0">
      <alignment/>
      <protection/>
    </xf>
    <xf numFmtId="164" fontId="14" fillId="0" borderId="0">
      <alignment/>
      <protection/>
    </xf>
    <xf numFmtId="164" fontId="1" fillId="0" borderId="0">
      <alignment/>
      <protection/>
    </xf>
    <xf numFmtId="164" fontId="1"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0"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5"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0"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xf numFmtId="164" fontId="14" fillId="0" borderId="0">
      <alignment/>
      <protection/>
    </xf>
  </cellStyleXfs>
  <cellXfs count="130">
    <xf numFmtId="164" fontId="0" fillId="0" borderId="0" xfId="0" applyAlignment="1">
      <alignment/>
    </xf>
    <xf numFmtId="164" fontId="16" fillId="0" borderId="0" xfId="0" applyFont="1" applyFill="1" applyAlignment="1">
      <alignment vertical="center"/>
    </xf>
    <xf numFmtId="164" fontId="17" fillId="0" borderId="0" xfId="0" applyFont="1" applyFill="1" applyAlignment="1">
      <alignment horizontal="center" vertical="center"/>
    </xf>
    <xf numFmtId="164" fontId="12" fillId="0" borderId="0" xfId="0" applyFont="1" applyFill="1" applyAlignment="1">
      <alignment horizontal="center" vertical="center"/>
    </xf>
    <xf numFmtId="164" fontId="12" fillId="0" borderId="0" xfId="0" applyFont="1" applyAlignment="1">
      <alignment vertical="center" wrapText="1"/>
    </xf>
    <xf numFmtId="164" fontId="12" fillId="0" borderId="0" xfId="0" applyFont="1" applyAlignment="1">
      <alignment horizontal="center" vertical="center"/>
    </xf>
    <xf numFmtId="166" fontId="12" fillId="0" borderId="0" xfId="0" applyNumberFormat="1" applyFont="1" applyAlignment="1">
      <alignment horizontal="center" vertical="center"/>
    </xf>
    <xf numFmtId="166" fontId="12" fillId="0" borderId="0" xfId="0" applyNumberFormat="1" applyFont="1" applyAlignment="1">
      <alignment horizontal="center" vertical="center"/>
    </xf>
    <xf numFmtId="164" fontId="16" fillId="0" borderId="0" xfId="0" applyFont="1" applyAlignment="1">
      <alignment vertical="center"/>
    </xf>
    <xf numFmtId="164" fontId="16" fillId="0" borderId="0" xfId="0" applyFont="1" applyAlignment="1">
      <alignment horizontal="center" vertical="center"/>
    </xf>
    <xf numFmtId="164" fontId="18" fillId="0" borderId="0" xfId="0" applyFont="1" applyBorder="1" applyAlignment="1">
      <alignment horizontal="center" vertical="center"/>
    </xf>
    <xf numFmtId="164" fontId="19" fillId="0" borderId="0" xfId="0" applyFont="1" applyFill="1" applyBorder="1" applyAlignment="1">
      <alignment horizontal="center" vertical="center" wrapText="1"/>
    </xf>
    <xf numFmtId="164" fontId="18" fillId="0" borderId="0" xfId="0" applyFont="1" applyAlignment="1">
      <alignment horizontal="center" vertical="center"/>
    </xf>
    <xf numFmtId="164" fontId="20" fillId="9" borderId="2" xfId="0" applyFont="1" applyFill="1" applyBorder="1" applyAlignment="1">
      <alignment horizontal="center" vertical="center" wrapText="1"/>
    </xf>
    <xf numFmtId="164" fontId="21" fillId="0" borderId="2" xfId="0" applyFont="1" applyFill="1" applyBorder="1" applyAlignment="1">
      <alignment horizontal="left" vertical="center" wrapText="1"/>
    </xf>
    <xf numFmtId="164" fontId="21" fillId="0" borderId="0" xfId="0" applyFont="1" applyFill="1" applyBorder="1" applyAlignment="1">
      <alignment vertical="center" wrapText="1"/>
    </xf>
    <xf numFmtId="164" fontId="21" fillId="0" borderId="0" xfId="0" applyFont="1" applyFill="1" applyBorder="1" applyAlignment="1">
      <alignment horizontal="left" vertical="center" wrapText="1"/>
    </xf>
    <xf numFmtId="164" fontId="22" fillId="0" borderId="2" xfId="0" applyFont="1" applyFill="1" applyBorder="1" applyAlignment="1">
      <alignment horizontal="left" vertical="center" wrapText="1"/>
    </xf>
    <xf numFmtId="167" fontId="22" fillId="0" borderId="2" xfId="0" applyNumberFormat="1" applyFont="1" applyFill="1" applyBorder="1" applyAlignment="1">
      <alignment horizontal="left" vertical="center" wrapText="1"/>
    </xf>
    <xf numFmtId="164" fontId="23" fillId="0" borderId="0" xfId="0" applyFont="1" applyAlignment="1">
      <alignment vertical="center" wrapText="1"/>
    </xf>
    <xf numFmtId="164" fontId="23" fillId="0" borderId="0" xfId="0" applyFont="1" applyAlignment="1">
      <alignment horizontal="center" vertical="center"/>
    </xf>
    <xf numFmtId="166" fontId="23" fillId="0" borderId="0" xfId="0" applyNumberFormat="1" applyFont="1" applyAlignment="1">
      <alignment horizontal="center" vertical="center"/>
    </xf>
    <xf numFmtId="166" fontId="23" fillId="0" borderId="0" xfId="0" applyNumberFormat="1" applyFont="1" applyAlignment="1">
      <alignment horizontal="center" vertical="center"/>
    </xf>
    <xf numFmtId="164" fontId="4" fillId="0" borderId="0" xfId="0" applyFont="1" applyAlignment="1">
      <alignment vertical="center"/>
    </xf>
    <xf numFmtId="167" fontId="24" fillId="0" borderId="2" xfId="0" applyNumberFormat="1" applyFont="1" applyFill="1" applyBorder="1" applyAlignment="1">
      <alignment horizontal="left" vertical="center" wrapText="1"/>
    </xf>
    <xf numFmtId="164" fontId="24" fillId="0" borderId="2" xfId="0" applyFont="1" applyFill="1" applyBorder="1" applyAlignment="1">
      <alignment horizontal="left" vertical="center" wrapText="1"/>
    </xf>
    <xf numFmtId="164" fontId="25" fillId="0" borderId="2" xfId="0" applyFont="1" applyBorder="1" applyAlignment="1">
      <alignment horizontal="left" vertical="center" wrapText="1"/>
    </xf>
    <xf numFmtId="164" fontId="26" fillId="9" borderId="3" xfId="0" applyFont="1" applyFill="1" applyBorder="1" applyAlignment="1">
      <alignment vertical="center"/>
    </xf>
    <xf numFmtId="164" fontId="26" fillId="9" borderId="4" xfId="0" applyFont="1" applyFill="1" applyBorder="1" applyAlignment="1">
      <alignment vertical="center"/>
    </xf>
    <xf numFmtId="169" fontId="27" fillId="9" borderId="2" xfId="0" applyNumberFormat="1" applyFont="1" applyFill="1" applyBorder="1" applyAlignment="1">
      <alignment horizontal="center" vertical="center"/>
    </xf>
    <xf numFmtId="164" fontId="17" fillId="0" borderId="5" xfId="0" applyFont="1" applyFill="1" applyBorder="1" applyAlignment="1">
      <alignment horizontal="center" vertical="center"/>
    </xf>
    <xf numFmtId="164" fontId="12" fillId="0" borderId="5" xfId="0" applyFont="1" applyFill="1" applyBorder="1" applyAlignment="1">
      <alignment horizontal="center" vertical="center"/>
    </xf>
    <xf numFmtId="164" fontId="12" fillId="0" borderId="5" xfId="0" applyFont="1" applyBorder="1" applyAlignment="1">
      <alignment horizontal="left" vertical="center" wrapText="1"/>
    </xf>
    <xf numFmtId="164" fontId="12" fillId="0" borderId="5" xfId="0" applyFont="1" applyBorder="1" applyAlignment="1">
      <alignment horizontal="center" vertical="center"/>
    </xf>
    <xf numFmtId="166" fontId="12" fillId="0" borderId="5" xfId="0" applyNumberFormat="1" applyFont="1" applyBorder="1" applyAlignment="1">
      <alignment horizontal="center" vertical="center"/>
    </xf>
    <xf numFmtId="166" fontId="12" fillId="0" borderId="5" xfId="0" applyNumberFormat="1" applyFont="1" applyBorder="1" applyAlignment="1">
      <alignment horizontal="center" vertical="center"/>
    </xf>
    <xf numFmtId="164" fontId="16" fillId="0" borderId="5" xfId="0" applyFont="1" applyBorder="1" applyAlignment="1">
      <alignment vertical="center"/>
    </xf>
    <xf numFmtId="164" fontId="22" fillId="0" borderId="2" xfId="0" applyFont="1" applyFill="1" applyBorder="1" applyAlignment="1">
      <alignment horizontal="center" vertical="center" wrapText="1"/>
    </xf>
    <xf numFmtId="164" fontId="14" fillId="0" borderId="0" xfId="991" applyBorder="1">
      <alignment/>
      <protection/>
    </xf>
    <xf numFmtId="164" fontId="14" fillId="0" borderId="0" xfId="991">
      <alignment/>
      <protection/>
    </xf>
    <xf numFmtId="170" fontId="12" fillId="0" borderId="0" xfId="0" applyNumberFormat="1" applyFont="1" applyAlignment="1">
      <alignment horizontal="center" vertical="center"/>
    </xf>
    <xf numFmtId="164" fontId="21" fillId="0" borderId="0" xfId="0" applyFont="1" applyFill="1" applyBorder="1" applyAlignment="1">
      <alignment horizontal="center" vertical="center" wrapText="1"/>
    </xf>
    <xf numFmtId="164" fontId="19" fillId="0" borderId="5" xfId="0" applyFont="1" applyFill="1" applyBorder="1" applyAlignment="1">
      <alignment horizontal="center" vertical="center" wrapText="1"/>
    </xf>
    <xf numFmtId="164" fontId="28" fillId="0" borderId="2" xfId="0" applyFont="1" applyFill="1" applyBorder="1" applyAlignment="1">
      <alignment horizontal="center" vertical="center"/>
    </xf>
    <xf numFmtId="164" fontId="12" fillId="0" borderId="2" xfId="0" applyFont="1" applyFill="1" applyBorder="1" applyAlignment="1">
      <alignment horizontal="center" vertical="center" wrapText="1"/>
    </xf>
    <xf numFmtId="164" fontId="12" fillId="0" borderId="2" xfId="0" applyFont="1" applyFill="1" applyBorder="1" applyAlignment="1">
      <alignment horizontal="center" vertical="center"/>
    </xf>
    <xf numFmtId="164" fontId="12" fillId="0" borderId="2" xfId="0" applyFont="1" applyFill="1" applyBorder="1" applyAlignment="1">
      <alignment horizontal="center" vertical="center"/>
    </xf>
    <xf numFmtId="166" fontId="12" fillId="0" borderId="2" xfId="0" applyNumberFormat="1" applyFont="1" applyFill="1" applyBorder="1" applyAlignment="1">
      <alignment horizontal="center" vertical="center" wrapText="1"/>
    </xf>
    <xf numFmtId="170" fontId="12" fillId="0" borderId="2" xfId="0" applyNumberFormat="1" applyFont="1" applyFill="1" applyBorder="1" applyAlignment="1">
      <alignment horizontal="center" vertical="center"/>
    </xf>
    <xf numFmtId="171" fontId="16" fillId="0" borderId="0" xfId="0" applyNumberFormat="1" applyFont="1" applyFill="1" applyAlignment="1">
      <alignment vertical="center"/>
    </xf>
    <xf numFmtId="171" fontId="17" fillId="0" borderId="2" xfId="0" applyNumberFormat="1" applyFont="1" applyFill="1" applyBorder="1" applyAlignment="1">
      <alignment horizontal="center" vertical="center"/>
    </xf>
    <xf numFmtId="171" fontId="16" fillId="0" borderId="2" xfId="0" applyNumberFormat="1" applyFont="1" applyFill="1" applyBorder="1" applyAlignment="1">
      <alignment horizontal="center" vertical="center"/>
    </xf>
    <xf numFmtId="171" fontId="16" fillId="0" borderId="2" xfId="0" applyNumberFormat="1" applyFont="1" applyFill="1" applyBorder="1" applyAlignment="1">
      <alignment horizontal="center" vertical="center" wrapText="1"/>
    </xf>
    <xf numFmtId="171" fontId="12" fillId="0" borderId="2" xfId="0" applyNumberFormat="1" applyFont="1" applyFill="1" applyBorder="1" applyAlignment="1">
      <alignment horizontal="center" vertical="center"/>
    </xf>
    <xf numFmtId="164" fontId="17" fillId="9" borderId="2" xfId="0" applyFont="1" applyFill="1" applyBorder="1" applyAlignment="1">
      <alignment horizontal="center" vertical="center" shrinkToFit="1"/>
    </xf>
    <xf numFmtId="164" fontId="25" fillId="9" borderId="2" xfId="0" applyFont="1" applyFill="1" applyBorder="1" applyAlignment="1">
      <alignment horizontal="center" vertical="center" shrinkToFit="1"/>
    </xf>
    <xf numFmtId="164" fontId="23" fillId="9" borderId="2" xfId="0" applyFont="1" applyFill="1" applyBorder="1" applyAlignment="1">
      <alignment horizontal="left" vertical="center"/>
    </xf>
    <xf numFmtId="164" fontId="16" fillId="9" borderId="2" xfId="0" applyFont="1" applyFill="1" applyBorder="1" applyAlignment="1">
      <alignment horizontal="center" vertical="center"/>
    </xf>
    <xf numFmtId="170" fontId="12" fillId="9" borderId="2" xfId="0" applyNumberFormat="1" applyFont="1" applyFill="1" applyBorder="1" applyAlignment="1">
      <alignment horizontal="center" vertical="center"/>
    </xf>
    <xf numFmtId="164" fontId="17" fillId="9" borderId="2" xfId="0" applyFont="1" applyFill="1" applyBorder="1" applyAlignment="1">
      <alignment horizontal="center" vertical="center" wrapText="1"/>
    </xf>
    <xf numFmtId="164" fontId="16" fillId="9" borderId="2" xfId="0" applyFont="1" applyFill="1" applyBorder="1" applyAlignment="1">
      <alignment horizontal="center" vertical="center" wrapText="1"/>
    </xf>
    <xf numFmtId="164" fontId="16" fillId="9" borderId="2" xfId="0" applyFont="1" applyFill="1" applyBorder="1" applyAlignment="1">
      <alignment vertical="center" wrapText="1"/>
    </xf>
    <xf numFmtId="164" fontId="28" fillId="0" borderId="2" xfId="0" applyFont="1" applyFill="1" applyBorder="1" applyAlignment="1">
      <alignment horizontal="center" vertical="center" shrinkToFit="1"/>
    </xf>
    <xf numFmtId="164" fontId="29" fillId="0" borderId="2" xfId="0" applyFont="1" applyFill="1" applyBorder="1" applyAlignment="1">
      <alignment horizontal="center" vertical="center" shrinkToFit="1"/>
    </xf>
    <xf numFmtId="164" fontId="30" fillId="0" borderId="2" xfId="0" applyFont="1" applyFill="1" applyBorder="1" applyAlignment="1">
      <alignment vertical="center" wrapText="1"/>
    </xf>
    <xf numFmtId="164" fontId="16" fillId="0" borderId="2" xfId="0" applyFont="1" applyFill="1" applyBorder="1" applyAlignment="1">
      <alignment horizontal="center" vertical="center"/>
    </xf>
    <xf numFmtId="164" fontId="27" fillId="0" borderId="2" xfId="0" applyFont="1" applyFill="1" applyBorder="1" applyAlignment="1">
      <alignment horizontal="center" vertical="center" shrinkToFit="1"/>
    </xf>
    <xf numFmtId="164" fontId="27" fillId="0" borderId="2" xfId="0" applyFont="1" applyFill="1" applyBorder="1" applyAlignment="1">
      <alignment vertical="center" wrapText="1"/>
    </xf>
    <xf numFmtId="166" fontId="16" fillId="0" borderId="2" xfId="0" applyNumberFormat="1" applyFont="1" applyFill="1" applyBorder="1" applyAlignment="1">
      <alignment horizontal="center" vertical="center"/>
    </xf>
    <xf numFmtId="164" fontId="17" fillId="0" borderId="2" xfId="0" applyFont="1" applyFill="1" applyBorder="1" applyAlignment="1">
      <alignment horizontal="center" vertical="center" shrinkToFit="1"/>
    </xf>
    <xf numFmtId="164" fontId="16" fillId="0" borderId="2" xfId="0" applyFont="1" applyFill="1" applyBorder="1" applyAlignment="1">
      <alignment horizontal="center" vertical="center" shrinkToFit="1"/>
    </xf>
    <xf numFmtId="164" fontId="31" fillId="0" borderId="2" xfId="0" applyFont="1" applyFill="1" applyBorder="1" applyAlignment="1">
      <alignment vertical="center" wrapText="1"/>
    </xf>
    <xf numFmtId="170" fontId="16" fillId="0" borderId="2" xfId="0" applyNumberFormat="1" applyFont="1" applyFill="1" applyBorder="1" applyAlignment="1">
      <alignment horizontal="center" vertical="center"/>
    </xf>
    <xf numFmtId="164" fontId="32" fillId="0" borderId="2" xfId="0" applyFont="1" applyFill="1" applyBorder="1" applyAlignment="1">
      <alignment horizontal="center" vertical="center" shrinkToFit="1"/>
    </xf>
    <xf numFmtId="164" fontId="33" fillId="0" borderId="2" xfId="0" applyFont="1" applyFill="1" applyBorder="1" applyAlignment="1">
      <alignment vertical="center" wrapText="1"/>
    </xf>
    <xf numFmtId="164" fontId="31" fillId="0" borderId="2" xfId="0" applyFont="1" applyFill="1" applyBorder="1" applyAlignment="1">
      <alignment horizontal="center" vertical="center"/>
    </xf>
    <xf numFmtId="170" fontId="27" fillId="0" borderId="2" xfId="0" applyNumberFormat="1" applyFont="1" applyFill="1" applyBorder="1" applyAlignment="1">
      <alignment horizontal="center" vertical="center"/>
    </xf>
    <xf numFmtId="164" fontId="27" fillId="0" borderId="2" xfId="0" applyFont="1" applyFill="1" applyBorder="1" applyAlignment="1">
      <alignment horizontal="center" vertical="center"/>
    </xf>
    <xf numFmtId="164" fontId="20" fillId="0" borderId="2" xfId="0" applyFont="1" applyFill="1" applyBorder="1" applyAlignment="1">
      <alignment horizontal="center" vertical="center" shrinkToFit="1"/>
    </xf>
    <xf numFmtId="164" fontId="31" fillId="0" borderId="2" xfId="0" applyFont="1" applyFill="1" applyBorder="1" applyAlignment="1">
      <alignment horizontal="center" vertical="center" shrinkToFit="1"/>
    </xf>
    <xf numFmtId="170" fontId="31" fillId="0" borderId="2" xfId="0" applyNumberFormat="1" applyFont="1" applyFill="1" applyBorder="1" applyAlignment="1">
      <alignment horizontal="center" vertical="center"/>
    </xf>
    <xf numFmtId="164" fontId="34" fillId="0" borderId="0" xfId="0" applyFont="1" applyFill="1" applyAlignment="1">
      <alignment vertical="center"/>
    </xf>
    <xf numFmtId="164" fontId="35" fillId="0" borderId="2" xfId="0" applyFont="1" applyFill="1" applyBorder="1" applyAlignment="1">
      <alignment horizontal="center" vertical="center" shrinkToFit="1"/>
    </xf>
    <xf numFmtId="164" fontId="34" fillId="0" borderId="2" xfId="0" applyFont="1" applyFill="1" applyBorder="1" applyAlignment="1">
      <alignment horizontal="center" vertical="center"/>
    </xf>
    <xf numFmtId="170" fontId="36" fillId="0" borderId="2" xfId="0" applyNumberFormat="1" applyFont="1" applyFill="1" applyBorder="1" applyAlignment="1">
      <alignment horizontal="center" vertical="center"/>
    </xf>
    <xf numFmtId="164" fontId="36" fillId="0" borderId="2" xfId="0" applyFont="1" applyFill="1" applyBorder="1" applyAlignment="1">
      <alignment horizontal="center" vertical="center" shrinkToFit="1"/>
    </xf>
    <xf numFmtId="164" fontId="37" fillId="0" borderId="2" xfId="91" applyFont="1" applyFill="1" applyBorder="1" applyAlignment="1">
      <alignment horizontal="left" vertical="center" wrapText="1"/>
      <protection/>
    </xf>
    <xf numFmtId="166" fontId="31" fillId="0" borderId="2" xfId="0" applyNumberFormat="1" applyFont="1" applyFill="1" applyBorder="1" applyAlignment="1">
      <alignment horizontal="center" vertical="center"/>
    </xf>
    <xf numFmtId="164" fontId="34" fillId="0" borderId="0" xfId="0" applyFont="1" applyFill="1" applyAlignment="1">
      <alignment vertical="center" wrapText="1"/>
    </xf>
    <xf numFmtId="164" fontId="14" fillId="0" borderId="2" xfId="91" applyFont="1" applyFill="1" applyBorder="1" applyAlignment="1">
      <alignment horizontal="left" vertical="center" wrapText="1"/>
      <protection/>
    </xf>
    <xf numFmtId="164" fontId="34" fillId="0" borderId="2" xfId="0" applyFont="1" applyFill="1" applyBorder="1" applyAlignment="1">
      <alignment horizontal="center" vertical="center" shrinkToFit="1"/>
    </xf>
    <xf numFmtId="164" fontId="31" fillId="0" borderId="0" xfId="0" applyFont="1" applyFill="1" applyAlignment="1">
      <alignment vertical="center"/>
    </xf>
    <xf numFmtId="164" fontId="20" fillId="9" borderId="2" xfId="0" applyFont="1" applyFill="1" applyBorder="1" applyAlignment="1">
      <alignment horizontal="center" vertical="center"/>
    </xf>
    <xf numFmtId="164" fontId="38" fillId="9" borderId="2" xfId="0" applyFont="1" applyFill="1" applyBorder="1" applyAlignment="1">
      <alignment horizontal="center" vertical="center"/>
    </xf>
    <xf numFmtId="164" fontId="26" fillId="9" borderId="2" xfId="0" applyFont="1" applyFill="1" applyBorder="1" applyAlignment="1">
      <alignment horizontal="left" vertical="center"/>
    </xf>
    <xf numFmtId="164" fontId="31" fillId="9" borderId="2" xfId="0" applyFont="1" applyFill="1" applyBorder="1" applyAlignment="1">
      <alignment horizontal="center" vertical="center"/>
    </xf>
    <xf numFmtId="170" fontId="27" fillId="9" borderId="2" xfId="0" applyNumberFormat="1" applyFont="1" applyFill="1" applyBorder="1" applyAlignment="1">
      <alignment horizontal="center" vertical="center"/>
    </xf>
    <xf numFmtId="164" fontId="31" fillId="9" borderId="2" xfId="0" applyFont="1" applyFill="1" applyBorder="1" applyAlignment="1">
      <alignment horizontal="center" vertical="center" wrapText="1"/>
    </xf>
    <xf numFmtId="164" fontId="31" fillId="9" borderId="2" xfId="0" applyFont="1" applyFill="1" applyBorder="1" applyAlignment="1">
      <alignment vertical="center" wrapText="1"/>
    </xf>
    <xf numFmtId="164" fontId="39" fillId="0" borderId="2" xfId="0" applyFont="1" applyFill="1" applyBorder="1" applyAlignment="1">
      <alignment horizontal="center" vertical="center"/>
    </xf>
    <xf numFmtId="164" fontId="29" fillId="0" borderId="2" xfId="0" applyFont="1" applyFill="1" applyBorder="1" applyAlignment="1">
      <alignment horizontal="center" vertical="center"/>
    </xf>
    <xf numFmtId="164" fontId="32" fillId="0" borderId="2" xfId="0" applyFont="1" applyFill="1" applyBorder="1" applyAlignment="1">
      <alignment horizontal="center" vertical="center"/>
    </xf>
    <xf numFmtId="164" fontId="36" fillId="0" borderId="2" xfId="0" applyFont="1" applyFill="1" applyBorder="1" applyAlignment="1">
      <alignment horizontal="center" vertical="center"/>
    </xf>
    <xf numFmtId="166" fontId="27" fillId="0" borderId="2" xfId="0" applyNumberFormat="1" applyFont="1" applyFill="1" applyBorder="1" applyAlignment="1">
      <alignment horizontal="center" vertical="center"/>
    </xf>
    <xf numFmtId="164" fontId="20" fillId="0" borderId="2" xfId="0" applyFont="1" applyFill="1" applyBorder="1" applyAlignment="1">
      <alignment horizontal="center" vertical="center"/>
    </xf>
    <xf numFmtId="164" fontId="14" fillId="0" borderId="2" xfId="210" applyFont="1" applyFill="1" applyBorder="1" applyAlignment="1">
      <alignment horizontal="left" vertical="center" wrapText="1"/>
      <protection/>
    </xf>
    <xf numFmtId="164" fontId="34" fillId="9" borderId="2" xfId="0" applyFont="1" applyFill="1" applyBorder="1" applyAlignment="1">
      <alignment horizontal="center" vertical="center"/>
    </xf>
    <xf numFmtId="170" fontId="36" fillId="9" borderId="2" xfId="0" applyNumberFormat="1" applyFont="1" applyFill="1" applyBorder="1" applyAlignment="1">
      <alignment horizontal="center" vertical="center"/>
    </xf>
    <xf numFmtId="164" fontId="35" fillId="0" borderId="2" xfId="0" applyFont="1" applyFill="1" applyBorder="1" applyAlignment="1">
      <alignment horizontal="center" vertical="center"/>
    </xf>
    <xf numFmtId="164" fontId="40" fillId="0" borderId="2" xfId="0" applyFont="1" applyFill="1" applyBorder="1" applyAlignment="1">
      <alignment vertical="center" wrapText="1"/>
    </xf>
    <xf numFmtId="164" fontId="41" fillId="0" borderId="0" xfId="0" applyFont="1" applyFill="1" applyAlignment="1">
      <alignment vertical="center" wrapText="1"/>
    </xf>
    <xf numFmtId="164" fontId="37" fillId="0" borderId="2" xfId="490" applyFont="1" applyFill="1" applyBorder="1" applyAlignment="1">
      <alignment horizontal="left" vertical="center" wrapText="1"/>
      <protection/>
    </xf>
    <xf numFmtId="164" fontId="14" fillId="0" borderId="2" xfId="585" applyFont="1" applyFill="1" applyBorder="1" applyAlignment="1">
      <alignment horizontal="left" vertical="center" wrapText="1"/>
      <protection/>
    </xf>
    <xf numFmtId="166" fontId="31" fillId="9" borderId="2" xfId="0" applyNumberFormat="1" applyFont="1" applyFill="1" applyBorder="1" applyAlignment="1">
      <alignment horizontal="center" vertical="center"/>
    </xf>
    <xf numFmtId="164" fontId="33" fillId="0" borderId="2" xfId="0" applyFont="1" applyFill="1" applyBorder="1" applyAlignment="1">
      <alignment horizontal="center" vertical="center"/>
    </xf>
    <xf numFmtId="164" fontId="37" fillId="0" borderId="2" xfId="860" applyFont="1" applyFill="1" applyBorder="1" applyAlignment="1">
      <alignment horizontal="left" vertical="center" wrapText="1"/>
      <protection/>
    </xf>
    <xf numFmtId="164" fontId="14" fillId="0" borderId="2" xfId="950" applyFont="1" applyFill="1" applyBorder="1" applyAlignment="1">
      <alignment horizontal="left" vertical="center" wrapText="1"/>
      <protection/>
    </xf>
    <xf numFmtId="172" fontId="42" fillId="0" borderId="2" xfId="1044" applyNumberFormat="1" applyFont="1" applyFill="1" applyBorder="1" applyAlignment="1">
      <alignment horizontal="center" vertical="center" wrapText="1"/>
      <protection/>
    </xf>
    <xf numFmtId="164" fontId="37" fillId="0" borderId="2" xfId="1044" applyFont="1" applyFill="1" applyBorder="1" applyAlignment="1">
      <alignment horizontal="left" vertical="center" wrapText="1"/>
      <protection/>
    </xf>
    <xf numFmtId="164" fontId="14" fillId="0" borderId="2" xfId="1185" applyFont="1" applyFill="1" applyBorder="1" applyAlignment="1">
      <alignment horizontal="left" vertical="center" wrapText="1"/>
      <protection/>
    </xf>
    <xf numFmtId="166" fontId="34" fillId="0" borderId="2" xfId="0" applyNumberFormat="1" applyFont="1" applyFill="1" applyBorder="1" applyAlignment="1">
      <alignment horizontal="center" vertical="center"/>
    </xf>
    <xf numFmtId="170" fontId="34" fillId="0" borderId="2" xfId="0" applyNumberFormat="1" applyFont="1" applyFill="1" applyBorder="1" applyAlignment="1">
      <alignment horizontal="center" vertical="center"/>
    </xf>
    <xf numFmtId="172" fontId="42" fillId="0" borderId="2" xfId="1073" applyNumberFormat="1" applyFont="1" applyFill="1" applyBorder="1" applyAlignment="1">
      <alignment horizontal="center" vertical="center" wrapText="1"/>
      <protection/>
    </xf>
    <xf numFmtId="164" fontId="37" fillId="0" borderId="2" xfId="1073" applyFont="1" applyFill="1" applyBorder="1" applyAlignment="1">
      <alignment horizontal="left" vertical="center" wrapText="1"/>
      <protection/>
    </xf>
    <xf numFmtId="164" fontId="14" fillId="0" borderId="2" xfId="1214" applyFont="1" applyFill="1" applyBorder="1" applyAlignment="1">
      <alignment horizontal="left" vertical="top" wrapText="1"/>
      <protection/>
    </xf>
    <xf numFmtId="164" fontId="16" fillId="0" borderId="2" xfId="0" applyFont="1" applyFill="1" applyBorder="1" applyAlignment="1">
      <alignment vertical="center"/>
    </xf>
    <xf numFmtId="164" fontId="14" fillId="0" borderId="2" xfId="1215" applyFont="1" applyFill="1" applyBorder="1" applyAlignment="1">
      <alignment horizontal="left" vertical="center" wrapText="1"/>
      <protection/>
    </xf>
    <xf numFmtId="164" fontId="37" fillId="0" borderId="2" xfId="861" applyFont="1" applyFill="1" applyBorder="1" applyAlignment="1">
      <alignment horizontal="left" vertical="center" wrapText="1"/>
      <protection/>
    </xf>
    <xf numFmtId="164" fontId="14" fillId="0" borderId="2" xfId="951" applyFont="1" applyFill="1" applyBorder="1" applyAlignment="1">
      <alignment horizontal="left" vertical="center" wrapText="1"/>
      <protection/>
    </xf>
    <xf numFmtId="164" fontId="43" fillId="0" borderId="2" xfId="951" applyFont="1" applyFill="1" applyBorder="1" applyAlignment="1">
      <alignment horizontal="left" vertical="center" wrapText="1"/>
      <protection/>
    </xf>
  </cellXfs>
  <cellStyles count="1542">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Hyperlink"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Normalny 10" xfId="37"/>
    <cellStyle name="Normalny 10 10" xfId="38"/>
    <cellStyle name="Normalny 10 11" xfId="39"/>
    <cellStyle name="Normalny 10 12" xfId="40"/>
    <cellStyle name="Normalny 10 13" xfId="41"/>
    <cellStyle name="Normalny 10 14" xfId="42"/>
    <cellStyle name="Normalny 10 15" xfId="43"/>
    <cellStyle name="Normalny 10 16" xfId="44"/>
    <cellStyle name="Normalny 10 17" xfId="45"/>
    <cellStyle name="Normalny 10 18" xfId="46"/>
    <cellStyle name="Normalny 10 19" xfId="47"/>
    <cellStyle name="Normalny 10 2" xfId="48"/>
    <cellStyle name="Normalny 10 20" xfId="49"/>
    <cellStyle name="Normalny 10 21" xfId="50"/>
    <cellStyle name="Normalny 10 22" xfId="51"/>
    <cellStyle name="Normalny 10 23" xfId="52"/>
    <cellStyle name="Normalny 10 24" xfId="53"/>
    <cellStyle name="Normalny 10 25" xfId="54"/>
    <cellStyle name="Normalny 10 26" xfId="55"/>
    <cellStyle name="Normalny 10 27" xfId="56"/>
    <cellStyle name="Normalny 10 3" xfId="57"/>
    <cellStyle name="Normalny 10 4" xfId="58"/>
    <cellStyle name="Normalny 10 5" xfId="59"/>
    <cellStyle name="Normalny 10 6" xfId="60"/>
    <cellStyle name="Normalny 10 7" xfId="61"/>
    <cellStyle name="Normalny 10 8" xfId="62"/>
    <cellStyle name="Normalny 10 9" xfId="63"/>
    <cellStyle name="Normalny 11" xfId="64"/>
    <cellStyle name="Normalny 11 10" xfId="65"/>
    <cellStyle name="Normalny 11 11" xfId="66"/>
    <cellStyle name="Normalny 11 12" xfId="67"/>
    <cellStyle name="Normalny 11 13" xfId="68"/>
    <cellStyle name="Normalny 11 14" xfId="69"/>
    <cellStyle name="Normalny 11 15" xfId="70"/>
    <cellStyle name="Normalny 11 16" xfId="71"/>
    <cellStyle name="Normalny 11 17" xfId="72"/>
    <cellStyle name="Normalny 11 18" xfId="73"/>
    <cellStyle name="Normalny 11 19" xfId="74"/>
    <cellStyle name="Normalny 11 2" xfId="75"/>
    <cellStyle name="Normalny 11 20" xfId="76"/>
    <cellStyle name="Normalny 11 21" xfId="77"/>
    <cellStyle name="Normalny 11 22" xfId="78"/>
    <cellStyle name="Normalny 11 23" xfId="79"/>
    <cellStyle name="Normalny 11 24" xfId="80"/>
    <cellStyle name="Normalny 11 25" xfId="81"/>
    <cellStyle name="Normalny 11 26" xfId="82"/>
    <cellStyle name="Normalny 11 27" xfId="83"/>
    <cellStyle name="Normalny 11 3" xfId="84"/>
    <cellStyle name="Normalny 11 4" xfId="85"/>
    <cellStyle name="Normalny 11 5" xfId="86"/>
    <cellStyle name="Normalny 11 6" xfId="87"/>
    <cellStyle name="Normalny 11 7" xfId="88"/>
    <cellStyle name="Normalny 11 8" xfId="89"/>
    <cellStyle name="Normalny 11 9" xfId="90"/>
    <cellStyle name="Normalny 12" xfId="91"/>
    <cellStyle name="Normalny 13" xfId="92"/>
    <cellStyle name="Normalny 14" xfId="93"/>
    <cellStyle name="Normalny 15" xfId="94"/>
    <cellStyle name="Normalny 16" xfId="95"/>
    <cellStyle name="Normalny 16 2" xfId="96"/>
    <cellStyle name="Normalny 16 3" xfId="97"/>
    <cellStyle name="Normalny 16 4" xfId="98"/>
    <cellStyle name="Normalny 16 5" xfId="99"/>
    <cellStyle name="Normalny 16 6" xfId="100"/>
    <cellStyle name="Normalny 17" xfId="101"/>
    <cellStyle name="Normalny 18" xfId="102"/>
    <cellStyle name="Normalny 19" xfId="103"/>
    <cellStyle name="Normalny 2" xfId="104"/>
    <cellStyle name="Normalny 2 2" xfId="105"/>
    <cellStyle name="Normalny 2 2 2" xfId="106"/>
    <cellStyle name="Normalny 2 2 2 2" xfId="107"/>
    <cellStyle name="Normalny 2 3" xfId="108"/>
    <cellStyle name="Normalny 20" xfId="109"/>
    <cellStyle name="Normalny 21" xfId="110"/>
    <cellStyle name="Normalny 22" xfId="111"/>
    <cellStyle name="Normalny 23" xfId="112"/>
    <cellStyle name="Normalny 24" xfId="113"/>
    <cellStyle name="Normalny 25" xfId="114"/>
    <cellStyle name="Normalny 25 2" xfId="115"/>
    <cellStyle name="Normalny 25 3" xfId="116"/>
    <cellStyle name="Normalny 25 4" xfId="117"/>
    <cellStyle name="Normalny 26" xfId="118"/>
    <cellStyle name="Normalny 26 10" xfId="119"/>
    <cellStyle name="Normalny 26 11" xfId="120"/>
    <cellStyle name="Normalny 26 12" xfId="121"/>
    <cellStyle name="Normalny 26 13" xfId="122"/>
    <cellStyle name="Normalny 26 14" xfId="123"/>
    <cellStyle name="Normalny 26 15" xfId="124"/>
    <cellStyle name="Normalny 26 16" xfId="125"/>
    <cellStyle name="Normalny 26 17" xfId="126"/>
    <cellStyle name="Normalny 26 18" xfId="127"/>
    <cellStyle name="Normalny 26 19" xfId="128"/>
    <cellStyle name="Normalny 26 2" xfId="129"/>
    <cellStyle name="Normalny 26 20" xfId="130"/>
    <cellStyle name="Normalny 26 21" xfId="131"/>
    <cellStyle name="Normalny 26 22" xfId="132"/>
    <cellStyle name="Normalny 26 23" xfId="133"/>
    <cellStyle name="Normalny 26 24" xfId="134"/>
    <cellStyle name="Normalny 26 25" xfId="135"/>
    <cellStyle name="Normalny 26 26" xfId="136"/>
    <cellStyle name="Normalny 26 27" xfId="137"/>
    <cellStyle name="Normalny 26 28" xfId="138"/>
    <cellStyle name="Normalny 26 29" xfId="139"/>
    <cellStyle name="Normalny 26 3" xfId="140"/>
    <cellStyle name="Normalny 26 30" xfId="141"/>
    <cellStyle name="Normalny 26 31" xfId="142"/>
    <cellStyle name="Normalny 26 32" xfId="143"/>
    <cellStyle name="Normalny 26 33" xfId="144"/>
    <cellStyle name="Normalny 26 34" xfId="145"/>
    <cellStyle name="Normalny 26 35" xfId="146"/>
    <cellStyle name="Normalny 26 36" xfId="147"/>
    <cellStyle name="Normalny 26 37" xfId="148"/>
    <cellStyle name="Normalny 26 38" xfId="149"/>
    <cellStyle name="Normalny 26 39" xfId="150"/>
    <cellStyle name="Normalny 26 4" xfId="151"/>
    <cellStyle name="Normalny 26 40" xfId="152"/>
    <cellStyle name="Normalny 26 41" xfId="153"/>
    <cellStyle name="Normalny 26 42" xfId="154"/>
    <cellStyle name="Normalny 26 43" xfId="155"/>
    <cellStyle name="Normalny 26 44" xfId="156"/>
    <cellStyle name="Normalny 26 45" xfId="157"/>
    <cellStyle name="Normalny 26 46" xfId="158"/>
    <cellStyle name="Normalny 26 47" xfId="159"/>
    <cellStyle name="Normalny 26 48" xfId="160"/>
    <cellStyle name="Normalny 26 49" xfId="161"/>
    <cellStyle name="Normalny 26 5" xfId="162"/>
    <cellStyle name="Normalny 26 50" xfId="163"/>
    <cellStyle name="Normalny 26 51" xfId="164"/>
    <cellStyle name="Normalny 26 52" xfId="165"/>
    <cellStyle name="Normalny 26 53" xfId="166"/>
    <cellStyle name="Normalny 26 54" xfId="167"/>
    <cellStyle name="Normalny 26 55" xfId="168"/>
    <cellStyle name="Normalny 26 56" xfId="169"/>
    <cellStyle name="Normalny 26 57" xfId="170"/>
    <cellStyle name="Normalny 26 58" xfId="171"/>
    <cellStyle name="Normalny 26 59" xfId="172"/>
    <cellStyle name="Normalny 26 6" xfId="173"/>
    <cellStyle name="Normalny 26 60" xfId="174"/>
    <cellStyle name="Normalny 26 61" xfId="175"/>
    <cellStyle name="Normalny 26 62" xfId="176"/>
    <cellStyle name="Normalny 26 63" xfId="177"/>
    <cellStyle name="Normalny 26 64" xfId="178"/>
    <cellStyle name="Normalny 26 65" xfId="179"/>
    <cellStyle name="Normalny 26 66" xfId="180"/>
    <cellStyle name="Normalny 26 67" xfId="181"/>
    <cellStyle name="Normalny 26 68" xfId="182"/>
    <cellStyle name="Normalny 26 69" xfId="183"/>
    <cellStyle name="Normalny 26 7" xfId="184"/>
    <cellStyle name="Normalny 26 70" xfId="185"/>
    <cellStyle name="Normalny 26 71" xfId="186"/>
    <cellStyle name="Normalny 26 72" xfId="187"/>
    <cellStyle name="Normalny 26 73" xfId="188"/>
    <cellStyle name="Normalny 26 74" xfId="189"/>
    <cellStyle name="Normalny 26 75" xfId="190"/>
    <cellStyle name="Normalny 26 76" xfId="191"/>
    <cellStyle name="Normalny 26 77" xfId="192"/>
    <cellStyle name="Normalny 26 78" xfId="193"/>
    <cellStyle name="Normalny 26 79" xfId="194"/>
    <cellStyle name="Normalny 26 8" xfId="195"/>
    <cellStyle name="Normalny 26 80" xfId="196"/>
    <cellStyle name="Normalny 26 81" xfId="197"/>
    <cellStyle name="Normalny 26 82" xfId="198"/>
    <cellStyle name="Normalny 26 83" xfId="199"/>
    <cellStyle name="Normalny 26 84" xfId="200"/>
    <cellStyle name="Normalny 26 85" xfId="201"/>
    <cellStyle name="Normalny 26 86" xfId="202"/>
    <cellStyle name="Normalny 26 87" xfId="203"/>
    <cellStyle name="Normalny 26 88" xfId="204"/>
    <cellStyle name="Normalny 26 89" xfId="205"/>
    <cellStyle name="Normalny 26 9" xfId="206"/>
    <cellStyle name="Normalny 26 90" xfId="207"/>
    <cellStyle name="Normalny 26 91" xfId="208"/>
    <cellStyle name="Normalny 26 92" xfId="209"/>
    <cellStyle name="Normalny 27" xfId="210"/>
    <cellStyle name="Normalny 27 10" xfId="211"/>
    <cellStyle name="Normalny 27 11" xfId="212"/>
    <cellStyle name="Normalny 27 12" xfId="213"/>
    <cellStyle name="Normalny 27 13" xfId="214"/>
    <cellStyle name="Normalny 27 14" xfId="215"/>
    <cellStyle name="Normalny 27 15" xfId="216"/>
    <cellStyle name="Normalny 27 16" xfId="217"/>
    <cellStyle name="Normalny 27 17" xfId="218"/>
    <cellStyle name="Normalny 27 18" xfId="219"/>
    <cellStyle name="Normalny 27 19" xfId="220"/>
    <cellStyle name="Normalny 27 2" xfId="221"/>
    <cellStyle name="Normalny 27 20" xfId="222"/>
    <cellStyle name="Normalny 27 21" xfId="223"/>
    <cellStyle name="Normalny 27 22" xfId="224"/>
    <cellStyle name="Normalny 27 23" xfId="225"/>
    <cellStyle name="Normalny 27 24" xfId="226"/>
    <cellStyle name="Normalny 27 25" xfId="227"/>
    <cellStyle name="Normalny 27 26" xfId="228"/>
    <cellStyle name="Normalny 27 27" xfId="229"/>
    <cellStyle name="Normalny 27 28" xfId="230"/>
    <cellStyle name="Normalny 27 29" xfId="231"/>
    <cellStyle name="Normalny 27 3" xfId="232"/>
    <cellStyle name="Normalny 27 30" xfId="233"/>
    <cellStyle name="Normalny 27 31" xfId="234"/>
    <cellStyle name="Normalny 27 32" xfId="235"/>
    <cellStyle name="Normalny 27 33" xfId="236"/>
    <cellStyle name="Normalny 27 34" xfId="237"/>
    <cellStyle name="Normalny 27 35" xfId="238"/>
    <cellStyle name="Normalny 27 36" xfId="239"/>
    <cellStyle name="Normalny 27 37" xfId="240"/>
    <cellStyle name="Normalny 27 38" xfId="241"/>
    <cellStyle name="Normalny 27 39" xfId="242"/>
    <cellStyle name="Normalny 27 4" xfId="243"/>
    <cellStyle name="Normalny 27 40" xfId="244"/>
    <cellStyle name="Normalny 27 41" xfId="245"/>
    <cellStyle name="Normalny 27 42" xfId="246"/>
    <cellStyle name="Normalny 27 43" xfId="247"/>
    <cellStyle name="Normalny 27 44" xfId="248"/>
    <cellStyle name="Normalny 27 45" xfId="249"/>
    <cellStyle name="Normalny 27 46" xfId="250"/>
    <cellStyle name="Normalny 27 47" xfId="251"/>
    <cellStyle name="Normalny 27 48" xfId="252"/>
    <cellStyle name="Normalny 27 49" xfId="253"/>
    <cellStyle name="Normalny 27 5" xfId="254"/>
    <cellStyle name="Normalny 27 50" xfId="255"/>
    <cellStyle name="Normalny 27 51" xfId="256"/>
    <cellStyle name="Normalny 27 52" xfId="257"/>
    <cellStyle name="Normalny 27 53" xfId="258"/>
    <cellStyle name="Normalny 27 54" xfId="259"/>
    <cellStyle name="Normalny 27 55" xfId="260"/>
    <cellStyle name="Normalny 27 56" xfId="261"/>
    <cellStyle name="Normalny 27 57" xfId="262"/>
    <cellStyle name="Normalny 27 58" xfId="263"/>
    <cellStyle name="Normalny 27 59" xfId="264"/>
    <cellStyle name="Normalny 27 6" xfId="265"/>
    <cellStyle name="Normalny 27 60" xfId="266"/>
    <cellStyle name="Normalny 27 61" xfId="267"/>
    <cellStyle name="Normalny 27 62" xfId="268"/>
    <cellStyle name="Normalny 27 63" xfId="269"/>
    <cellStyle name="Normalny 27 64" xfId="270"/>
    <cellStyle name="Normalny 27 65" xfId="271"/>
    <cellStyle name="Normalny 27 66" xfId="272"/>
    <cellStyle name="Normalny 27 67" xfId="273"/>
    <cellStyle name="Normalny 27 68" xfId="274"/>
    <cellStyle name="Normalny 27 69" xfId="275"/>
    <cellStyle name="Normalny 27 7" xfId="276"/>
    <cellStyle name="Normalny 27 70" xfId="277"/>
    <cellStyle name="Normalny 27 71" xfId="278"/>
    <cellStyle name="Normalny 27 72" xfId="279"/>
    <cellStyle name="Normalny 27 73" xfId="280"/>
    <cellStyle name="Normalny 27 74" xfId="281"/>
    <cellStyle name="Normalny 27 75" xfId="282"/>
    <cellStyle name="Normalny 27 76" xfId="283"/>
    <cellStyle name="Normalny 27 77" xfId="284"/>
    <cellStyle name="Normalny 27 78" xfId="285"/>
    <cellStyle name="Normalny 27 79" xfId="286"/>
    <cellStyle name="Normalny 27 8" xfId="287"/>
    <cellStyle name="Normalny 27 80" xfId="288"/>
    <cellStyle name="Normalny 27 81" xfId="289"/>
    <cellStyle name="Normalny 27 82" xfId="290"/>
    <cellStyle name="Normalny 27 83" xfId="291"/>
    <cellStyle name="Normalny 27 84" xfId="292"/>
    <cellStyle name="Normalny 27 85" xfId="293"/>
    <cellStyle name="Normalny 27 86" xfId="294"/>
    <cellStyle name="Normalny 27 87" xfId="295"/>
    <cellStyle name="Normalny 27 9" xfId="296"/>
    <cellStyle name="Normalny 28" xfId="297"/>
    <cellStyle name="Normalny 28 2" xfId="298"/>
    <cellStyle name="Normalny 28 3" xfId="299"/>
    <cellStyle name="Normalny 28 4" xfId="300"/>
    <cellStyle name="Normalny 28 5" xfId="301"/>
    <cellStyle name="Normalny 29" xfId="302"/>
    <cellStyle name="Normalny 3" xfId="303"/>
    <cellStyle name="Normalny 3 10" xfId="304"/>
    <cellStyle name="Normalny 3 11" xfId="305"/>
    <cellStyle name="Normalny 3 12" xfId="306"/>
    <cellStyle name="Normalny 3 13" xfId="307"/>
    <cellStyle name="Normalny 3 14" xfId="308"/>
    <cellStyle name="Normalny 3 15" xfId="309"/>
    <cellStyle name="Normalny 3 16" xfId="310"/>
    <cellStyle name="Normalny 3 17" xfId="311"/>
    <cellStyle name="Normalny 3 18" xfId="312"/>
    <cellStyle name="Normalny 3 19" xfId="313"/>
    <cellStyle name="Normalny 3 2" xfId="314"/>
    <cellStyle name="Normalny 3 20" xfId="315"/>
    <cellStyle name="Normalny 3 21" xfId="316"/>
    <cellStyle name="Normalny 3 22" xfId="317"/>
    <cellStyle name="Normalny 3 23" xfId="318"/>
    <cellStyle name="Normalny 3 24" xfId="319"/>
    <cellStyle name="Normalny 3 25" xfId="320"/>
    <cellStyle name="Normalny 3 26" xfId="321"/>
    <cellStyle name="Normalny 3 27" xfId="322"/>
    <cellStyle name="Normalny 3 28" xfId="323"/>
    <cellStyle name="Normalny 3 29" xfId="324"/>
    <cellStyle name="Normalny 3 3" xfId="325"/>
    <cellStyle name="Normalny 3 30" xfId="326"/>
    <cellStyle name="Normalny 3 31" xfId="327"/>
    <cellStyle name="Normalny 3 32" xfId="328"/>
    <cellStyle name="Normalny 3 33" xfId="329"/>
    <cellStyle name="Normalny 3 34" xfId="330"/>
    <cellStyle name="Normalny 3 35" xfId="331"/>
    <cellStyle name="Normalny 3 36" xfId="332"/>
    <cellStyle name="Normalny 3 37" xfId="333"/>
    <cellStyle name="Normalny 3 38" xfId="334"/>
    <cellStyle name="Normalny 3 39" xfId="335"/>
    <cellStyle name="Normalny 3 4" xfId="336"/>
    <cellStyle name="Normalny 3 40" xfId="337"/>
    <cellStyle name="Normalny 3 41" xfId="338"/>
    <cellStyle name="Normalny 3 42" xfId="339"/>
    <cellStyle name="Normalny 3 43" xfId="340"/>
    <cellStyle name="Normalny 3 44" xfId="341"/>
    <cellStyle name="Normalny 3 45" xfId="342"/>
    <cellStyle name="Normalny 3 46" xfId="343"/>
    <cellStyle name="Normalny 3 47" xfId="344"/>
    <cellStyle name="Normalny 3 48" xfId="345"/>
    <cellStyle name="Normalny 3 49" xfId="346"/>
    <cellStyle name="Normalny 3 5" xfId="347"/>
    <cellStyle name="Normalny 3 50" xfId="348"/>
    <cellStyle name="Normalny 3 51" xfId="349"/>
    <cellStyle name="Normalny 3 52" xfId="350"/>
    <cellStyle name="Normalny 3 53" xfId="351"/>
    <cellStyle name="Normalny 3 54" xfId="352"/>
    <cellStyle name="Normalny 3 55" xfId="353"/>
    <cellStyle name="Normalny 3 56" xfId="354"/>
    <cellStyle name="Normalny 3 57" xfId="355"/>
    <cellStyle name="Normalny 3 58" xfId="356"/>
    <cellStyle name="Normalny 3 59" xfId="357"/>
    <cellStyle name="Normalny 3 6" xfId="358"/>
    <cellStyle name="Normalny 3 60" xfId="359"/>
    <cellStyle name="Normalny 3 61" xfId="360"/>
    <cellStyle name="Normalny 3 62" xfId="361"/>
    <cellStyle name="Normalny 3 63" xfId="362"/>
    <cellStyle name="Normalny 3 64" xfId="363"/>
    <cellStyle name="Normalny 3 65" xfId="364"/>
    <cellStyle name="Normalny 3 66" xfId="365"/>
    <cellStyle name="Normalny 3 67" xfId="366"/>
    <cellStyle name="Normalny 3 68" xfId="367"/>
    <cellStyle name="Normalny 3 69" xfId="368"/>
    <cellStyle name="Normalny 3 7" xfId="369"/>
    <cellStyle name="Normalny 3 70" xfId="370"/>
    <cellStyle name="Normalny 3 71" xfId="371"/>
    <cellStyle name="Normalny 3 72" xfId="372"/>
    <cellStyle name="Normalny 3 73" xfId="373"/>
    <cellStyle name="Normalny 3 74" xfId="374"/>
    <cellStyle name="Normalny 3 75" xfId="375"/>
    <cellStyle name="Normalny 3 76" xfId="376"/>
    <cellStyle name="Normalny 3 77" xfId="377"/>
    <cellStyle name="Normalny 3 78" xfId="378"/>
    <cellStyle name="Normalny 3 79" xfId="379"/>
    <cellStyle name="Normalny 3 8" xfId="380"/>
    <cellStyle name="Normalny 3 80" xfId="381"/>
    <cellStyle name="Normalny 3 81" xfId="382"/>
    <cellStyle name="Normalny 3 82" xfId="383"/>
    <cellStyle name="Normalny 3 83" xfId="384"/>
    <cellStyle name="Normalny 3 84" xfId="385"/>
    <cellStyle name="Normalny 3 85" xfId="386"/>
    <cellStyle name="Normalny 3 86" xfId="387"/>
    <cellStyle name="Normalny 3 87" xfId="388"/>
    <cellStyle name="Normalny 3 88" xfId="389"/>
    <cellStyle name="Normalny 3 89" xfId="390"/>
    <cellStyle name="Normalny 3 9" xfId="391"/>
    <cellStyle name="Normalny 3 90" xfId="392"/>
    <cellStyle name="Normalny 3 91" xfId="393"/>
    <cellStyle name="Normalny 3 92" xfId="394"/>
    <cellStyle name="Normalny 3 93" xfId="395"/>
    <cellStyle name="Normalny 3 94" xfId="396"/>
    <cellStyle name="Normalny 30" xfId="397"/>
    <cellStyle name="Normalny 30 10" xfId="398"/>
    <cellStyle name="Normalny 30 11" xfId="399"/>
    <cellStyle name="Normalny 30 12" xfId="400"/>
    <cellStyle name="Normalny 30 13" xfId="401"/>
    <cellStyle name="Normalny 30 14" xfId="402"/>
    <cellStyle name="Normalny 30 15" xfId="403"/>
    <cellStyle name="Normalny 30 16" xfId="404"/>
    <cellStyle name="Normalny 30 17" xfId="405"/>
    <cellStyle name="Normalny 30 18" xfId="406"/>
    <cellStyle name="Normalny 30 19" xfId="407"/>
    <cellStyle name="Normalny 30 2" xfId="408"/>
    <cellStyle name="Normalny 30 20" xfId="409"/>
    <cellStyle name="Normalny 30 21" xfId="410"/>
    <cellStyle name="Normalny 30 22" xfId="411"/>
    <cellStyle name="Normalny 30 23" xfId="412"/>
    <cellStyle name="Normalny 30 24" xfId="413"/>
    <cellStyle name="Normalny 30 25" xfId="414"/>
    <cellStyle name="Normalny 30 26" xfId="415"/>
    <cellStyle name="Normalny 30 27" xfId="416"/>
    <cellStyle name="Normalny 30 28" xfId="417"/>
    <cellStyle name="Normalny 30 29" xfId="418"/>
    <cellStyle name="Normalny 30 3" xfId="419"/>
    <cellStyle name="Normalny 30 30" xfId="420"/>
    <cellStyle name="Normalny 30 31" xfId="421"/>
    <cellStyle name="Normalny 30 32" xfId="422"/>
    <cellStyle name="Normalny 30 33" xfId="423"/>
    <cellStyle name="Normalny 30 34" xfId="424"/>
    <cellStyle name="Normalny 30 35" xfId="425"/>
    <cellStyle name="Normalny 30 36" xfId="426"/>
    <cellStyle name="Normalny 30 37" xfId="427"/>
    <cellStyle name="Normalny 30 38" xfId="428"/>
    <cellStyle name="Normalny 30 39" xfId="429"/>
    <cellStyle name="Normalny 30 4" xfId="430"/>
    <cellStyle name="Normalny 30 40" xfId="431"/>
    <cellStyle name="Normalny 30 41" xfId="432"/>
    <cellStyle name="Normalny 30 42" xfId="433"/>
    <cellStyle name="Normalny 30 43" xfId="434"/>
    <cellStyle name="Normalny 30 44" xfId="435"/>
    <cellStyle name="Normalny 30 45" xfId="436"/>
    <cellStyle name="Normalny 30 46" xfId="437"/>
    <cellStyle name="Normalny 30 47" xfId="438"/>
    <cellStyle name="Normalny 30 48" xfId="439"/>
    <cellStyle name="Normalny 30 49" xfId="440"/>
    <cellStyle name="Normalny 30 5" xfId="441"/>
    <cellStyle name="Normalny 30 50" xfId="442"/>
    <cellStyle name="Normalny 30 51" xfId="443"/>
    <cellStyle name="Normalny 30 52" xfId="444"/>
    <cellStyle name="Normalny 30 53" xfId="445"/>
    <cellStyle name="Normalny 30 54" xfId="446"/>
    <cellStyle name="Normalny 30 55" xfId="447"/>
    <cellStyle name="Normalny 30 56" xfId="448"/>
    <cellStyle name="Normalny 30 57" xfId="449"/>
    <cellStyle name="Normalny 30 58" xfId="450"/>
    <cellStyle name="Normalny 30 59" xfId="451"/>
    <cellStyle name="Normalny 30 6" xfId="452"/>
    <cellStyle name="Normalny 30 60" xfId="453"/>
    <cellStyle name="Normalny 30 61" xfId="454"/>
    <cellStyle name="Normalny 30 62" xfId="455"/>
    <cellStyle name="Normalny 30 63" xfId="456"/>
    <cellStyle name="Normalny 30 64" xfId="457"/>
    <cellStyle name="Normalny 30 65" xfId="458"/>
    <cellStyle name="Normalny 30 66" xfId="459"/>
    <cellStyle name="Normalny 30 67" xfId="460"/>
    <cellStyle name="Normalny 30 68" xfId="461"/>
    <cellStyle name="Normalny 30 69" xfId="462"/>
    <cellStyle name="Normalny 30 7" xfId="463"/>
    <cellStyle name="Normalny 30 70" xfId="464"/>
    <cellStyle name="Normalny 30 71" xfId="465"/>
    <cellStyle name="Normalny 30 72" xfId="466"/>
    <cellStyle name="Normalny 30 73" xfId="467"/>
    <cellStyle name="Normalny 30 74" xfId="468"/>
    <cellStyle name="Normalny 30 75" xfId="469"/>
    <cellStyle name="Normalny 30 76" xfId="470"/>
    <cellStyle name="Normalny 30 77" xfId="471"/>
    <cellStyle name="Normalny 30 78" xfId="472"/>
    <cellStyle name="Normalny 30 79" xfId="473"/>
    <cellStyle name="Normalny 30 8" xfId="474"/>
    <cellStyle name="Normalny 30 80" xfId="475"/>
    <cellStyle name="Normalny 30 81" xfId="476"/>
    <cellStyle name="Normalny 30 82" xfId="477"/>
    <cellStyle name="Normalny 30 83" xfId="478"/>
    <cellStyle name="Normalny 30 84" xfId="479"/>
    <cellStyle name="Normalny 30 85" xfId="480"/>
    <cellStyle name="Normalny 30 86" xfId="481"/>
    <cellStyle name="Normalny 30 87" xfId="482"/>
    <cellStyle name="Normalny 30 88" xfId="483"/>
    <cellStyle name="Normalny 30 89" xfId="484"/>
    <cellStyle name="Normalny 30 9" xfId="485"/>
    <cellStyle name="Normalny 30 90" xfId="486"/>
    <cellStyle name="Normalny 30 91" xfId="487"/>
    <cellStyle name="Normalny 30 92" xfId="488"/>
    <cellStyle name="Normalny 31" xfId="489"/>
    <cellStyle name="Normalny 31 10" xfId="490"/>
    <cellStyle name="Normalny 31 11" xfId="491"/>
    <cellStyle name="Normalny 31 12" xfId="492"/>
    <cellStyle name="Normalny 31 13" xfId="493"/>
    <cellStyle name="Normalny 31 14" xfId="494"/>
    <cellStyle name="Normalny 31 15" xfId="495"/>
    <cellStyle name="Normalny 31 16" xfId="496"/>
    <cellStyle name="Normalny 31 17" xfId="497"/>
    <cellStyle name="Normalny 31 18" xfId="498"/>
    <cellStyle name="Normalny 31 19" xfId="499"/>
    <cellStyle name="Normalny 31 2" xfId="500"/>
    <cellStyle name="Normalny 31 20" xfId="501"/>
    <cellStyle name="Normalny 31 21" xfId="502"/>
    <cellStyle name="Normalny 31 22" xfId="503"/>
    <cellStyle name="Normalny 31 23" xfId="504"/>
    <cellStyle name="Normalny 31 24" xfId="505"/>
    <cellStyle name="Normalny 31 25" xfId="506"/>
    <cellStyle name="Normalny 31 26" xfId="507"/>
    <cellStyle name="Normalny 31 27" xfId="508"/>
    <cellStyle name="Normalny 31 28" xfId="509"/>
    <cellStyle name="Normalny 31 29" xfId="510"/>
    <cellStyle name="Normalny 31 3" xfId="511"/>
    <cellStyle name="Normalny 31 30" xfId="512"/>
    <cellStyle name="Normalny 31 31" xfId="513"/>
    <cellStyle name="Normalny 31 32" xfId="514"/>
    <cellStyle name="Normalny 31 33" xfId="515"/>
    <cellStyle name="Normalny 31 34" xfId="516"/>
    <cellStyle name="Normalny 31 35" xfId="517"/>
    <cellStyle name="Normalny 31 36" xfId="518"/>
    <cellStyle name="Normalny 31 37" xfId="519"/>
    <cellStyle name="Normalny 31 38" xfId="520"/>
    <cellStyle name="Normalny 31 39" xfId="521"/>
    <cellStyle name="Normalny 31 4" xfId="522"/>
    <cellStyle name="Normalny 31 40" xfId="523"/>
    <cellStyle name="Normalny 31 41" xfId="524"/>
    <cellStyle name="Normalny 31 42" xfId="525"/>
    <cellStyle name="Normalny 31 43" xfId="526"/>
    <cellStyle name="Normalny 31 44" xfId="527"/>
    <cellStyle name="Normalny 31 45" xfId="528"/>
    <cellStyle name="Normalny 31 46" xfId="529"/>
    <cellStyle name="Normalny 31 47" xfId="530"/>
    <cellStyle name="Normalny 31 48" xfId="531"/>
    <cellStyle name="Normalny 31 49" xfId="532"/>
    <cellStyle name="Normalny 31 5" xfId="533"/>
    <cellStyle name="Normalny 31 50" xfId="534"/>
    <cellStyle name="Normalny 31 51" xfId="535"/>
    <cellStyle name="Normalny 31 52" xfId="536"/>
    <cellStyle name="Normalny 31 53" xfId="537"/>
    <cellStyle name="Normalny 31 54" xfId="538"/>
    <cellStyle name="Normalny 31 55" xfId="539"/>
    <cellStyle name="Normalny 31 56" xfId="540"/>
    <cellStyle name="Normalny 31 57" xfId="541"/>
    <cellStyle name="Normalny 31 58" xfId="542"/>
    <cellStyle name="Normalny 31 59" xfId="543"/>
    <cellStyle name="Normalny 31 6" xfId="544"/>
    <cellStyle name="Normalny 31 60" xfId="545"/>
    <cellStyle name="Normalny 31 61" xfId="546"/>
    <cellStyle name="Normalny 31 62" xfId="547"/>
    <cellStyle name="Normalny 31 63" xfId="548"/>
    <cellStyle name="Normalny 31 64" xfId="549"/>
    <cellStyle name="Normalny 31 65" xfId="550"/>
    <cellStyle name="Normalny 31 66" xfId="551"/>
    <cellStyle name="Normalny 31 67" xfId="552"/>
    <cellStyle name="Normalny 31 68" xfId="553"/>
    <cellStyle name="Normalny 31 69" xfId="554"/>
    <cellStyle name="Normalny 31 7" xfId="555"/>
    <cellStyle name="Normalny 31 70" xfId="556"/>
    <cellStyle name="Normalny 31 71" xfId="557"/>
    <cellStyle name="Normalny 31 72" xfId="558"/>
    <cellStyle name="Normalny 31 73" xfId="559"/>
    <cellStyle name="Normalny 31 74" xfId="560"/>
    <cellStyle name="Normalny 31 75" xfId="561"/>
    <cellStyle name="Normalny 31 76" xfId="562"/>
    <cellStyle name="Normalny 31 77" xfId="563"/>
    <cellStyle name="Normalny 31 78" xfId="564"/>
    <cellStyle name="Normalny 31 79" xfId="565"/>
    <cellStyle name="Normalny 31 8" xfId="566"/>
    <cellStyle name="Normalny 31 80" xfId="567"/>
    <cellStyle name="Normalny 31 81" xfId="568"/>
    <cellStyle name="Normalny 31 82" xfId="569"/>
    <cellStyle name="Normalny 31 83" xfId="570"/>
    <cellStyle name="Normalny 31 84" xfId="571"/>
    <cellStyle name="Normalny 31 85" xfId="572"/>
    <cellStyle name="Normalny 31 86" xfId="573"/>
    <cellStyle name="Normalny 31 87" xfId="574"/>
    <cellStyle name="Normalny 31 88" xfId="575"/>
    <cellStyle name="Normalny 31 89" xfId="576"/>
    <cellStyle name="Normalny 31 9" xfId="577"/>
    <cellStyle name="Normalny 31 90" xfId="578"/>
    <cellStyle name="Normalny 31 91" xfId="579"/>
    <cellStyle name="Normalny 32" xfId="580"/>
    <cellStyle name="Normalny 32 2" xfId="581"/>
    <cellStyle name="Normalny 32 3" xfId="582"/>
    <cellStyle name="Normalny 32 4" xfId="583"/>
    <cellStyle name="Normalny 33" xfId="584"/>
    <cellStyle name="Normalny 33 10" xfId="585"/>
    <cellStyle name="Normalny 33 11" xfId="586"/>
    <cellStyle name="Normalny 33 12" xfId="587"/>
    <cellStyle name="Normalny 33 13" xfId="588"/>
    <cellStyle name="Normalny 33 14" xfId="589"/>
    <cellStyle name="Normalny 33 15" xfId="590"/>
    <cellStyle name="Normalny 33 16" xfId="591"/>
    <cellStyle name="Normalny 33 17" xfId="592"/>
    <cellStyle name="Normalny 33 18" xfId="593"/>
    <cellStyle name="Normalny 33 19" xfId="594"/>
    <cellStyle name="Normalny 33 2" xfId="595"/>
    <cellStyle name="Normalny 33 20" xfId="596"/>
    <cellStyle name="Normalny 33 21" xfId="597"/>
    <cellStyle name="Normalny 33 22" xfId="598"/>
    <cellStyle name="Normalny 33 23" xfId="599"/>
    <cellStyle name="Normalny 33 24" xfId="600"/>
    <cellStyle name="Normalny 33 25" xfId="601"/>
    <cellStyle name="Normalny 33 26" xfId="602"/>
    <cellStyle name="Normalny 33 27" xfId="603"/>
    <cellStyle name="Normalny 33 28" xfId="604"/>
    <cellStyle name="Normalny 33 29" xfId="605"/>
    <cellStyle name="Normalny 33 3" xfId="606"/>
    <cellStyle name="Normalny 33 30" xfId="607"/>
    <cellStyle name="Normalny 33 31" xfId="608"/>
    <cellStyle name="Normalny 33 32" xfId="609"/>
    <cellStyle name="Normalny 33 33" xfId="610"/>
    <cellStyle name="Normalny 33 34" xfId="611"/>
    <cellStyle name="Normalny 33 35" xfId="612"/>
    <cellStyle name="Normalny 33 36" xfId="613"/>
    <cellStyle name="Normalny 33 37" xfId="614"/>
    <cellStyle name="Normalny 33 38" xfId="615"/>
    <cellStyle name="Normalny 33 39" xfId="616"/>
    <cellStyle name="Normalny 33 4" xfId="617"/>
    <cellStyle name="Normalny 33 40" xfId="618"/>
    <cellStyle name="Normalny 33 41" xfId="619"/>
    <cellStyle name="Normalny 33 42" xfId="620"/>
    <cellStyle name="Normalny 33 43" xfId="621"/>
    <cellStyle name="Normalny 33 44" xfId="622"/>
    <cellStyle name="Normalny 33 45" xfId="623"/>
    <cellStyle name="Normalny 33 46" xfId="624"/>
    <cellStyle name="Normalny 33 47" xfId="625"/>
    <cellStyle name="Normalny 33 48" xfId="626"/>
    <cellStyle name="Normalny 33 49" xfId="627"/>
    <cellStyle name="Normalny 33 5" xfId="628"/>
    <cellStyle name="Normalny 33 50" xfId="629"/>
    <cellStyle name="Normalny 33 51" xfId="630"/>
    <cellStyle name="Normalny 33 52" xfId="631"/>
    <cellStyle name="Normalny 33 53" xfId="632"/>
    <cellStyle name="Normalny 33 54" xfId="633"/>
    <cellStyle name="Normalny 33 55" xfId="634"/>
    <cellStyle name="Normalny 33 56" xfId="635"/>
    <cellStyle name="Normalny 33 57" xfId="636"/>
    <cellStyle name="Normalny 33 58" xfId="637"/>
    <cellStyle name="Normalny 33 59" xfId="638"/>
    <cellStyle name="Normalny 33 6" xfId="639"/>
    <cellStyle name="Normalny 33 60" xfId="640"/>
    <cellStyle name="Normalny 33 61" xfId="641"/>
    <cellStyle name="Normalny 33 62" xfId="642"/>
    <cellStyle name="Normalny 33 63" xfId="643"/>
    <cellStyle name="Normalny 33 64" xfId="644"/>
    <cellStyle name="Normalny 33 65" xfId="645"/>
    <cellStyle name="Normalny 33 66" xfId="646"/>
    <cellStyle name="Normalny 33 67" xfId="647"/>
    <cellStyle name="Normalny 33 68" xfId="648"/>
    <cellStyle name="Normalny 33 69" xfId="649"/>
    <cellStyle name="Normalny 33 7" xfId="650"/>
    <cellStyle name="Normalny 33 70" xfId="651"/>
    <cellStyle name="Normalny 33 71" xfId="652"/>
    <cellStyle name="Normalny 33 72" xfId="653"/>
    <cellStyle name="Normalny 33 73" xfId="654"/>
    <cellStyle name="Normalny 33 74" xfId="655"/>
    <cellStyle name="Normalny 33 75" xfId="656"/>
    <cellStyle name="Normalny 33 76" xfId="657"/>
    <cellStyle name="Normalny 33 77" xfId="658"/>
    <cellStyle name="Normalny 33 78" xfId="659"/>
    <cellStyle name="Normalny 33 79" xfId="660"/>
    <cellStyle name="Normalny 33 8" xfId="661"/>
    <cellStyle name="Normalny 33 80" xfId="662"/>
    <cellStyle name="Normalny 33 81" xfId="663"/>
    <cellStyle name="Normalny 33 82" xfId="664"/>
    <cellStyle name="Normalny 33 83" xfId="665"/>
    <cellStyle name="Normalny 33 84" xfId="666"/>
    <cellStyle name="Normalny 33 85" xfId="667"/>
    <cellStyle name="Normalny 33 86" xfId="668"/>
    <cellStyle name="Normalny 33 87" xfId="669"/>
    <cellStyle name="Normalny 33 88" xfId="670"/>
    <cellStyle name="Normalny 33 89" xfId="671"/>
    <cellStyle name="Normalny 33 9" xfId="672"/>
    <cellStyle name="Normalny 33 90" xfId="673"/>
    <cellStyle name="Normalny 33 91" xfId="674"/>
    <cellStyle name="Normalny 34" xfId="675"/>
    <cellStyle name="Normalny 34 2" xfId="676"/>
    <cellStyle name="Normalny 34 3" xfId="677"/>
    <cellStyle name="Normalny 34 4" xfId="678"/>
    <cellStyle name="Normalny 35" xfId="679"/>
    <cellStyle name="Normalny 35 10" xfId="680"/>
    <cellStyle name="Normalny 35 11" xfId="681"/>
    <cellStyle name="Normalny 35 12" xfId="682"/>
    <cellStyle name="Normalny 35 13" xfId="683"/>
    <cellStyle name="Normalny 35 14" xfId="684"/>
    <cellStyle name="Normalny 35 15" xfId="685"/>
    <cellStyle name="Normalny 35 16" xfId="686"/>
    <cellStyle name="Normalny 35 17" xfId="687"/>
    <cellStyle name="Normalny 35 18" xfId="688"/>
    <cellStyle name="Normalny 35 19" xfId="689"/>
    <cellStyle name="Normalny 35 2" xfId="690"/>
    <cellStyle name="Normalny 35 20" xfId="691"/>
    <cellStyle name="Normalny 35 21" xfId="692"/>
    <cellStyle name="Normalny 35 22" xfId="693"/>
    <cellStyle name="Normalny 35 23" xfId="694"/>
    <cellStyle name="Normalny 35 24" xfId="695"/>
    <cellStyle name="Normalny 35 25" xfId="696"/>
    <cellStyle name="Normalny 35 26" xfId="697"/>
    <cellStyle name="Normalny 35 27" xfId="698"/>
    <cellStyle name="Normalny 35 28" xfId="699"/>
    <cellStyle name="Normalny 35 29" xfId="700"/>
    <cellStyle name="Normalny 35 3" xfId="701"/>
    <cellStyle name="Normalny 35 30" xfId="702"/>
    <cellStyle name="Normalny 35 31" xfId="703"/>
    <cellStyle name="Normalny 35 32" xfId="704"/>
    <cellStyle name="Normalny 35 33" xfId="705"/>
    <cellStyle name="Normalny 35 34" xfId="706"/>
    <cellStyle name="Normalny 35 35" xfId="707"/>
    <cellStyle name="Normalny 35 36" xfId="708"/>
    <cellStyle name="Normalny 35 37" xfId="709"/>
    <cellStyle name="Normalny 35 38" xfId="710"/>
    <cellStyle name="Normalny 35 39" xfId="711"/>
    <cellStyle name="Normalny 35 4" xfId="712"/>
    <cellStyle name="Normalny 35 40" xfId="713"/>
    <cellStyle name="Normalny 35 41" xfId="714"/>
    <cellStyle name="Normalny 35 42" xfId="715"/>
    <cellStyle name="Normalny 35 43" xfId="716"/>
    <cellStyle name="Normalny 35 44" xfId="717"/>
    <cellStyle name="Normalny 35 45" xfId="718"/>
    <cellStyle name="Normalny 35 46" xfId="719"/>
    <cellStyle name="Normalny 35 47" xfId="720"/>
    <cellStyle name="Normalny 35 48" xfId="721"/>
    <cellStyle name="Normalny 35 49" xfId="722"/>
    <cellStyle name="Normalny 35 5" xfId="723"/>
    <cellStyle name="Normalny 35 50" xfId="724"/>
    <cellStyle name="Normalny 35 51" xfId="725"/>
    <cellStyle name="Normalny 35 52" xfId="726"/>
    <cellStyle name="Normalny 35 53" xfId="727"/>
    <cellStyle name="Normalny 35 54" xfId="728"/>
    <cellStyle name="Normalny 35 55" xfId="729"/>
    <cellStyle name="Normalny 35 56" xfId="730"/>
    <cellStyle name="Normalny 35 57" xfId="731"/>
    <cellStyle name="Normalny 35 58" xfId="732"/>
    <cellStyle name="Normalny 35 59" xfId="733"/>
    <cellStyle name="Normalny 35 6" xfId="734"/>
    <cellStyle name="Normalny 35 60" xfId="735"/>
    <cellStyle name="Normalny 35 61" xfId="736"/>
    <cellStyle name="Normalny 35 62" xfId="737"/>
    <cellStyle name="Normalny 35 63" xfId="738"/>
    <cellStyle name="Normalny 35 64" xfId="739"/>
    <cellStyle name="Normalny 35 65" xfId="740"/>
    <cellStyle name="Normalny 35 66" xfId="741"/>
    <cellStyle name="Normalny 35 67" xfId="742"/>
    <cellStyle name="Normalny 35 68" xfId="743"/>
    <cellStyle name="Normalny 35 69" xfId="744"/>
    <cellStyle name="Normalny 35 7" xfId="745"/>
    <cellStyle name="Normalny 35 70" xfId="746"/>
    <cellStyle name="Normalny 35 71" xfId="747"/>
    <cellStyle name="Normalny 35 72" xfId="748"/>
    <cellStyle name="Normalny 35 73" xfId="749"/>
    <cellStyle name="Normalny 35 74" xfId="750"/>
    <cellStyle name="Normalny 35 75" xfId="751"/>
    <cellStyle name="Normalny 35 76" xfId="752"/>
    <cellStyle name="Normalny 35 77" xfId="753"/>
    <cellStyle name="Normalny 35 78" xfId="754"/>
    <cellStyle name="Normalny 35 79" xfId="755"/>
    <cellStyle name="Normalny 35 8" xfId="756"/>
    <cellStyle name="Normalny 35 80" xfId="757"/>
    <cellStyle name="Normalny 35 81" xfId="758"/>
    <cellStyle name="Normalny 35 9" xfId="759"/>
    <cellStyle name="Normalny 36" xfId="760"/>
    <cellStyle name="Normalny 36 10" xfId="761"/>
    <cellStyle name="Normalny 36 11" xfId="762"/>
    <cellStyle name="Normalny 36 12" xfId="763"/>
    <cellStyle name="Normalny 36 13" xfId="764"/>
    <cellStyle name="Normalny 36 14" xfId="765"/>
    <cellStyle name="Normalny 36 15" xfId="766"/>
    <cellStyle name="Normalny 36 16" xfId="767"/>
    <cellStyle name="Normalny 36 17" xfId="768"/>
    <cellStyle name="Normalny 36 18" xfId="769"/>
    <cellStyle name="Normalny 36 19" xfId="770"/>
    <cellStyle name="Normalny 36 2" xfId="771"/>
    <cellStyle name="Normalny 36 20" xfId="772"/>
    <cellStyle name="Normalny 36 21" xfId="773"/>
    <cellStyle name="Normalny 36 22" xfId="774"/>
    <cellStyle name="Normalny 36 23" xfId="775"/>
    <cellStyle name="Normalny 36 24" xfId="776"/>
    <cellStyle name="Normalny 36 25" xfId="777"/>
    <cellStyle name="Normalny 36 26" xfId="778"/>
    <cellStyle name="Normalny 36 27" xfId="779"/>
    <cellStyle name="Normalny 36 28" xfId="780"/>
    <cellStyle name="Normalny 36 29" xfId="781"/>
    <cellStyle name="Normalny 36 3" xfId="782"/>
    <cellStyle name="Normalny 36 30" xfId="783"/>
    <cellStyle name="Normalny 36 31" xfId="784"/>
    <cellStyle name="Normalny 36 32" xfId="785"/>
    <cellStyle name="Normalny 36 33" xfId="786"/>
    <cellStyle name="Normalny 36 34" xfId="787"/>
    <cellStyle name="Normalny 36 35" xfId="788"/>
    <cellStyle name="Normalny 36 36" xfId="789"/>
    <cellStyle name="Normalny 36 37" xfId="790"/>
    <cellStyle name="Normalny 36 38" xfId="791"/>
    <cellStyle name="Normalny 36 39" xfId="792"/>
    <cellStyle name="Normalny 36 4" xfId="793"/>
    <cellStyle name="Normalny 36 40" xfId="794"/>
    <cellStyle name="Normalny 36 41" xfId="795"/>
    <cellStyle name="Normalny 36 42" xfId="796"/>
    <cellStyle name="Normalny 36 43" xfId="797"/>
    <cellStyle name="Normalny 36 44" xfId="798"/>
    <cellStyle name="Normalny 36 45" xfId="799"/>
    <cellStyle name="Normalny 36 46" xfId="800"/>
    <cellStyle name="Normalny 36 47" xfId="801"/>
    <cellStyle name="Normalny 36 48" xfId="802"/>
    <cellStyle name="Normalny 36 49" xfId="803"/>
    <cellStyle name="Normalny 36 5" xfId="804"/>
    <cellStyle name="Normalny 36 50" xfId="805"/>
    <cellStyle name="Normalny 36 51" xfId="806"/>
    <cellStyle name="Normalny 36 52" xfId="807"/>
    <cellStyle name="Normalny 36 53" xfId="808"/>
    <cellStyle name="Normalny 36 54" xfId="809"/>
    <cellStyle name="Normalny 36 55" xfId="810"/>
    <cellStyle name="Normalny 36 56" xfId="811"/>
    <cellStyle name="Normalny 36 57" xfId="812"/>
    <cellStyle name="Normalny 36 58" xfId="813"/>
    <cellStyle name="Normalny 36 59" xfId="814"/>
    <cellStyle name="Normalny 36 6" xfId="815"/>
    <cellStyle name="Normalny 36 60" xfId="816"/>
    <cellStyle name="Normalny 36 61" xfId="817"/>
    <cellStyle name="Normalny 36 62" xfId="818"/>
    <cellStyle name="Normalny 36 63" xfId="819"/>
    <cellStyle name="Normalny 36 64" xfId="820"/>
    <cellStyle name="Normalny 36 65" xfId="821"/>
    <cellStyle name="Normalny 36 66" xfId="822"/>
    <cellStyle name="Normalny 36 67" xfId="823"/>
    <cellStyle name="Normalny 36 68" xfId="824"/>
    <cellStyle name="Normalny 36 69" xfId="825"/>
    <cellStyle name="Normalny 36 7" xfId="826"/>
    <cellStyle name="Normalny 36 70" xfId="827"/>
    <cellStyle name="Normalny 36 71" xfId="828"/>
    <cellStyle name="Normalny 36 72" xfId="829"/>
    <cellStyle name="Normalny 36 73" xfId="830"/>
    <cellStyle name="Normalny 36 74" xfId="831"/>
    <cellStyle name="Normalny 36 75" xfId="832"/>
    <cellStyle name="Normalny 36 76" xfId="833"/>
    <cellStyle name="Normalny 36 77" xfId="834"/>
    <cellStyle name="Normalny 36 78" xfId="835"/>
    <cellStyle name="Normalny 36 8" xfId="836"/>
    <cellStyle name="Normalny 36 9" xfId="837"/>
    <cellStyle name="Normalny 37" xfId="838"/>
    <cellStyle name="Normalny 38" xfId="839"/>
    <cellStyle name="Normalny 38 2" xfId="840"/>
    <cellStyle name="Normalny 38 3" xfId="841"/>
    <cellStyle name="Normalny 38 4" xfId="842"/>
    <cellStyle name="Normalny 39" xfId="843"/>
    <cellStyle name="Normalny 39 2" xfId="844"/>
    <cellStyle name="Normalny 39 3" xfId="845"/>
    <cellStyle name="Normalny 39 4" xfId="846"/>
    <cellStyle name="Normalny 4" xfId="847"/>
    <cellStyle name="Normalny 40" xfId="848"/>
    <cellStyle name="Normalny 40 2" xfId="849"/>
    <cellStyle name="Normalny 40 3" xfId="850"/>
    <cellStyle name="Normalny 40 4" xfId="851"/>
    <cellStyle name="Normalny 41" xfId="852"/>
    <cellStyle name="Normalny 41 2" xfId="853"/>
    <cellStyle name="Normalny 41 3" xfId="854"/>
    <cellStyle name="Normalny 41 4" xfId="855"/>
    <cellStyle name="Normalny 42" xfId="856"/>
    <cellStyle name="Normalny 42 2" xfId="857"/>
    <cellStyle name="Normalny 42 3" xfId="858"/>
    <cellStyle name="Normalny 42 4" xfId="859"/>
    <cellStyle name="Normalny 43" xfId="860"/>
    <cellStyle name="Normalny 43 10" xfId="861"/>
    <cellStyle name="Normalny 43 11" xfId="862"/>
    <cellStyle name="Normalny 43 12" xfId="863"/>
    <cellStyle name="Normalny 43 13" xfId="864"/>
    <cellStyle name="Normalny 43 14" xfId="865"/>
    <cellStyle name="Normalny 43 15" xfId="866"/>
    <cellStyle name="Normalny 43 16" xfId="867"/>
    <cellStyle name="Normalny 43 17" xfId="868"/>
    <cellStyle name="Normalny 43 18" xfId="869"/>
    <cellStyle name="Normalny 43 19" xfId="870"/>
    <cellStyle name="Normalny 43 2" xfId="871"/>
    <cellStyle name="Normalny 43 20" xfId="872"/>
    <cellStyle name="Normalny 43 21" xfId="873"/>
    <cellStyle name="Normalny 43 22" xfId="874"/>
    <cellStyle name="Normalny 43 23" xfId="875"/>
    <cellStyle name="Normalny 43 24" xfId="876"/>
    <cellStyle name="Normalny 43 25" xfId="877"/>
    <cellStyle name="Normalny 43 26" xfId="878"/>
    <cellStyle name="Normalny 43 27" xfId="879"/>
    <cellStyle name="Normalny 43 28" xfId="880"/>
    <cellStyle name="Normalny 43 29" xfId="881"/>
    <cellStyle name="Normalny 43 3" xfId="882"/>
    <cellStyle name="Normalny 43 30" xfId="883"/>
    <cellStyle name="Normalny 43 31" xfId="884"/>
    <cellStyle name="Normalny 43 32" xfId="885"/>
    <cellStyle name="Normalny 43 33" xfId="886"/>
    <cellStyle name="Normalny 43 34" xfId="887"/>
    <cellStyle name="Normalny 43 35" xfId="888"/>
    <cellStyle name="Normalny 43 36" xfId="889"/>
    <cellStyle name="Normalny 43 37" xfId="890"/>
    <cellStyle name="Normalny 43 38" xfId="891"/>
    <cellStyle name="Normalny 43 39" xfId="892"/>
    <cellStyle name="Normalny 43 4" xfId="893"/>
    <cellStyle name="Normalny 43 40" xfId="894"/>
    <cellStyle name="Normalny 43 41" xfId="895"/>
    <cellStyle name="Normalny 43 42" xfId="896"/>
    <cellStyle name="Normalny 43 43" xfId="897"/>
    <cellStyle name="Normalny 43 44" xfId="898"/>
    <cellStyle name="Normalny 43 45" xfId="899"/>
    <cellStyle name="Normalny 43 46" xfId="900"/>
    <cellStyle name="Normalny 43 47" xfId="901"/>
    <cellStyle name="Normalny 43 48" xfId="902"/>
    <cellStyle name="Normalny 43 49" xfId="903"/>
    <cellStyle name="Normalny 43 5" xfId="904"/>
    <cellStyle name="Normalny 43 50" xfId="905"/>
    <cellStyle name="Normalny 43 51" xfId="906"/>
    <cellStyle name="Normalny 43 52" xfId="907"/>
    <cellStyle name="Normalny 43 53" xfId="908"/>
    <cellStyle name="Normalny 43 54" xfId="909"/>
    <cellStyle name="Normalny 43 55" xfId="910"/>
    <cellStyle name="Normalny 43 56" xfId="911"/>
    <cellStyle name="Normalny 43 57" xfId="912"/>
    <cellStyle name="Normalny 43 58" xfId="913"/>
    <cellStyle name="Normalny 43 59" xfId="914"/>
    <cellStyle name="Normalny 43 6" xfId="915"/>
    <cellStyle name="Normalny 43 60" xfId="916"/>
    <cellStyle name="Normalny 43 61" xfId="917"/>
    <cellStyle name="Normalny 43 62" xfId="918"/>
    <cellStyle name="Normalny 43 63" xfId="919"/>
    <cellStyle name="Normalny 43 64" xfId="920"/>
    <cellStyle name="Normalny 43 65" xfId="921"/>
    <cellStyle name="Normalny 43 66" xfId="922"/>
    <cellStyle name="Normalny 43 67" xfId="923"/>
    <cellStyle name="Normalny 43 68" xfId="924"/>
    <cellStyle name="Normalny 43 69" xfId="925"/>
    <cellStyle name="Normalny 43 7" xfId="926"/>
    <cellStyle name="Normalny 43 70" xfId="927"/>
    <cellStyle name="Normalny 43 71" xfId="928"/>
    <cellStyle name="Normalny 43 72" xfId="929"/>
    <cellStyle name="Normalny 43 73" xfId="930"/>
    <cellStyle name="Normalny 43 74" xfId="931"/>
    <cellStyle name="Normalny 43 75" xfId="932"/>
    <cellStyle name="Normalny 43 76" xfId="933"/>
    <cellStyle name="Normalny 43 77" xfId="934"/>
    <cellStyle name="Normalny 43 78" xfId="935"/>
    <cellStyle name="Normalny 43 79" xfId="936"/>
    <cellStyle name="Normalny 43 8" xfId="937"/>
    <cellStyle name="Normalny 43 80" xfId="938"/>
    <cellStyle name="Normalny 43 81" xfId="939"/>
    <cellStyle name="Normalny 43 82" xfId="940"/>
    <cellStyle name="Normalny 43 83" xfId="941"/>
    <cellStyle name="Normalny 43 84" xfId="942"/>
    <cellStyle name="Normalny 43 85" xfId="943"/>
    <cellStyle name="Normalny 43 86" xfId="944"/>
    <cellStyle name="Normalny 43 87" xfId="945"/>
    <cellStyle name="Normalny 43 88" xfId="946"/>
    <cellStyle name="Normalny 43 89" xfId="947"/>
    <cellStyle name="Normalny 43 9" xfId="948"/>
    <cellStyle name="Normalny 43 90" xfId="949"/>
    <cellStyle name="Normalny 44" xfId="950"/>
    <cellStyle name="Normalny 44 10" xfId="951"/>
    <cellStyle name="Normalny 44 11" xfId="952"/>
    <cellStyle name="Normalny 44 12" xfId="953"/>
    <cellStyle name="Normalny 44 13" xfId="954"/>
    <cellStyle name="Normalny 44 14" xfId="955"/>
    <cellStyle name="Normalny 44 15" xfId="956"/>
    <cellStyle name="Normalny 44 16" xfId="957"/>
    <cellStyle name="Normalny 44 17" xfId="958"/>
    <cellStyle name="Normalny 44 18" xfId="959"/>
    <cellStyle name="Normalny 44 19" xfId="960"/>
    <cellStyle name="Normalny 44 2" xfId="961"/>
    <cellStyle name="Normalny 44 20" xfId="962"/>
    <cellStyle name="Normalny 44 21" xfId="963"/>
    <cellStyle name="Normalny 44 22" xfId="964"/>
    <cellStyle name="Normalny 44 23" xfId="965"/>
    <cellStyle name="Normalny 44 24" xfId="966"/>
    <cellStyle name="Normalny 44 25" xfId="967"/>
    <cellStyle name="Normalny 44 26" xfId="968"/>
    <cellStyle name="Normalny 44 27" xfId="969"/>
    <cellStyle name="Normalny 44 28" xfId="970"/>
    <cellStyle name="Normalny 44 29" xfId="971"/>
    <cellStyle name="Normalny 44 3" xfId="972"/>
    <cellStyle name="Normalny 44 30" xfId="973"/>
    <cellStyle name="Normalny 44 31" xfId="974"/>
    <cellStyle name="Normalny 44 32" xfId="975"/>
    <cellStyle name="Normalny 44 33" xfId="976"/>
    <cellStyle name="Normalny 44 34" xfId="977"/>
    <cellStyle name="Normalny 44 35" xfId="978"/>
    <cellStyle name="Normalny 44 36" xfId="979"/>
    <cellStyle name="Normalny 44 37" xfId="980"/>
    <cellStyle name="Normalny 44 38" xfId="981"/>
    <cellStyle name="Normalny 44 39" xfId="982"/>
    <cellStyle name="Normalny 44 4" xfId="983"/>
    <cellStyle name="Normalny 44 40" xfId="984"/>
    <cellStyle name="Normalny 44 41" xfId="985"/>
    <cellStyle name="Normalny 44 42" xfId="986"/>
    <cellStyle name="Normalny 44 43" xfId="987"/>
    <cellStyle name="Normalny 44 44" xfId="988"/>
    <cellStyle name="Normalny 44 45" xfId="989"/>
    <cellStyle name="Normalny 44 46" xfId="990"/>
    <cellStyle name="Normalny 44 47" xfId="991"/>
    <cellStyle name="Normalny 44 48" xfId="992"/>
    <cellStyle name="Normalny 44 49" xfId="993"/>
    <cellStyle name="Normalny 44 5" xfId="994"/>
    <cellStyle name="Normalny 44 50" xfId="995"/>
    <cellStyle name="Normalny 44 51" xfId="996"/>
    <cellStyle name="Normalny 44 52" xfId="997"/>
    <cellStyle name="Normalny 44 53" xfId="998"/>
    <cellStyle name="Normalny 44 54" xfId="999"/>
    <cellStyle name="Normalny 44 55" xfId="1000"/>
    <cellStyle name="Normalny 44 56" xfId="1001"/>
    <cellStyle name="Normalny 44 57" xfId="1002"/>
    <cellStyle name="Normalny 44 58" xfId="1003"/>
    <cellStyle name="Normalny 44 59" xfId="1004"/>
    <cellStyle name="Normalny 44 6" xfId="1005"/>
    <cellStyle name="Normalny 44 60" xfId="1006"/>
    <cellStyle name="Normalny 44 61" xfId="1007"/>
    <cellStyle name="Normalny 44 62" xfId="1008"/>
    <cellStyle name="Normalny 44 63" xfId="1009"/>
    <cellStyle name="Normalny 44 64" xfId="1010"/>
    <cellStyle name="Normalny 44 65" xfId="1011"/>
    <cellStyle name="Normalny 44 66" xfId="1012"/>
    <cellStyle name="Normalny 44 67" xfId="1013"/>
    <cellStyle name="Normalny 44 68" xfId="1014"/>
    <cellStyle name="Normalny 44 69" xfId="1015"/>
    <cellStyle name="Normalny 44 7" xfId="1016"/>
    <cellStyle name="Normalny 44 70" xfId="1017"/>
    <cellStyle name="Normalny 44 71" xfId="1018"/>
    <cellStyle name="Normalny 44 72" xfId="1019"/>
    <cellStyle name="Normalny 44 73" xfId="1020"/>
    <cellStyle name="Normalny 44 74" xfId="1021"/>
    <cellStyle name="Normalny 44 75" xfId="1022"/>
    <cellStyle name="Normalny 44 76" xfId="1023"/>
    <cellStyle name="Normalny 44 77" xfId="1024"/>
    <cellStyle name="Normalny 44 78" xfId="1025"/>
    <cellStyle name="Normalny 44 79" xfId="1026"/>
    <cellStyle name="Normalny 44 8" xfId="1027"/>
    <cellStyle name="Normalny 44 80" xfId="1028"/>
    <cellStyle name="Normalny 44 81" xfId="1029"/>
    <cellStyle name="Normalny 44 82" xfId="1030"/>
    <cellStyle name="Normalny 44 83" xfId="1031"/>
    <cellStyle name="Normalny 44 84" xfId="1032"/>
    <cellStyle name="Normalny 44 85" xfId="1033"/>
    <cellStyle name="Normalny 44 86" xfId="1034"/>
    <cellStyle name="Normalny 44 87" xfId="1035"/>
    <cellStyle name="Normalny 44 88" xfId="1036"/>
    <cellStyle name="Normalny 44 89" xfId="1037"/>
    <cellStyle name="Normalny 44 9" xfId="1038"/>
    <cellStyle name="Normalny 44 90" xfId="1039"/>
    <cellStyle name="Normalny 45" xfId="1040"/>
    <cellStyle name="Normalny 45 2" xfId="1041"/>
    <cellStyle name="Normalny 45 3" xfId="1042"/>
    <cellStyle name="Normalny 45 4" xfId="1043"/>
    <cellStyle name="Normalny 46" xfId="1044"/>
    <cellStyle name="Normalny 46 10" xfId="1045"/>
    <cellStyle name="Normalny 46 11" xfId="1046"/>
    <cellStyle name="Normalny 46 12" xfId="1047"/>
    <cellStyle name="Normalny 46 13" xfId="1048"/>
    <cellStyle name="Normalny 46 14" xfId="1049"/>
    <cellStyle name="Normalny 46 15" xfId="1050"/>
    <cellStyle name="Normalny 46 16" xfId="1051"/>
    <cellStyle name="Normalny 46 17" xfId="1052"/>
    <cellStyle name="Normalny 46 18" xfId="1053"/>
    <cellStyle name="Normalny 46 19" xfId="1054"/>
    <cellStyle name="Normalny 46 2" xfId="1055"/>
    <cellStyle name="Normalny 46 20" xfId="1056"/>
    <cellStyle name="Normalny 46 21" xfId="1057"/>
    <cellStyle name="Normalny 46 22" xfId="1058"/>
    <cellStyle name="Normalny 46 23" xfId="1059"/>
    <cellStyle name="Normalny 46 24" xfId="1060"/>
    <cellStyle name="Normalny 46 25" xfId="1061"/>
    <cellStyle name="Normalny 46 26" xfId="1062"/>
    <cellStyle name="Normalny 46 27" xfId="1063"/>
    <cellStyle name="Normalny 46 28" xfId="1064"/>
    <cellStyle name="Normalny 46 29" xfId="1065"/>
    <cellStyle name="Normalny 46 3" xfId="1066"/>
    <cellStyle name="Normalny 46 30" xfId="1067"/>
    <cellStyle name="Normalny 46 31" xfId="1068"/>
    <cellStyle name="Normalny 46 32" xfId="1069"/>
    <cellStyle name="Normalny 46 33" xfId="1070"/>
    <cellStyle name="Normalny 46 34" xfId="1071"/>
    <cellStyle name="Normalny 46 35" xfId="1072"/>
    <cellStyle name="Normalny 46 36" xfId="1073"/>
    <cellStyle name="Normalny 46 37" xfId="1074"/>
    <cellStyle name="Normalny 46 38" xfId="1075"/>
    <cellStyle name="Normalny 46 39" xfId="1076"/>
    <cellStyle name="Normalny 46 4" xfId="1077"/>
    <cellStyle name="Normalny 46 40" xfId="1078"/>
    <cellStyle name="Normalny 46 41" xfId="1079"/>
    <cellStyle name="Normalny 46 42" xfId="1080"/>
    <cellStyle name="Normalny 46 43" xfId="1081"/>
    <cellStyle name="Normalny 46 44" xfId="1082"/>
    <cellStyle name="Normalny 46 45" xfId="1083"/>
    <cellStyle name="Normalny 46 46" xfId="1084"/>
    <cellStyle name="Normalny 46 47" xfId="1085"/>
    <cellStyle name="Normalny 46 48" xfId="1086"/>
    <cellStyle name="Normalny 46 49" xfId="1087"/>
    <cellStyle name="Normalny 46 5" xfId="1088"/>
    <cellStyle name="Normalny 46 50" xfId="1089"/>
    <cellStyle name="Normalny 46 51" xfId="1090"/>
    <cellStyle name="Normalny 46 52" xfId="1091"/>
    <cellStyle name="Normalny 46 53" xfId="1092"/>
    <cellStyle name="Normalny 46 54" xfId="1093"/>
    <cellStyle name="Normalny 46 55" xfId="1094"/>
    <cellStyle name="Normalny 46 56" xfId="1095"/>
    <cellStyle name="Normalny 46 57" xfId="1096"/>
    <cellStyle name="Normalny 46 58" xfId="1097"/>
    <cellStyle name="Normalny 46 59" xfId="1098"/>
    <cellStyle name="Normalny 46 6" xfId="1099"/>
    <cellStyle name="Normalny 46 60" xfId="1100"/>
    <cellStyle name="Normalny 46 61" xfId="1101"/>
    <cellStyle name="Normalny 46 62" xfId="1102"/>
    <cellStyle name="Normalny 46 63" xfId="1103"/>
    <cellStyle name="Normalny 46 64" xfId="1104"/>
    <cellStyle name="Normalny 46 65" xfId="1105"/>
    <cellStyle name="Normalny 46 66" xfId="1106"/>
    <cellStyle name="Normalny 46 67" xfId="1107"/>
    <cellStyle name="Normalny 46 68" xfId="1108"/>
    <cellStyle name="Normalny 46 69" xfId="1109"/>
    <cellStyle name="Normalny 46 7" xfId="1110"/>
    <cellStyle name="Normalny 46 70" xfId="1111"/>
    <cellStyle name="Normalny 46 71" xfId="1112"/>
    <cellStyle name="Normalny 46 72" xfId="1113"/>
    <cellStyle name="Normalny 46 73" xfId="1114"/>
    <cellStyle name="Normalny 46 74" xfId="1115"/>
    <cellStyle name="Normalny 46 75" xfId="1116"/>
    <cellStyle name="Normalny 46 76" xfId="1117"/>
    <cellStyle name="Normalny 46 77" xfId="1118"/>
    <cellStyle name="Normalny 46 78" xfId="1119"/>
    <cellStyle name="Normalny 46 79" xfId="1120"/>
    <cellStyle name="Normalny 46 8" xfId="1121"/>
    <cellStyle name="Normalny 46 80" xfId="1122"/>
    <cellStyle name="Normalny 46 81" xfId="1123"/>
    <cellStyle name="Normalny 46 82" xfId="1124"/>
    <cellStyle name="Normalny 46 83" xfId="1125"/>
    <cellStyle name="Normalny 46 84" xfId="1126"/>
    <cellStyle name="Normalny 46 85" xfId="1127"/>
    <cellStyle name="Normalny 46 86" xfId="1128"/>
    <cellStyle name="Normalny 46 87" xfId="1129"/>
    <cellStyle name="Normalny 46 88" xfId="1130"/>
    <cellStyle name="Normalny 46 89" xfId="1131"/>
    <cellStyle name="Normalny 46 9" xfId="1132"/>
    <cellStyle name="Normalny 47" xfId="1133"/>
    <cellStyle name="Normalny 48" xfId="1134"/>
    <cellStyle name="Normalny 49" xfId="1135"/>
    <cellStyle name="Normalny 49 10" xfId="1136"/>
    <cellStyle name="Normalny 49 11" xfId="1137"/>
    <cellStyle name="Normalny 49 12" xfId="1138"/>
    <cellStyle name="Normalny 49 13" xfId="1139"/>
    <cellStyle name="Normalny 49 14" xfId="1140"/>
    <cellStyle name="Normalny 49 15" xfId="1141"/>
    <cellStyle name="Normalny 49 16" xfId="1142"/>
    <cellStyle name="Normalny 49 2" xfId="1143"/>
    <cellStyle name="Normalny 49 3" xfId="1144"/>
    <cellStyle name="Normalny 49 4" xfId="1145"/>
    <cellStyle name="Normalny 49 5" xfId="1146"/>
    <cellStyle name="Normalny 49 6" xfId="1147"/>
    <cellStyle name="Normalny 49 7" xfId="1148"/>
    <cellStyle name="Normalny 49 8" xfId="1149"/>
    <cellStyle name="Normalny 49 9" xfId="1150"/>
    <cellStyle name="Normalny 5" xfId="1151"/>
    <cellStyle name="Normalny 5 2" xfId="1152"/>
    <cellStyle name="Normalny 50" xfId="1153"/>
    <cellStyle name="Normalny 50 10" xfId="1154"/>
    <cellStyle name="Normalny 50 11" xfId="1155"/>
    <cellStyle name="Normalny 50 12" xfId="1156"/>
    <cellStyle name="Normalny 50 13" xfId="1157"/>
    <cellStyle name="Normalny 50 14" xfId="1158"/>
    <cellStyle name="Normalny 50 15" xfId="1159"/>
    <cellStyle name="Normalny 50 16" xfId="1160"/>
    <cellStyle name="Normalny 50 2" xfId="1161"/>
    <cellStyle name="Normalny 50 3" xfId="1162"/>
    <cellStyle name="Normalny 50 4" xfId="1163"/>
    <cellStyle name="Normalny 50 5" xfId="1164"/>
    <cellStyle name="Normalny 50 6" xfId="1165"/>
    <cellStyle name="Normalny 50 7" xfId="1166"/>
    <cellStyle name="Normalny 50 8" xfId="1167"/>
    <cellStyle name="Normalny 50 9" xfId="1168"/>
    <cellStyle name="Normalny 51" xfId="1169"/>
    <cellStyle name="Normalny 51 10" xfId="1170"/>
    <cellStyle name="Normalny 51 11" xfId="1171"/>
    <cellStyle name="Normalny 51 12" xfId="1172"/>
    <cellStyle name="Normalny 51 13" xfId="1173"/>
    <cellStyle name="Normalny 51 14" xfId="1174"/>
    <cellStyle name="Normalny 51 15" xfId="1175"/>
    <cellStyle name="Normalny 51 16" xfId="1176"/>
    <cellStyle name="Normalny 51 2" xfId="1177"/>
    <cellStyle name="Normalny 51 3" xfId="1178"/>
    <cellStyle name="Normalny 51 4" xfId="1179"/>
    <cellStyle name="Normalny 51 5" xfId="1180"/>
    <cellStyle name="Normalny 51 6" xfId="1181"/>
    <cellStyle name="Normalny 51 7" xfId="1182"/>
    <cellStyle name="Normalny 51 8" xfId="1183"/>
    <cellStyle name="Normalny 51 9" xfId="1184"/>
    <cellStyle name="Normalny 52" xfId="1185"/>
    <cellStyle name="Normalny 52 10" xfId="1186"/>
    <cellStyle name="Normalny 52 11" xfId="1187"/>
    <cellStyle name="Normalny 52 12" xfId="1188"/>
    <cellStyle name="Normalny 52 13" xfId="1189"/>
    <cellStyle name="Normalny 52 14" xfId="1190"/>
    <cellStyle name="Normalny 52 15" xfId="1191"/>
    <cellStyle name="Normalny 52 16" xfId="1192"/>
    <cellStyle name="Normalny 52 17" xfId="1193"/>
    <cellStyle name="Normalny 52 18" xfId="1194"/>
    <cellStyle name="Normalny 52 19" xfId="1195"/>
    <cellStyle name="Normalny 52 2" xfId="1196"/>
    <cellStyle name="Normalny 52 20" xfId="1197"/>
    <cellStyle name="Normalny 52 21" xfId="1198"/>
    <cellStyle name="Normalny 52 22" xfId="1199"/>
    <cellStyle name="Normalny 52 23" xfId="1200"/>
    <cellStyle name="Normalny 52 24" xfId="1201"/>
    <cellStyle name="Normalny 52 25" xfId="1202"/>
    <cellStyle name="Normalny 52 26" xfId="1203"/>
    <cellStyle name="Normalny 52 27" xfId="1204"/>
    <cellStyle name="Normalny 52 28" xfId="1205"/>
    <cellStyle name="Normalny 52 29" xfId="1206"/>
    <cellStyle name="Normalny 52 3" xfId="1207"/>
    <cellStyle name="Normalny 52 30" xfId="1208"/>
    <cellStyle name="Normalny 52 31" xfId="1209"/>
    <cellStyle name="Normalny 52 32" xfId="1210"/>
    <cellStyle name="Normalny 52 33" xfId="1211"/>
    <cellStyle name="Normalny 52 34" xfId="1212"/>
    <cellStyle name="Normalny 52 35" xfId="1213"/>
    <cellStyle name="Normalny 52 36" xfId="1214"/>
    <cellStyle name="Normalny 52 37" xfId="1215"/>
    <cellStyle name="Normalny 52 38" xfId="1216"/>
    <cellStyle name="Normalny 52 39" xfId="1217"/>
    <cellStyle name="Normalny 52 4" xfId="1218"/>
    <cellStyle name="Normalny 52 40" xfId="1219"/>
    <cellStyle name="Normalny 52 41" xfId="1220"/>
    <cellStyle name="Normalny 52 42" xfId="1221"/>
    <cellStyle name="Normalny 52 43" xfId="1222"/>
    <cellStyle name="Normalny 52 44" xfId="1223"/>
    <cellStyle name="Normalny 52 45" xfId="1224"/>
    <cellStyle name="Normalny 52 46" xfId="1225"/>
    <cellStyle name="Normalny 52 47" xfId="1226"/>
    <cellStyle name="Normalny 52 48" xfId="1227"/>
    <cellStyle name="Normalny 52 49" xfId="1228"/>
    <cellStyle name="Normalny 52 5" xfId="1229"/>
    <cellStyle name="Normalny 52 50" xfId="1230"/>
    <cellStyle name="Normalny 52 51" xfId="1231"/>
    <cellStyle name="Normalny 52 52" xfId="1232"/>
    <cellStyle name="Normalny 52 53" xfId="1233"/>
    <cellStyle name="Normalny 52 54" xfId="1234"/>
    <cellStyle name="Normalny 52 55" xfId="1235"/>
    <cellStyle name="Normalny 52 56" xfId="1236"/>
    <cellStyle name="Normalny 52 57" xfId="1237"/>
    <cellStyle name="Normalny 52 58" xfId="1238"/>
    <cellStyle name="Normalny 52 59" xfId="1239"/>
    <cellStyle name="Normalny 52 6" xfId="1240"/>
    <cellStyle name="Normalny 52 60" xfId="1241"/>
    <cellStyle name="Normalny 52 61" xfId="1242"/>
    <cellStyle name="Normalny 52 62" xfId="1243"/>
    <cellStyle name="Normalny 52 63" xfId="1244"/>
    <cellStyle name="Normalny 52 64" xfId="1245"/>
    <cellStyle name="Normalny 52 65" xfId="1246"/>
    <cellStyle name="Normalny 52 66" xfId="1247"/>
    <cellStyle name="Normalny 52 67" xfId="1248"/>
    <cellStyle name="Normalny 52 68" xfId="1249"/>
    <cellStyle name="Normalny 52 69" xfId="1250"/>
    <cellStyle name="Normalny 52 7" xfId="1251"/>
    <cellStyle name="Normalny 52 70" xfId="1252"/>
    <cellStyle name="Normalny 52 71" xfId="1253"/>
    <cellStyle name="Normalny 52 72" xfId="1254"/>
    <cellStyle name="Normalny 52 73" xfId="1255"/>
    <cellStyle name="Normalny 52 74" xfId="1256"/>
    <cellStyle name="Normalny 52 75" xfId="1257"/>
    <cellStyle name="Normalny 52 76" xfId="1258"/>
    <cellStyle name="Normalny 52 77" xfId="1259"/>
    <cellStyle name="Normalny 52 78" xfId="1260"/>
    <cellStyle name="Normalny 52 79" xfId="1261"/>
    <cellStyle name="Normalny 52 8" xfId="1262"/>
    <cellStyle name="Normalny 52 80" xfId="1263"/>
    <cellStyle name="Normalny 52 81" xfId="1264"/>
    <cellStyle name="Normalny 52 82" xfId="1265"/>
    <cellStyle name="Normalny 52 83" xfId="1266"/>
    <cellStyle name="Normalny 52 84" xfId="1267"/>
    <cellStyle name="Normalny 52 85" xfId="1268"/>
    <cellStyle name="Normalny 52 86" xfId="1269"/>
    <cellStyle name="Normalny 52 87" xfId="1270"/>
    <cellStyle name="Normalny 52 88" xfId="1271"/>
    <cellStyle name="Normalny 52 89" xfId="1272"/>
    <cellStyle name="Normalny 52 9" xfId="1273"/>
    <cellStyle name="Normalny 53" xfId="1274"/>
    <cellStyle name="Normalny 53 2" xfId="1275"/>
    <cellStyle name="Normalny 53 3" xfId="1276"/>
    <cellStyle name="Normalny 53 4" xfId="1277"/>
    <cellStyle name="Normalny 54" xfId="1278"/>
    <cellStyle name="Normalny 54 2" xfId="1279"/>
    <cellStyle name="Normalny 54 3" xfId="1280"/>
    <cellStyle name="Normalny 54 4" xfId="1281"/>
    <cellStyle name="Normalny 55" xfId="1282"/>
    <cellStyle name="Normalny 55 2" xfId="1283"/>
    <cellStyle name="Normalny 55 3" xfId="1284"/>
    <cellStyle name="Normalny 55 4" xfId="1285"/>
    <cellStyle name="Normalny 56" xfId="1286"/>
    <cellStyle name="Normalny 56 2" xfId="1287"/>
    <cellStyle name="Normalny 56 3" xfId="1288"/>
    <cellStyle name="Normalny 56 4" xfId="1289"/>
    <cellStyle name="Normalny 57" xfId="1290"/>
    <cellStyle name="Normalny 57 2" xfId="1291"/>
    <cellStyle name="Normalny 57 3" xfId="1292"/>
    <cellStyle name="Normalny 57 4" xfId="1293"/>
    <cellStyle name="Normalny 58" xfId="1294"/>
    <cellStyle name="Normalny 58 2" xfId="1295"/>
    <cellStyle name="Normalny 58 3" xfId="1296"/>
    <cellStyle name="Normalny 58 4" xfId="1297"/>
    <cellStyle name="Normalny 59" xfId="1298"/>
    <cellStyle name="Normalny 59 2" xfId="1299"/>
    <cellStyle name="Normalny 59 3" xfId="1300"/>
    <cellStyle name="Normalny 59 4" xfId="1301"/>
    <cellStyle name="Normalny 6" xfId="1302"/>
    <cellStyle name="Normalny 6 10" xfId="1303"/>
    <cellStyle name="Normalny 6 11" xfId="1304"/>
    <cellStyle name="Normalny 6 12" xfId="1305"/>
    <cellStyle name="Normalny 6 13" xfId="1306"/>
    <cellStyle name="Normalny 6 14" xfId="1307"/>
    <cellStyle name="Normalny 6 15" xfId="1308"/>
    <cellStyle name="Normalny 6 16" xfId="1309"/>
    <cellStyle name="Normalny 6 17" xfId="1310"/>
    <cellStyle name="Normalny 6 18" xfId="1311"/>
    <cellStyle name="Normalny 6 19" xfId="1312"/>
    <cellStyle name="Normalny 6 2" xfId="1313"/>
    <cellStyle name="Normalny 6 20" xfId="1314"/>
    <cellStyle name="Normalny 6 21" xfId="1315"/>
    <cellStyle name="Normalny 6 22" xfId="1316"/>
    <cellStyle name="Normalny 6 23" xfId="1317"/>
    <cellStyle name="Normalny 6 24" xfId="1318"/>
    <cellStyle name="Normalny 6 25" xfId="1319"/>
    <cellStyle name="Normalny 6 26" xfId="1320"/>
    <cellStyle name="Normalny 6 27" xfId="1321"/>
    <cellStyle name="Normalny 6 28" xfId="1322"/>
    <cellStyle name="Normalny 6 29" xfId="1323"/>
    <cellStyle name="Normalny 6 3" xfId="1324"/>
    <cellStyle name="Normalny 6 30" xfId="1325"/>
    <cellStyle name="Normalny 6 31" xfId="1326"/>
    <cellStyle name="Normalny 6 32" xfId="1327"/>
    <cellStyle name="Normalny 6 33" xfId="1328"/>
    <cellStyle name="Normalny 6 34" xfId="1329"/>
    <cellStyle name="Normalny 6 35" xfId="1330"/>
    <cellStyle name="Normalny 6 36" xfId="1331"/>
    <cellStyle name="Normalny 6 37" xfId="1332"/>
    <cellStyle name="Normalny 6 38" xfId="1333"/>
    <cellStyle name="Normalny 6 39" xfId="1334"/>
    <cellStyle name="Normalny 6 4" xfId="1335"/>
    <cellStyle name="Normalny 6 40" xfId="1336"/>
    <cellStyle name="Normalny 6 41" xfId="1337"/>
    <cellStyle name="Normalny 6 42" xfId="1338"/>
    <cellStyle name="Normalny 6 43" xfId="1339"/>
    <cellStyle name="Normalny 6 44" xfId="1340"/>
    <cellStyle name="Normalny 6 45" xfId="1341"/>
    <cellStyle name="Normalny 6 46" xfId="1342"/>
    <cellStyle name="Normalny 6 47" xfId="1343"/>
    <cellStyle name="Normalny 6 48" xfId="1344"/>
    <cellStyle name="Normalny 6 49" xfId="1345"/>
    <cellStyle name="Normalny 6 5" xfId="1346"/>
    <cellStyle name="Normalny 6 50" xfId="1347"/>
    <cellStyle name="Normalny 6 51" xfId="1348"/>
    <cellStyle name="Normalny 6 52" xfId="1349"/>
    <cellStyle name="Normalny 6 53" xfId="1350"/>
    <cellStyle name="Normalny 6 54" xfId="1351"/>
    <cellStyle name="Normalny 6 55" xfId="1352"/>
    <cellStyle name="Normalny 6 56" xfId="1353"/>
    <cellStyle name="Normalny 6 57" xfId="1354"/>
    <cellStyle name="Normalny 6 58" xfId="1355"/>
    <cellStyle name="Normalny 6 59" xfId="1356"/>
    <cellStyle name="Normalny 6 6" xfId="1357"/>
    <cellStyle name="Normalny 6 60" xfId="1358"/>
    <cellStyle name="Normalny 6 61" xfId="1359"/>
    <cellStyle name="Normalny 6 62" xfId="1360"/>
    <cellStyle name="Normalny 6 63" xfId="1361"/>
    <cellStyle name="Normalny 6 64" xfId="1362"/>
    <cellStyle name="Normalny 6 65" xfId="1363"/>
    <cellStyle name="Normalny 6 66" xfId="1364"/>
    <cellStyle name="Normalny 6 67" xfId="1365"/>
    <cellStyle name="Normalny 6 68" xfId="1366"/>
    <cellStyle name="Normalny 6 69" xfId="1367"/>
    <cellStyle name="Normalny 6 7" xfId="1368"/>
    <cellStyle name="Normalny 6 70" xfId="1369"/>
    <cellStyle name="Normalny 6 71" xfId="1370"/>
    <cellStyle name="Normalny 6 72" xfId="1371"/>
    <cellStyle name="Normalny 6 73" xfId="1372"/>
    <cellStyle name="Normalny 6 74" xfId="1373"/>
    <cellStyle name="Normalny 6 75" xfId="1374"/>
    <cellStyle name="Normalny 6 76" xfId="1375"/>
    <cellStyle name="Normalny 6 77" xfId="1376"/>
    <cellStyle name="Normalny 6 78" xfId="1377"/>
    <cellStyle name="Normalny 6 79" xfId="1378"/>
    <cellStyle name="Normalny 6 8" xfId="1379"/>
    <cellStyle name="Normalny 6 80" xfId="1380"/>
    <cellStyle name="Normalny 6 81" xfId="1381"/>
    <cellStyle name="Normalny 6 82" xfId="1382"/>
    <cellStyle name="Normalny 6 83" xfId="1383"/>
    <cellStyle name="Normalny 6 84" xfId="1384"/>
    <cellStyle name="Normalny 6 85" xfId="1385"/>
    <cellStyle name="Normalny 6 86" xfId="1386"/>
    <cellStyle name="Normalny 6 87" xfId="1387"/>
    <cellStyle name="Normalny 6 88" xfId="1388"/>
    <cellStyle name="Normalny 6 89" xfId="1389"/>
    <cellStyle name="Normalny 6 9" xfId="1390"/>
    <cellStyle name="Normalny 6 90" xfId="1391"/>
    <cellStyle name="Normalny 6 91" xfId="1392"/>
    <cellStyle name="Normalny 6 92" xfId="1393"/>
    <cellStyle name="Normalny 60" xfId="1394"/>
    <cellStyle name="Normalny 60 2" xfId="1395"/>
    <cellStyle name="Normalny 60 3" xfId="1396"/>
    <cellStyle name="Normalny 60 4" xfId="1397"/>
    <cellStyle name="Normalny 61" xfId="1398"/>
    <cellStyle name="Normalny 61 10" xfId="1399"/>
    <cellStyle name="Normalny 61 11" xfId="1400"/>
    <cellStyle name="Normalny 61 12" xfId="1401"/>
    <cellStyle name="Normalny 61 13" xfId="1402"/>
    <cellStyle name="Normalny 61 14" xfId="1403"/>
    <cellStyle name="Normalny 61 15" xfId="1404"/>
    <cellStyle name="Normalny 61 16" xfId="1405"/>
    <cellStyle name="Normalny 61 17" xfId="1406"/>
    <cellStyle name="Normalny 61 18" xfId="1407"/>
    <cellStyle name="Normalny 61 19" xfId="1408"/>
    <cellStyle name="Normalny 61 2" xfId="1409"/>
    <cellStyle name="Normalny 61 20" xfId="1410"/>
    <cellStyle name="Normalny 61 21" xfId="1411"/>
    <cellStyle name="Normalny 61 22" xfId="1412"/>
    <cellStyle name="Normalny 61 23" xfId="1413"/>
    <cellStyle name="Normalny 61 24" xfId="1414"/>
    <cellStyle name="Normalny 61 25" xfId="1415"/>
    <cellStyle name="Normalny 61 26" xfId="1416"/>
    <cellStyle name="Normalny 61 27" xfId="1417"/>
    <cellStyle name="Normalny 61 28" xfId="1418"/>
    <cellStyle name="Normalny 61 29" xfId="1419"/>
    <cellStyle name="Normalny 61 3" xfId="1420"/>
    <cellStyle name="Normalny 61 30" xfId="1421"/>
    <cellStyle name="Normalny 61 31" xfId="1422"/>
    <cellStyle name="Normalny 61 32" xfId="1423"/>
    <cellStyle name="Normalny 61 33" xfId="1424"/>
    <cellStyle name="Normalny 61 34" xfId="1425"/>
    <cellStyle name="Normalny 61 35" xfId="1426"/>
    <cellStyle name="Normalny 61 36" xfId="1427"/>
    <cellStyle name="Normalny 61 37" xfId="1428"/>
    <cellStyle name="Normalny 61 38" xfId="1429"/>
    <cellStyle name="Normalny 61 39" xfId="1430"/>
    <cellStyle name="Normalny 61 4" xfId="1431"/>
    <cellStyle name="Normalny 61 40" xfId="1432"/>
    <cellStyle name="Normalny 61 41" xfId="1433"/>
    <cellStyle name="Normalny 61 42" xfId="1434"/>
    <cellStyle name="Normalny 61 43" xfId="1435"/>
    <cellStyle name="Normalny 61 44" xfId="1436"/>
    <cellStyle name="Normalny 61 45" xfId="1437"/>
    <cellStyle name="Normalny 61 46" xfId="1438"/>
    <cellStyle name="Normalny 61 47" xfId="1439"/>
    <cellStyle name="Normalny 61 48" xfId="1440"/>
    <cellStyle name="Normalny 61 49" xfId="1441"/>
    <cellStyle name="Normalny 61 5" xfId="1442"/>
    <cellStyle name="Normalny 61 50" xfId="1443"/>
    <cellStyle name="Normalny 61 51" xfId="1444"/>
    <cellStyle name="Normalny 61 52" xfId="1445"/>
    <cellStyle name="Normalny 61 53" xfId="1446"/>
    <cellStyle name="Normalny 61 54" xfId="1447"/>
    <cellStyle name="Normalny 61 55" xfId="1448"/>
    <cellStyle name="Normalny 61 56" xfId="1449"/>
    <cellStyle name="Normalny 61 57" xfId="1450"/>
    <cellStyle name="Normalny 61 58" xfId="1451"/>
    <cellStyle name="Normalny 61 59" xfId="1452"/>
    <cellStyle name="Normalny 61 6" xfId="1453"/>
    <cellStyle name="Normalny 61 60" xfId="1454"/>
    <cellStyle name="Normalny 61 61" xfId="1455"/>
    <cellStyle name="Normalny 61 62" xfId="1456"/>
    <cellStyle name="Normalny 61 63" xfId="1457"/>
    <cellStyle name="Normalny 61 64" xfId="1458"/>
    <cellStyle name="Normalny 61 7" xfId="1459"/>
    <cellStyle name="Normalny 61 8" xfId="1460"/>
    <cellStyle name="Normalny 61 9" xfId="1461"/>
    <cellStyle name="Normalny 62" xfId="1462"/>
    <cellStyle name="Normalny 62 10" xfId="1463"/>
    <cellStyle name="Normalny 62 11" xfId="1464"/>
    <cellStyle name="Normalny 62 12" xfId="1465"/>
    <cellStyle name="Normalny 62 13" xfId="1466"/>
    <cellStyle name="Normalny 62 14" xfId="1467"/>
    <cellStyle name="Normalny 62 15" xfId="1468"/>
    <cellStyle name="Normalny 62 16" xfId="1469"/>
    <cellStyle name="Normalny 62 17" xfId="1470"/>
    <cellStyle name="Normalny 62 18" xfId="1471"/>
    <cellStyle name="Normalny 62 19" xfId="1472"/>
    <cellStyle name="Normalny 62 2" xfId="1473"/>
    <cellStyle name="Normalny 62 20" xfId="1474"/>
    <cellStyle name="Normalny 62 21" xfId="1475"/>
    <cellStyle name="Normalny 62 22" xfId="1476"/>
    <cellStyle name="Normalny 62 23" xfId="1477"/>
    <cellStyle name="Normalny 62 24" xfId="1478"/>
    <cellStyle name="Normalny 62 25" xfId="1479"/>
    <cellStyle name="Normalny 62 26" xfId="1480"/>
    <cellStyle name="Normalny 62 27" xfId="1481"/>
    <cellStyle name="Normalny 62 28" xfId="1482"/>
    <cellStyle name="Normalny 62 29" xfId="1483"/>
    <cellStyle name="Normalny 62 3" xfId="1484"/>
    <cellStyle name="Normalny 62 30" xfId="1485"/>
    <cellStyle name="Normalny 62 31" xfId="1486"/>
    <cellStyle name="Normalny 62 32" xfId="1487"/>
    <cellStyle name="Normalny 62 33" xfId="1488"/>
    <cellStyle name="Normalny 62 34" xfId="1489"/>
    <cellStyle name="Normalny 62 35" xfId="1490"/>
    <cellStyle name="Normalny 62 36" xfId="1491"/>
    <cellStyle name="Normalny 62 37" xfId="1492"/>
    <cellStyle name="Normalny 62 38" xfId="1493"/>
    <cellStyle name="Normalny 62 39" xfId="1494"/>
    <cellStyle name="Normalny 62 4" xfId="1495"/>
    <cellStyle name="Normalny 62 40" xfId="1496"/>
    <cellStyle name="Normalny 62 41" xfId="1497"/>
    <cellStyle name="Normalny 62 42" xfId="1498"/>
    <cellStyle name="Normalny 62 43" xfId="1499"/>
    <cellStyle name="Normalny 62 44" xfId="1500"/>
    <cellStyle name="Normalny 62 45" xfId="1501"/>
    <cellStyle name="Normalny 62 46" xfId="1502"/>
    <cellStyle name="Normalny 62 47" xfId="1503"/>
    <cellStyle name="Normalny 62 48" xfId="1504"/>
    <cellStyle name="Normalny 62 49" xfId="1505"/>
    <cellStyle name="Normalny 62 5" xfId="1506"/>
    <cellStyle name="Normalny 62 50" xfId="1507"/>
    <cellStyle name="Normalny 62 51" xfId="1508"/>
    <cellStyle name="Normalny 62 52" xfId="1509"/>
    <cellStyle name="Normalny 62 53" xfId="1510"/>
    <cellStyle name="Normalny 62 54" xfId="1511"/>
    <cellStyle name="Normalny 62 55" xfId="1512"/>
    <cellStyle name="Normalny 62 56" xfId="1513"/>
    <cellStyle name="Normalny 62 57" xfId="1514"/>
    <cellStyle name="Normalny 62 58" xfId="1515"/>
    <cellStyle name="Normalny 62 59" xfId="1516"/>
    <cellStyle name="Normalny 62 6" xfId="1517"/>
    <cellStyle name="Normalny 62 60" xfId="1518"/>
    <cellStyle name="Normalny 62 61" xfId="1519"/>
    <cellStyle name="Normalny 62 62" xfId="1520"/>
    <cellStyle name="Normalny 62 63" xfId="1521"/>
    <cellStyle name="Normalny 62 64" xfId="1522"/>
    <cellStyle name="Normalny 62 7" xfId="1523"/>
    <cellStyle name="Normalny 62 8" xfId="1524"/>
    <cellStyle name="Normalny 62 9" xfId="1525"/>
    <cellStyle name="Normalny 63" xfId="1526"/>
    <cellStyle name="Normalny 63 10" xfId="1527"/>
    <cellStyle name="Normalny 63 11" xfId="1528"/>
    <cellStyle name="Normalny 63 12" xfId="1529"/>
    <cellStyle name="Normalny 63 13" xfId="1530"/>
    <cellStyle name="Normalny 63 14" xfId="1531"/>
    <cellStyle name="Normalny 63 15" xfId="1532"/>
    <cellStyle name="Normalny 63 16" xfId="1533"/>
    <cellStyle name="Normalny 63 17" xfId="1534"/>
    <cellStyle name="Normalny 63 18" xfId="1535"/>
    <cellStyle name="Normalny 63 19" xfId="1536"/>
    <cellStyle name="Normalny 63 2" xfId="1537"/>
    <cellStyle name="Normalny 63 20" xfId="1538"/>
    <cellStyle name="Normalny 63 21" xfId="1539"/>
    <cellStyle name="Normalny 63 22" xfId="1540"/>
    <cellStyle name="Normalny 63 23" xfId="1541"/>
    <cellStyle name="Normalny 63 24" xfId="1542"/>
    <cellStyle name="Normalny 63 25" xfId="1543"/>
    <cellStyle name="Normalny 63 26" xfId="1544"/>
    <cellStyle name="Normalny 63 27" xfId="1545"/>
    <cellStyle name="Normalny 63 28" xfId="1546"/>
    <cellStyle name="Normalny 63 29" xfId="1547"/>
    <cellStyle name="Normalny 63 3" xfId="1548"/>
    <cellStyle name="Normalny 63 30" xfId="1549"/>
    <cellStyle name="Normalny 63 31" xfId="1550"/>
    <cellStyle name="Normalny 63 32" xfId="1551"/>
    <cellStyle name="Normalny 63 33" xfId="1552"/>
    <cellStyle name="Normalny 63 34" xfId="1553"/>
    <cellStyle name="Normalny 63 35" xfId="1554"/>
    <cellStyle name="Normalny 63 36" xfId="15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L84"/>
  <sheetViews>
    <sheetView view="pageBreakPreview" zoomScale="55" zoomScaleSheetLayoutView="55" workbookViewId="0" topLeftCell="A1">
      <selection activeCell="D10" sqref="D10"/>
    </sheetView>
  </sheetViews>
  <sheetFormatPr defaultColWidth="10.3984375" defaultRowHeight="13.5" customHeight="1" outlineLevelCol="1"/>
  <cols>
    <col min="1" max="1" width="1.69921875" style="1" customWidth="1"/>
    <col min="2" max="2" width="5" style="2" customWidth="1"/>
    <col min="3" max="3" width="9.19921875" style="3" customWidth="1"/>
    <col min="4" max="4" width="60.19921875" style="4" customWidth="1"/>
    <col min="5" max="5" width="6.09765625" style="5" customWidth="1"/>
    <col min="6" max="6" width="10.19921875" style="6" customWidth="1" outlineLevel="1"/>
    <col min="7" max="7" width="8.19921875" style="7" customWidth="1"/>
    <col min="8" max="10" width="11.59765625" style="8" customWidth="1"/>
    <col min="11" max="11" width="9" style="8" customWidth="1"/>
    <col min="12" max="19" width="9" style="9" customWidth="1"/>
    <col min="20" max="24" width="8.796875" style="0" customWidth="1"/>
    <col min="25" max="64" width="9" style="8" customWidth="1"/>
    <col min="65" max="16384" width="10.5" style="0" customWidth="1"/>
  </cols>
  <sheetData>
    <row r="3" spans="2:64" ht="21.75" customHeight="1">
      <c r="B3" s="10" t="s">
        <v>0</v>
      </c>
      <c r="C3" s="10"/>
      <c r="D3" s="10"/>
      <c r="E3" s="10"/>
      <c r="F3" s="10"/>
      <c r="G3" s="10"/>
      <c r="H3" s="10"/>
      <c r="I3" s="10"/>
      <c r="AJ3"/>
      <c r="AK3"/>
      <c r="AL3"/>
      <c r="AM3"/>
      <c r="AN3"/>
      <c r="AO3"/>
      <c r="AP3"/>
      <c r="AQ3"/>
      <c r="AR3"/>
      <c r="AS3"/>
      <c r="AT3"/>
      <c r="AU3"/>
      <c r="AV3"/>
      <c r="AW3"/>
      <c r="AX3"/>
      <c r="AY3"/>
      <c r="AZ3"/>
      <c r="BA3"/>
      <c r="BB3"/>
      <c r="BC3"/>
      <c r="BD3"/>
      <c r="BE3"/>
      <c r="BF3"/>
      <c r="BG3"/>
      <c r="BH3"/>
      <c r="BI3"/>
      <c r="BJ3"/>
      <c r="BK3"/>
      <c r="BL3"/>
    </row>
    <row r="4" spans="2:64" ht="21.75" customHeight="1">
      <c r="B4" s="11" t="s">
        <v>1</v>
      </c>
      <c r="C4" s="11"/>
      <c r="D4" s="11"/>
      <c r="E4" s="11"/>
      <c r="F4" s="11"/>
      <c r="G4" s="11"/>
      <c r="H4" s="11"/>
      <c r="I4" s="11"/>
      <c r="AJ4"/>
      <c r="AK4"/>
      <c r="AL4"/>
      <c r="AM4"/>
      <c r="AN4"/>
      <c r="AO4"/>
      <c r="AP4"/>
      <c r="AQ4"/>
      <c r="AR4"/>
      <c r="AS4"/>
      <c r="AT4"/>
      <c r="AU4"/>
      <c r="AV4"/>
      <c r="AW4"/>
      <c r="AX4"/>
      <c r="AY4"/>
      <c r="AZ4"/>
      <c r="BA4"/>
      <c r="BB4"/>
      <c r="BC4"/>
      <c r="BD4"/>
      <c r="BE4"/>
      <c r="BF4"/>
      <c r="BG4"/>
      <c r="BH4"/>
      <c r="BI4"/>
      <c r="BJ4"/>
      <c r="BK4"/>
      <c r="BL4"/>
    </row>
    <row r="5" spans="2:64" ht="21.75" customHeight="1">
      <c r="B5" s="12"/>
      <c r="C5" s="12"/>
      <c r="D5" s="12"/>
      <c r="E5" s="12"/>
      <c r="F5" s="12"/>
      <c r="G5" s="12"/>
      <c r="H5" s="12"/>
      <c r="I5" s="12"/>
      <c r="AJ5"/>
      <c r="AK5"/>
      <c r="AL5"/>
      <c r="AM5"/>
      <c r="AN5"/>
      <c r="AO5"/>
      <c r="AP5"/>
      <c r="AQ5"/>
      <c r="AR5"/>
      <c r="AS5"/>
      <c r="AT5"/>
      <c r="AU5"/>
      <c r="AV5"/>
      <c r="AW5"/>
      <c r="AX5"/>
      <c r="AY5"/>
      <c r="AZ5"/>
      <c r="BA5"/>
      <c r="BB5"/>
      <c r="BC5"/>
      <c r="BD5"/>
      <c r="BE5"/>
      <c r="BF5"/>
      <c r="BG5"/>
      <c r="BH5"/>
      <c r="BI5"/>
      <c r="BJ5"/>
      <c r="BK5"/>
      <c r="BL5"/>
    </row>
    <row r="6" spans="2:64" ht="12.75" customHeight="1">
      <c r="B6" s="13" t="s">
        <v>2</v>
      </c>
      <c r="C6" s="13"/>
      <c r="D6" s="14" t="s">
        <v>3</v>
      </c>
      <c r="E6" s="14"/>
      <c r="F6" s="14"/>
      <c r="G6" s="14"/>
      <c r="H6" s="14"/>
      <c r="I6" s="14"/>
      <c r="AJ6"/>
      <c r="AK6"/>
      <c r="AL6"/>
      <c r="AM6"/>
      <c r="AN6"/>
      <c r="AO6"/>
      <c r="AP6"/>
      <c r="AQ6"/>
      <c r="AR6"/>
      <c r="AS6"/>
      <c r="AT6"/>
      <c r="AU6"/>
      <c r="AV6"/>
      <c r="AW6"/>
      <c r="AX6"/>
      <c r="AY6"/>
      <c r="AZ6"/>
      <c r="BA6"/>
      <c r="BB6"/>
      <c r="BC6"/>
      <c r="BD6"/>
      <c r="BE6"/>
      <c r="BF6"/>
      <c r="BG6"/>
      <c r="BH6"/>
      <c r="BI6"/>
      <c r="BJ6"/>
      <c r="BK6"/>
      <c r="BL6"/>
    </row>
    <row r="7" spans="2:64" ht="12.75" customHeight="1">
      <c r="B7" s="13"/>
      <c r="C7" s="13"/>
      <c r="D7" s="14"/>
      <c r="E7" s="14"/>
      <c r="F7" s="14"/>
      <c r="G7" s="14"/>
      <c r="H7" s="14"/>
      <c r="I7" s="14"/>
      <c r="AJ7"/>
      <c r="AK7"/>
      <c r="AL7"/>
      <c r="AM7"/>
      <c r="AN7"/>
      <c r="AO7"/>
      <c r="AP7"/>
      <c r="AQ7"/>
      <c r="AR7"/>
      <c r="AS7"/>
      <c r="AT7"/>
      <c r="AU7"/>
      <c r="AV7"/>
      <c r="AW7"/>
      <c r="AX7"/>
      <c r="AY7"/>
      <c r="AZ7"/>
      <c r="BA7"/>
      <c r="BB7"/>
      <c r="BC7"/>
      <c r="BD7"/>
      <c r="BE7"/>
      <c r="BF7"/>
      <c r="BG7"/>
      <c r="BH7"/>
      <c r="BI7"/>
      <c r="BJ7"/>
      <c r="BK7"/>
      <c r="BL7"/>
    </row>
    <row r="8" spans="2:64" ht="14.25" customHeight="1">
      <c r="B8" s="13"/>
      <c r="C8" s="13"/>
      <c r="D8" s="14"/>
      <c r="E8" s="14"/>
      <c r="F8" s="14"/>
      <c r="G8" s="14"/>
      <c r="H8" s="14"/>
      <c r="I8" s="14"/>
      <c r="AJ8"/>
      <c r="AK8"/>
      <c r="AL8"/>
      <c r="AM8"/>
      <c r="AN8"/>
      <c r="AO8"/>
      <c r="AP8"/>
      <c r="AQ8"/>
      <c r="AR8"/>
      <c r="AS8"/>
      <c r="AT8"/>
      <c r="AU8"/>
      <c r="AV8"/>
      <c r="AW8"/>
      <c r="AX8"/>
      <c r="AY8"/>
      <c r="AZ8"/>
      <c r="BA8"/>
      <c r="BB8"/>
      <c r="BC8"/>
      <c r="BD8"/>
      <c r="BE8"/>
      <c r="BF8"/>
      <c r="BG8"/>
      <c r="BH8"/>
      <c r="BI8"/>
      <c r="BJ8"/>
      <c r="BK8"/>
      <c r="BL8"/>
    </row>
    <row r="9" spans="2:64" ht="14.25" customHeight="1">
      <c r="B9" s="15"/>
      <c r="C9" s="15"/>
      <c r="D9" s="16"/>
      <c r="E9" s="16"/>
      <c r="F9" s="16"/>
      <c r="G9" s="16"/>
      <c r="H9" s="16"/>
      <c r="I9" s="16"/>
      <c r="AJ9"/>
      <c r="AK9"/>
      <c r="AL9"/>
      <c r="AM9"/>
      <c r="AN9"/>
      <c r="AO9"/>
      <c r="AP9"/>
      <c r="AQ9"/>
      <c r="AR9"/>
      <c r="AS9"/>
      <c r="AT9"/>
      <c r="AU9"/>
      <c r="AV9"/>
      <c r="AW9"/>
      <c r="AX9"/>
      <c r="AY9"/>
      <c r="AZ9"/>
      <c r="BA9"/>
      <c r="BB9"/>
      <c r="BC9"/>
      <c r="BD9"/>
      <c r="BE9"/>
      <c r="BF9"/>
      <c r="BG9"/>
      <c r="BH9"/>
      <c r="BI9"/>
      <c r="BJ9"/>
      <c r="BK9"/>
      <c r="BL9"/>
    </row>
    <row r="10" spans="2:64" ht="14.25" customHeight="1">
      <c r="B10" s="13" t="s">
        <v>4</v>
      </c>
      <c r="C10" s="13"/>
      <c r="D10" s="17" t="s">
        <v>5</v>
      </c>
      <c r="E10" s="17"/>
      <c r="F10" s="17"/>
      <c r="G10" s="17"/>
      <c r="H10" s="17"/>
      <c r="I10" s="17"/>
      <c r="AJ10"/>
      <c r="AK10"/>
      <c r="AL10"/>
      <c r="AM10"/>
      <c r="AN10"/>
      <c r="AO10"/>
      <c r="AP10"/>
      <c r="AQ10"/>
      <c r="AR10"/>
      <c r="AS10"/>
      <c r="AT10"/>
      <c r="AU10"/>
      <c r="AV10"/>
      <c r="AW10"/>
      <c r="AX10"/>
      <c r="AY10"/>
      <c r="AZ10"/>
      <c r="BA10"/>
      <c r="BB10"/>
      <c r="BC10"/>
      <c r="BD10"/>
      <c r="BE10"/>
      <c r="BF10"/>
      <c r="BG10"/>
      <c r="BH10"/>
      <c r="BI10"/>
      <c r="BJ10"/>
      <c r="BK10"/>
      <c r="BL10"/>
    </row>
    <row r="11" spans="2:64" ht="14.25" customHeight="1">
      <c r="B11" s="13"/>
      <c r="C11" s="13"/>
      <c r="D11" s="17"/>
      <c r="E11" s="17"/>
      <c r="F11" s="17"/>
      <c r="G11" s="17"/>
      <c r="H11" s="17"/>
      <c r="I11" s="17"/>
      <c r="AJ11"/>
      <c r="AK11"/>
      <c r="AL11"/>
      <c r="AM11"/>
      <c r="AN11"/>
      <c r="AO11"/>
      <c r="AP11"/>
      <c r="AQ11"/>
      <c r="AR11"/>
      <c r="AS11"/>
      <c r="AT11"/>
      <c r="AU11"/>
      <c r="AV11"/>
      <c r="AW11"/>
      <c r="AX11"/>
      <c r="AY11"/>
      <c r="AZ11"/>
      <c r="BA11"/>
      <c r="BB11"/>
      <c r="BC11"/>
      <c r="BD11"/>
      <c r="BE11"/>
      <c r="BF11"/>
      <c r="BG11"/>
      <c r="BH11"/>
      <c r="BI11"/>
      <c r="BJ11"/>
      <c r="BK11"/>
      <c r="BL11"/>
    </row>
    <row r="12" spans="2:64" ht="14.25" customHeight="1">
      <c r="B12" s="13"/>
      <c r="C12" s="13"/>
      <c r="D12" s="17"/>
      <c r="E12" s="17"/>
      <c r="F12" s="17"/>
      <c r="G12" s="17"/>
      <c r="H12" s="17"/>
      <c r="I12" s="17"/>
      <c r="AJ12"/>
      <c r="AK12"/>
      <c r="AL12"/>
      <c r="AM12"/>
      <c r="AN12"/>
      <c r="AO12"/>
      <c r="AP12"/>
      <c r="AQ12"/>
      <c r="AR12"/>
      <c r="AS12"/>
      <c r="AT12"/>
      <c r="AU12"/>
      <c r="AV12"/>
      <c r="AW12"/>
      <c r="AX12"/>
      <c r="AY12"/>
      <c r="AZ12"/>
      <c r="BA12"/>
      <c r="BB12"/>
      <c r="BC12"/>
      <c r="BD12"/>
      <c r="BE12"/>
      <c r="BF12"/>
      <c r="BG12"/>
      <c r="BH12"/>
      <c r="BI12"/>
      <c r="BJ12"/>
      <c r="BK12"/>
      <c r="BL12"/>
    </row>
    <row r="13" spans="2:64" ht="14.25" customHeight="1">
      <c r="B13" s="15"/>
      <c r="C13" s="15"/>
      <c r="D13" s="15"/>
      <c r="E13" s="15"/>
      <c r="F13" s="15"/>
      <c r="G13" s="15"/>
      <c r="H13" s="15"/>
      <c r="I13" s="15"/>
      <c r="AJ13"/>
      <c r="AK13"/>
      <c r="AL13"/>
      <c r="AM13"/>
      <c r="AN13"/>
      <c r="AO13"/>
      <c r="AP13"/>
      <c r="AQ13"/>
      <c r="AR13"/>
      <c r="AS13"/>
      <c r="AT13"/>
      <c r="AU13"/>
      <c r="AV13"/>
      <c r="AW13"/>
      <c r="AX13"/>
      <c r="AY13"/>
      <c r="AZ13"/>
      <c r="BA13"/>
      <c r="BB13"/>
      <c r="BC13"/>
      <c r="BD13"/>
      <c r="BE13"/>
      <c r="BF13"/>
      <c r="BG13"/>
      <c r="BH13"/>
      <c r="BI13"/>
      <c r="BJ13"/>
      <c r="BK13"/>
      <c r="BL13"/>
    </row>
    <row r="14" spans="2:64" ht="14.25" customHeight="1">
      <c r="B14" s="13" t="s">
        <v>6</v>
      </c>
      <c r="C14" s="13"/>
      <c r="D14" s="17" t="s">
        <v>7</v>
      </c>
      <c r="E14" s="17"/>
      <c r="F14" s="17"/>
      <c r="G14" s="17"/>
      <c r="H14" s="17"/>
      <c r="I14" s="17"/>
      <c r="AJ14"/>
      <c r="AK14"/>
      <c r="AL14"/>
      <c r="AM14"/>
      <c r="AN14"/>
      <c r="AO14"/>
      <c r="AP14"/>
      <c r="AQ14"/>
      <c r="AR14"/>
      <c r="AS14"/>
      <c r="AT14"/>
      <c r="AU14"/>
      <c r="AV14"/>
      <c r="AW14"/>
      <c r="AX14"/>
      <c r="AY14"/>
      <c r="AZ14"/>
      <c r="BA14"/>
      <c r="BB14"/>
      <c r="BC14"/>
      <c r="BD14"/>
      <c r="BE14"/>
      <c r="BF14"/>
      <c r="BG14"/>
      <c r="BH14"/>
      <c r="BI14"/>
      <c r="BJ14"/>
      <c r="BK14"/>
      <c r="BL14"/>
    </row>
    <row r="15" spans="2:64" ht="14.25" customHeight="1">
      <c r="B15" s="13"/>
      <c r="C15" s="13"/>
      <c r="D15" s="17"/>
      <c r="E15" s="17"/>
      <c r="F15" s="17"/>
      <c r="G15" s="17"/>
      <c r="H15" s="17"/>
      <c r="I15" s="17"/>
      <c r="AJ15"/>
      <c r="AK15"/>
      <c r="AL15"/>
      <c r="AM15"/>
      <c r="AN15"/>
      <c r="AO15"/>
      <c r="AP15"/>
      <c r="AQ15"/>
      <c r="AR15"/>
      <c r="AS15"/>
      <c r="AT15"/>
      <c r="AU15"/>
      <c r="AV15"/>
      <c r="AW15"/>
      <c r="AX15"/>
      <c r="AY15"/>
      <c r="AZ15"/>
      <c r="BA15"/>
      <c r="BB15"/>
      <c r="BC15"/>
      <c r="BD15"/>
      <c r="BE15"/>
      <c r="BF15"/>
      <c r="BG15"/>
      <c r="BH15"/>
      <c r="BI15"/>
      <c r="BJ15"/>
      <c r="BK15"/>
      <c r="BL15"/>
    </row>
    <row r="16" spans="2:64" ht="15" customHeight="1">
      <c r="B16" s="13"/>
      <c r="C16" s="13"/>
      <c r="D16" s="17"/>
      <c r="E16" s="17"/>
      <c r="F16" s="17"/>
      <c r="G16" s="17"/>
      <c r="H16" s="17"/>
      <c r="I16" s="17"/>
      <c r="AJ16"/>
      <c r="AK16"/>
      <c r="AL16"/>
      <c r="AM16"/>
      <c r="AN16"/>
      <c r="AO16"/>
      <c r="AP16"/>
      <c r="AQ16"/>
      <c r="AR16"/>
      <c r="AS16"/>
      <c r="AT16"/>
      <c r="AU16"/>
      <c r="AV16"/>
      <c r="AW16"/>
      <c r="AX16"/>
      <c r="AY16"/>
      <c r="AZ16"/>
      <c r="BA16"/>
      <c r="BB16"/>
      <c r="BC16"/>
      <c r="BD16"/>
      <c r="BE16"/>
      <c r="BF16"/>
      <c r="BG16"/>
      <c r="BH16"/>
      <c r="BI16"/>
      <c r="BJ16"/>
      <c r="BK16"/>
      <c r="BL16"/>
    </row>
    <row r="17" spans="36:64" ht="15" customHeight="1">
      <c r="AJ17"/>
      <c r="AK17"/>
      <c r="AL17"/>
      <c r="AM17"/>
      <c r="AN17"/>
      <c r="AO17"/>
      <c r="AP17"/>
      <c r="AQ17"/>
      <c r="AR17"/>
      <c r="AS17"/>
      <c r="AT17"/>
      <c r="AU17"/>
      <c r="AV17"/>
      <c r="AW17"/>
      <c r="AX17"/>
      <c r="AY17"/>
      <c r="AZ17"/>
      <c r="BA17"/>
      <c r="BB17"/>
      <c r="BC17"/>
      <c r="BD17"/>
      <c r="BE17"/>
      <c r="BF17"/>
      <c r="BG17"/>
      <c r="BH17"/>
      <c r="BI17"/>
      <c r="BJ17"/>
      <c r="BK17"/>
      <c r="BL17"/>
    </row>
    <row r="18" spans="2:64" ht="15" customHeight="1">
      <c r="B18" s="13" t="s">
        <v>8</v>
      </c>
      <c r="C18" s="13"/>
      <c r="D18" s="17" t="s">
        <v>9</v>
      </c>
      <c r="E18" s="17"/>
      <c r="F18" s="17"/>
      <c r="G18" s="17"/>
      <c r="H18" s="17"/>
      <c r="I18" s="17"/>
      <c r="AJ18"/>
      <c r="AK18"/>
      <c r="AL18"/>
      <c r="AM18"/>
      <c r="AN18"/>
      <c r="AO18"/>
      <c r="AP18"/>
      <c r="AQ18"/>
      <c r="AR18"/>
      <c r="AS18"/>
      <c r="AT18"/>
      <c r="AU18"/>
      <c r="AV18"/>
      <c r="AW18"/>
      <c r="AX18"/>
      <c r="AY18"/>
      <c r="AZ18"/>
      <c r="BA18"/>
      <c r="BB18"/>
      <c r="BC18"/>
      <c r="BD18"/>
      <c r="BE18"/>
      <c r="BF18"/>
      <c r="BG18"/>
      <c r="BH18"/>
      <c r="BI18"/>
      <c r="BJ18"/>
      <c r="BK18"/>
      <c r="BL18"/>
    </row>
    <row r="19" spans="2:64" ht="15" customHeight="1">
      <c r="B19" s="13"/>
      <c r="C19" s="13"/>
      <c r="D19" s="17"/>
      <c r="E19" s="17"/>
      <c r="F19" s="17"/>
      <c r="G19" s="17"/>
      <c r="H19" s="17"/>
      <c r="I19" s="17"/>
      <c r="AJ19"/>
      <c r="AK19"/>
      <c r="AL19"/>
      <c r="AM19"/>
      <c r="AN19"/>
      <c r="AO19"/>
      <c r="AP19"/>
      <c r="AQ19"/>
      <c r="AR19"/>
      <c r="AS19"/>
      <c r="AT19"/>
      <c r="AU19"/>
      <c r="AV19"/>
      <c r="AW19"/>
      <c r="AX19"/>
      <c r="AY19"/>
      <c r="AZ19"/>
      <c r="BA19"/>
      <c r="BB19"/>
      <c r="BC19"/>
      <c r="BD19"/>
      <c r="BE19"/>
      <c r="BF19"/>
      <c r="BG19"/>
      <c r="BH19"/>
      <c r="BI19"/>
      <c r="BJ19"/>
      <c r="BK19"/>
      <c r="BL19"/>
    </row>
    <row r="20" spans="2:64" ht="15" customHeight="1">
      <c r="B20" s="13"/>
      <c r="C20" s="13"/>
      <c r="D20" s="17"/>
      <c r="E20" s="17"/>
      <c r="F20" s="17"/>
      <c r="G20" s="17"/>
      <c r="H20" s="17"/>
      <c r="I20" s="17"/>
      <c r="AJ20"/>
      <c r="AK20"/>
      <c r="AL20"/>
      <c r="AM20"/>
      <c r="AN20"/>
      <c r="AO20"/>
      <c r="AP20"/>
      <c r="AQ20"/>
      <c r="AR20"/>
      <c r="AS20"/>
      <c r="AT20"/>
      <c r="AU20"/>
      <c r="AV20"/>
      <c r="AW20"/>
      <c r="AX20"/>
      <c r="AY20"/>
      <c r="AZ20"/>
      <c r="BA20"/>
      <c r="BB20"/>
      <c r="BC20"/>
      <c r="BD20"/>
      <c r="BE20"/>
      <c r="BF20"/>
      <c r="BG20"/>
      <c r="BH20"/>
      <c r="BI20"/>
      <c r="BJ20"/>
      <c r="BK20"/>
      <c r="BL20"/>
    </row>
    <row r="21" spans="36:64" ht="15" customHeight="1">
      <c r="AJ21"/>
      <c r="AK21"/>
      <c r="AL21"/>
      <c r="AM21"/>
      <c r="AN21"/>
      <c r="AO21"/>
      <c r="AP21"/>
      <c r="AQ21"/>
      <c r="AR21"/>
      <c r="AS21"/>
      <c r="AT21"/>
      <c r="AU21"/>
      <c r="AV21"/>
      <c r="AW21"/>
      <c r="AX21"/>
      <c r="AY21"/>
      <c r="AZ21"/>
      <c r="BA21"/>
      <c r="BB21"/>
      <c r="BC21"/>
      <c r="BD21"/>
      <c r="BE21"/>
      <c r="BF21"/>
      <c r="BG21"/>
      <c r="BH21"/>
      <c r="BI21"/>
      <c r="BJ21"/>
      <c r="BK21"/>
      <c r="BL21"/>
    </row>
    <row r="22" spans="2:64" ht="15" customHeight="1">
      <c r="B22" s="13" t="s">
        <v>10</v>
      </c>
      <c r="C22" s="13"/>
      <c r="D22" s="17" t="s">
        <v>11</v>
      </c>
      <c r="E22" s="17"/>
      <c r="F22" s="17"/>
      <c r="G22" s="17"/>
      <c r="H22" s="17"/>
      <c r="I22" s="17"/>
      <c r="AJ22"/>
      <c r="AK22"/>
      <c r="AL22"/>
      <c r="AM22"/>
      <c r="AN22"/>
      <c r="AO22"/>
      <c r="AP22"/>
      <c r="AQ22"/>
      <c r="AR22"/>
      <c r="AS22"/>
      <c r="AT22"/>
      <c r="AU22"/>
      <c r="AV22"/>
      <c r="AW22"/>
      <c r="AX22"/>
      <c r="AY22"/>
      <c r="AZ22"/>
      <c r="BA22"/>
      <c r="BB22"/>
      <c r="BC22"/>
      <c r="BD22"/>
      <c r="BE22"/>
      <c r="BF22"/>
      <c r="BG22"/>
      <c r="BH22"/>
      <c r="BI22"/>
      <c r="BJ22"/>
      <c r="BK22"/>
      <c r="BL22"/>
    </row>
    <row r="23" spans="2:64" ht="15" customHeight="1">
      <c r="B23" s="13"/>
      <c r="C23" s="13"/>
      <c r="D23" s="17"/>
      <c r="E23" s="17"/>
      <c r="F23" s="17"/>
      <c r="G23" s="17"/>
      <c r="H23" s="17"/>
      <c r="I23" s="17"/>
      <c r="AJ23"/>
      <c r="AK23"/>
      <c r="AL23"/>
      <c r="AM23"/>
      <c r="AN23"/>
      <c r="AO23"/>
      <c r="AP23"/>
      <c r="AQ23"/>
      <c r="AR23"/>
      <c r="AS23"/>
      <c r="AT23"/>
      <c r="AU23"/>
      <c r="AV23"/>
      <c r="AW23"/>
      <c r="AX23"/>
      <c r="AY23"/>
      <c r="AZ23"/>
      <c r="BA23"/>
      <c r="BB23"/>
      <c r="BC23"/>
      <c r="BD23"/>
      <c r="BE23"/>
      <c r="BF23"/>
      <c r="BG23"/>
      <c r="BH23"/>
      <c r="BI23"/>
      <c r="BJ23"/>
      <c r="BK23"/>
      <c r="BL23"/>
    </row>
    <row r="24" spans="2:64" ht="15" customHeight="1">
      <c r="B24" s="13"/>
      <c r="C24" s="13"/>
      <c r="D24" s="17"/>
      <c r="E24" s="17"/>
      <c r="F24" s="17"/>
      <c r="G24" s="17"/>
      <c r="H24" s="17"/>
      <c r="I24" s="17"/>
      <c r="AJ24"/>
      <c r="AK24"/>
      <c r="AL24"/>
      <c r="AM24"/>
      <c r="AN24"/>
      <c r="AO24"/>
      <c r="AP24"/>
      <c r="AQ24"/>
      <c r="AR24"/>
      <c r="AS24"/>
      <c r="AT24"/>
      <c r="AU24"/>
      <c r="AV24"/>
      <c r="AW24"/>
      <c r="AX24"/>
      <c r="AY24"/>
      <c r="AZ24"/>
      <c r="BA24"/>
      <c r="BB24"/>
      <c r="BC24"/>
      <c r="BD24"/>
      <c r="BE24"/>
      <c r="BF24"/>
      <c r="BG24"/>
      <c r="BH24"/>
      <c r="BI24"/>
      <c r="BJ24"/>
      <c r="BK24"/>
      <c r="BL24"/>
    </row>
    <row r="25" spans="36:64" ht="15" customHeight="1">
      <c r="AJ25"/>
      <c r="AK25"/>
      <c r="AL25"/>
      <c r="AM25"/>
      <c r="AN25"/>
      <c r="AO25"/>
      <c r="AP25"/>
      <c r="AQ25"/>
      <c r="AR25"/>
      <c r="AS25"/>
      <c r="AT25"/>
      <c r="AU25"/>
      <c r="AV25"/>
      <c r="AW25"/>
      <c r="AX25"/>
      <c r="AY25"/>
      <c r="AZ25"/>
      <c r="BA25"/>
      <c r="BB25"/>
      <c r="BC25"/>
      <c r="BD25"/>
      <c r="BE25"/>
      <c r="BF25"/>
      <c r="BG25"/>
      <c r="BH25"/>
      <c r="BI25"/>
      <c r="BJ25"/>
      <c r="BK25"/>
      <c r="BL25"/>
    </row>
    <row r="26" spans="25:64" ht="13.5" customHeight="1">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row>
    <row r="27" spans="2:64" ht="13.5" customHeight="1">
      <c r="B27" s="13" t="s">
        <v>12</v>
      </c>
      <c r="C27" s="13"/>
      <c r="D27" s="18">
        <v>16.2</v>
      </c>
      <c r="E27" s="18"/>
      <c r="F27" s="18"/>
      <c r="G27" s="18"/>
      <c r="H27" s="18"/>
      <c r="I27" s="18"/>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row>
    <row r="28" spans="2:64" ht="13.5" customHeight="1">
      <c r="B28" s="13"/>
      <c r="C28" s="13"/>
      <c r="D28" s="18"/>
      <c r="E28" s="18"/>
      <c r="F28" s="18"/>
      <c r="G28" s="18"/>
      <c r="H28" s="18"/>
      <c r="I28" s="1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row>
    <row r="29" spans="2:9" ht="13.5" customHeight="1">
      <c r="B29" s="13"/>
      <c r="C29" s="13"/>
      <c r="D29" s="18"/>
      <c r="E29" s="18"/>
      <c r="F29" s="18"/>
      <c r="G29" s="18"/>
      <c r="H29" s="18"/>
      <c r="I29" s="18"/>
    </row>
    <row r="30" spans="4:9" ht="15" customHeight="1">
      <c r="D30" s="19"/>
      <c r="E30" s="20"/>
      <c r="F30" s="21"/>
      <c r="G30" s="22"/>
      <c r="H30" s="23"/>
      <c r="I30" s="23"/>
    </row>
    <row r="31" spans="2:9" ht="13.5" customHeight="1">
      <c r="B31" s="13" t="s">
        <v>13</v>
      </c>
      <c r="C31" s="13"/>
      <c r="D31" s="18" t="s">
        <v>14</v>
      </c>
      <c r="E31" s="18"/>
      <c r="F31" s="18"/>
      <c r="G31" s="18"/>
      <c r="H31" s="18"/>
      <c r="I31" s="18"/>
    </row>
    <row r="32" spans="2:9" ht="13.5" customHeight="1">
      <c r="B32" s="13"/>
      <c r="C32" s="13"/>
      <c r="D32" s="18"/>
      <c r="E32" s="18"/>
      <c r="F32" s="18"/>
      <c r="G32" s="18"/>
      <c r="H32" s="18"/>
      <c r="I32" s="18"/>
    </row>
    <row r="33" spans="2:9" ht="13.5" customHeight="1">
      <c r="B33" s="13"/>
      <c r="C33" s="13"/>
      <c r="D33" s="18"/>
      <c r="E33" s="18"/>
      <c r="F33" s="18"/>
      <c r="G33" s="18"/>
      <c r="H33" s="18"/>
      <c r="I33" s="18"/>
    </row>
    <row r="34" spans="4:9" ht="15" customHeight="1">
      <c r="D34" s="19"/>
      <c r="E34" s="20"/>
      <c r="F34" s="21"/>
      <c r="G34" s="22"/>
      <c r="H34" s="23"/>
      <c r="I34" s="23"/>
    </row>
    <row r="35" spans="2:9" ht="13.5" customHeight="1">
      <c r="B35" s="13" t="s">
        <v>15</v>
      </c>
      <c r="C35" s="13"/>
      <c r="D35" s="18" t="s">
        <v>16</v>
      </c>
      <c r="E35" s="18"/>
      <c r="F35" s="18"/>
      <c r="G35" s="18"/>
      <c r="H35" s="18"/>
      <c r="I35" s="18"/>
    </row>
    <row r="36" spans="2:9" ht="13.5" customHeight="1">
      <c r="B36" s="13"/>
      <c r="C36" s="13"/>
      <c r="D36" s="18"/>
      <c r="E36" s="18"/>
      <c r="F36" s="18"/>
      <c r="G36" s="18"/>
      <c r="H36" s="18"/>
      <c r="I36" s="18"/>
    </row>
    <row r="37" spans="2:9" ht="13.5" customHeight="1">
      <c r="B37" s="13"/>
      <c r="C37" s="13"/>
      <c r="D37" s="18"/>
      <c r="E37" s="18"/>
      <c r="F37" s="18"/>
      <c r="G37" s="18"/>
      <c r="H37" s="18"/>
      <c r="I37" s="18"/>
    </row>
    <row r="39" spans="25:64" ht="13.5" customHeight="1">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row>
    <row r="40" spans="25:64" ht="13.5" customHeight="1">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row>
    <row r="41" spans="2:64" ht="14.25" customHeight="1">
      <c r="B41" s="13" t="s">
        <v>17</v>
      </c>
      <c r="C41" s="13"/>
      <c r="D41" s="24">
        <f>'PRZEDMIARW Robót - drogowy'!C11</f>
        <v>0</v>
      </c>
      <c r="E41" s="24"/>
      <c r="F41" s="24"/>
      <c r="G41" s="24"/>
      <c r="H41" s="24"/>
      <c r="I41" s="24"/>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row>
    <row r="42" spans="2:64" ht="14.25" customHeight="1">
      <c r="B42" s="13"/>
      <c r="C42" s="13"/>
      <c r="D42" s="25">
        <f>'PRZEDMIARW Robót - drogowy'!C39</f>
        <v>0</v>
      </c>
      <c r="E42" s="25"/>
      <c r="F42" s="25"/>
      <c r="G42" s="25"/>
      <c r="H42" s="25"/>
      <c r="I42" s="2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row>
    <row r="43" spans="2:9" ht="14.25" customHeight="1">
      <c r="B43" s="13"/>
      <c r="C43" s="13"/>
      <c r="D43" s="25">
        <f>'PRZEDMIARW Robót - drogowy'!C47</f>
        <v>0</v>
      </c>
      <c r="E43" s="25"/>
      <c r="F43" s="25"/>
      <c r="G43" s="25"/>
      <c r="H43" s="25"/>
      <c r="I43" s="25"/>
    </row>
    <row r="44" spans="2:9" ht="13.5" customHeight="1">
      <c r="B44" s="13"/>
      <c r="C44" s="13"/>
      <c r="D44" s="26">
        <f>'PRZEDMIARW Robót - drogowy'!C66</f>
        <v>0</v>
      </c>
      <c r="E44" s="26"/>
      <c r="F44" s="26"/>
      <c r="G44" s="26"/>
      <c r="H44" s="26"/>
      <c r="I44" s="26"/>
    </row>
    <row r="45" spans="2:9" ht="13.5" customHeight="1">
      <c r="B45" s="13"/>
      <c r="C45" s="13"/>
      <c r="D45" s="26">
        <f>'PRZEDMIARW Robót - drogowy'!C88</f>
        <v>0</v>
      </c>
      <c r="E45" s="26"/>
      <c r="F45" s="26"/>
      <c r="G45" s="26"/>
      <c r="H45" s="26"/>
      <c r="I45" s="26"/>
    </row>
    <row r="77" spans="2:9" ht="15" customHeight="1">
      <c r="B77" s="13" t="s">
        <v>18</v>
      </c>
      <c r="C77" s="13"/>
      <c r="D77" s="27" t="s">
        <v>19</v>
      </c>
      <c r="E77" s="28"/>
      <c r="F77" s="28"/>
      <c r="G77" s="28"/>
      <c r="H77" s="29" t="e">
        <f aca="true" t="shared" si="0" ref="H77:H79">#N/A</f>
        <v>#REF!</v>
      </c>
      <c r="I77" s="29"/>
    </row>
    <row r="78" spans="2:9" ht="15" customHeight="1">
      <c r="B78" s="13"/>
      <c r="C78" s="13"/>
      <c r="D78" s="27" t="s">
        <v>20</v>
      </c>
      <c r="E78" s="28"/>
      <c r="F78" s="28"/>
      <c r="G78" s="28"/>
      <c r="H78" s="29" t="e">
        <f t="shared" si="0"/>
        <v>#REF!</v>
      </c>
      <c r="I78" s="29"/>
    </row>
    <row r="79" spans="2:9" ht="15" customHeight="1">
      <c r="B79" s="13"/>
      <c r="C79" s="13"/>
      <c r="D79" s="27" t="s">
        <v>21</v>
      </c>
      <c r="E79" s="28"/>
      <c r="F79" s="28"/>
      <c r="G79" s="28"/>
      <c r="H79" s="29" t="e">
        <f t="shared" si="0"/>
        <v>#REF!</v>
      </c>
      <c r="I79" s="29"/>
    </row>
    <row r="84" spans="2:9" ht="13.5" customHeight="1">
      <c r="B84" s="30"/>
      <c r="C84" s="31"/>
      <c r="D84" s="32" t="s">
        <v>22</v>
      </c>
      <c r="E84" s="33"/>
      <c r="F84" s="34"/>
      <c r="G84" s="35"/>
      <c r="H84" s="36"/>
      <c r="I84" s="36"/>
    </row>
  </sheetData>
  <sheetProtection selectLockedCells="1" selectUnlockedCells="1"/>
  <mergeCells count="28">
    <mergeCell ref="B3:I3"/>
    <mergeCell ref="B4:I4"/>
    <mergeCell ref="B6:C8"/>
    <mergeCell ref="D6:I8"/>
    <mergeCell ref="B10:C12"/>
    <mergeCell ref="D10:I12"/>
    <mergeCell ref="B14:C16"/>
    <mergeCell ref="D14:I16"/>
    <mergeCell ref="B18:C20"/>
    <mergeCell ref="D18:I20"/>
    <mergeCell ref="B22:C24"/>
    <mergeCell ref="D22:I24"/>
    <mergeCell ref="B27:C29"/>
    <mergeCell ref="D27:I29"/>
    <mergeCell ref="B31:C33"/>
    <mergeCell ref="D31:I33"/>
    <mergeCell ref="B35:C37"/>
    <mergeCell ref="D35:I37"/>
    <mergeCell ref="B41:C45"/>
    <mergeCell ref="D41:I41"/>
    <mergeCell ref="D42:I42"/>
    <mergeCell ref="D43:I43"/>
    <mergeCell ref="D44:I44"/>
    <mergeCell ref="D45:I45"/>
    <mergeCell ref="B77:C79"/>
    <mergeCell ref="H77:I77"/>
    <mergeCell ref="H78:I78"/>
    <mergeCell ref="H79:I79"/>
  </mergeCells>
  <printOptions/>
  <pageMargins left="0.7875" right="0" top="0.03958333333333333" bottom="0.03958333333333333" header="0.5118055555555555" footer="0.5118055555555555"/>
  <pageSetup horizontalDpi="300" verticalDpi="300" orientation="portrait" paperSize="9" scale="67"/>
</worksheet>
</file>

<file path=xl/worksheets/sheet2.xml><?xml version="1.0" encoding="utf-8"?>
<worksheet xmlns="http://schemas.openxmlformats.org/spreadsheetml/2006/main" xmlns:r="http://schemas.openxmlformats.org/officeDocument/2006/relationships">
  <dimension ref="B3:BL88"/>
  <sheetViews>
    <sheetView view="pageBreakPreview" zoomScale="40" zoomScaleSheetLayoutView="40" workbookViewId="0" topLeftCell="A1">
      <selection activeCell="P26" sqref="P26"/>
    </sheetView>
  </sheetViews>
  <sheetFormatPr defaultColWidth="10.3984375" defaultRowHeight="13.5" customHeight="1" outlineLevelCol="1"/>
  <cols>
    <col min="1" max="1" width="1.69921875" style="1" customWidth="1"/>
    <col min="2" max="2" width="5" style="2" customWidth="1"/>
    <col min="3" max="3" width="9.19921875" style="3" customWidth="1"/>
    <col min="4" max="4" width="60.19921875" style="4" customWidth="1"/>
    <col min="5" max="5" width="6.09765625" style="5" customWidth="1"/>
    <col min="6" max="6" width="10.19921875" style="6" hidden="1" customWidth="1" outlineLevel="1"/>
    <col min="7" max="7" width="8.19921875" style="7" customWidth="1"/>
    <col min="8" max="8" width="11.59765625" style="8" customWidth="1"/>
    <col min="9" max="9" width="22.5" style="8" customWidth="1"/>
    <col min="10" max="10" width="11.59765625" style="8" customWidth="1"/>
    <col min="11" max="11" width="9" style="8" customWidth="1"/>
    <col min="12" max="19" width="9" style="9" customWidth="1"/>
    <col min="20" max="24" width="8.796875" style="0" customWidth="1"/>
    <col min="25" max="64" width="9" style="8" customWidth="1"/>
    <col min="65" max="16384" width="10.5" style="0" customWidth="1"/>
  </cols>
  <sheetData>
    <row r="3" spans="2:64" ht="21.75" customHeight="1">
      <c r="B3" s="10" t="s">
        <v>0</v>
      </c>
      <c r="C3" s="10"/>
      <c r="D3" s="10"/>
      <c r="E3" s="10"/>
      <c r="F3" s="10"/>
      <c r="G3" s="10"/>
      <c r="H3" s="10"/>
      <c r="I3" s="10"/>
      <c r="AJ3"/>
      <c r="AK3"/>
      <c r="AL3"/>
      <c r="AM3"/>
      <c r="AN3"/>
      <c r="AO3"/>
      <c r="AP3"/>
      <c r="AQ3"/>
      <c r="AR3"/>
      <c r="AS3"/>
      <c r="AT3"/>
      <c r="AU3"/>
      <c r="AV3"/>
      <c r="AW3"/>
      <c r="AX3"/>
      <c r="AY3"/>
      <c r="AZ3"/>
      <c r="BA3"/>
      <c r="BB3"/>
      <c r="BC3"/>
      <c r="BD3"/>
      <c r="BE3"/>
      <c r="BF3"/>
      <c r="BG3"/>
      <c r="BH3"/>
      <c r="BI3"/>
      <c r="BJ3"/>
      <c r="BK3"/>
      <c r="BL3"/>
    </row>
    <row r="4" spans="2:64" ht="21.75" customHeight="1">
      <c r="B4" s="11" t="s">
        <v>1</v>
      </c>
      <c r="C4" s="11"/>
      <c r="D4" s="11"/>
      <c r="E4" s="11"/>
      <c r="F4" s="11"/>
      <c r="G4" s="11"/>
      <c r="H4" s="11"/>
      <c r="I4" s="11"/>
      <c r="AJ4"/>
      <c r="AK4"/>
      <c r="AL4"/>
      <c r="AM4"/>
      <c r="AN4"/>
      <c r="AO4"/>
      <c r="AP4"/>
      <c r="AQ4"/>
      <c r="AR4"/>
      <c r="AS4"/>
      <c r="AT4"/>
      <c r="AU4"/>
      <c r="AV4"/>
      <c r="AW4"/>
      <c r="AX4"/>
      <c r="AY4"/>
      <c r="AZ4"/>
      <c r="BA4"/>
      <c r="BB4"/>
      <c r="BC4"/>
      <c r="BD4"/>
      <c r="BE4"/>
      <c r="BF4"/>
      <c r="BG4"/>
      <c r="BH4"/>
      <c r="BI4"/>
      <c r="BJ4"/>
      <c r="BK4"/>
      <c r="BL4"/>
    </row>
    <row r="5" spans="2:64" ht="21.75" customHeight="1">
      <c r="B5" s="12"/>
      <c r="C5" s="12"/>
      <c r="D5" s="12"/>
      <c r="E5" s="12"/>
      <c r="F5" s="12"/>
      <c r="G5" s="12"/>
      <c r="H5" s="12"/>
      <c r="I5" s="12"/>
      <c r="AJ5"/>
      <c r="AK5"/>
      <c r="AL5"/>
      <c r="AM5"/>
      <c r="AN5"/>
      <c r="AO5"/>
      <c r="AP5"/>
      <c r="AQ5"/>
      <c r="AR5"/>
      <c r="AS5"/>
      <c r="AT5"/>
      <c r="AU5"/>
      <c r="AV5"/>
      <c r="AW5"/>
      <c r="AX5"/>
      <c r="AY5"/>
      <c r="AZ5"/>
      <c r="BA5"/>
      <c r="BB5"/>
      <c r="BC5"/>
      <c r="BD5"/>
      <c r="BE5"/>
      <c r="BF5"/>
      <c r="BG5"/>
      <c r="BH5"/>
      <c r="BI5"/>
      <c r="BJ5"/>
      <c r="BK5"/>
      <c r="BL5"/>
    </row>
    <row r="6" spans="2:64" ht="12.75" customHeight="1">
      <c r="B6" s="13" t="s">
        <v>2</v>
      </c>
      <c r="C6" s="13"/>
      <c r="D6" s="14" t="s">
        <v>3</v>
      </c>
      <c r="E6" s="14"/>
      <c r="F6" s="14"/>
      <c r="G6" s="14"/>
      <c r="H6" s="14"/>
      <c r="I6" s="14"/>
      <c r="AJ6"/>
      <c r="AK6"/>
      <c r="AL6"/>
      <c r="AM6"/>
      <c r="AN6"/>
      <c r="AO6"/>
      <c r="AP6"/>
      <c r="AQ6"/>
      <c r="AR6"/>
      <c r="AS6"/>
      <c r="AT6"/>
      <c r="AU6"/>
      <c r="AV6"/>
      <c r="AW6"/>
      <c r="AX6"/>
      <c r="AY6"/>
      <c r="AZ6"/>
      <c r="BA6"/>
      <c r="BB6"/>
      <c r="BC6"/>
      <c r="BD6"/>
      <c r="BE6"/>
      <c r="BF6"/>
      <c r="BG6"/>
      <c r="BH6"/>
      <c r="BI6"/>
      <c r="BJ6"/>
      <c r="BK6"/>
      <c r="BL6"/>
    </row>
    <row r="7" spans="2:64" ht="12.75" customHeight="1">
      <c r="B7" s="13"/>
      <c r="C7" s="13"/>
      <c r="D7" s="14"/>
      <c r="E7" s="14"/>
      <c r="F7" s="14"/>
      <c r="G7" s="14"/>
      <c r="H7" s="14"/>
      <c r="I7" s="14"/>
      <c r="AJ7"/>
      <c r="AK7"/>
      <c r="AL7"/>
      <c r="AM7"/>
      <c r="AN7"/>
      <c r="AO7"/>
      <c r="AP7"/>
      <c r="AQ7"/>
      <c r="AR7"/>
      <c r="AS7"/>
      <c r="AT7"/>
      <c r="AU7"/>
      <c r="AV7"/>
      <c r="AW7"/>
      <c r="AX7"/>
      <c r="AY7"/>
      <c r="AZ7"/>
      <c r="BA7"/>
      <c r="BB7"/>
      <c r="BC7"/>
      <c r="BD7"/>
      <c r="BE7"/>
      <c r="BF7"/>
      <c r="BG7"/>
      <c r="BH7"/>
      <c r="BI7"/>
      <c r="BJ7"/>
      <c r="BK7"/>
      <c r="BL7"/>
    </row>
    <row r="8" spans="2:64" ht="14.25" customHeight="1">
      <c r="B8" s="13"/>
      <c r="C8" s="13"/>
      <c r="D8" s="14"/>
      <c r="E8" s="14"/>
      <c r="F8" s="14"/>
      <c r="G8" s="14"/>
      <c r="H8" s="14"/>
      <c r="I8" s="14"/>
      <c r="AJ8"/>
      <c r="AK8"/>
      <c r="AL8"/>
      <c r="AM8"/>
      <c r="AN8"/>
      <c r="AO8"/>
      <c r="AP8"/>
      <c r="AQ8"/>
      <c r="AR8"/>
      <c r="AS8"/>
      <c r="AT8"/>
      <c r="AU8"/>
      <c r="AV8"/>
      <c r="AW8"/>
      <c r="AX8"/>
      <c r="AY8"/>
      <c r="AZ8"/>
      <c r="BA8"/>
      <c r="BB8"/>
      <c r="BC8"/>
      <c r="BD8"/>
      <c r="BE8"/>
      <c r="BF8"/>
      <c r="BG8"/>
      <c r="BH8"/>
      <c r="BI8"/>
      <c r="BJ8"/>
      <c r="BK8"/>
      <c r="BL8"/>
    </row>
    <row r="9" spans="2:64" ht="14.25" customHeight="1">
      <c r="B9" s="15"/>
      <c r="C9" s="15"/>
      <c r="D9" s="16"/>
      <c r="E9" s="16"/>
      <c r="F9" s="16"/>
      <c r="G9" s="16"/>
      <c r="H9" s="16"/>
      <c r="I9" s="16"/>
      <c r="AJ9"/>
      <c r="AK9"/>
      <c r="AL9"/>
      <c r="AM9"/>
      <c r="AN9"/>
      <c r="AO9"/>
      <c r="AP9"/>
      <c r="AQ9"/>
      <c r="AR9"/>
      <c r="AS9"/>
      <c r="AT9"/>
      <c r="AU9"/>
      <c r="AV9"/>
      <c r="AW9"/>
      <c r="AX9"/>
      <c r="AY9"/>
      <c r="AZ9"/>
      <c r="BA9"/>
      <c r="BB9"/>
      <c r="BC9"/>
      <c r="BD9"/>
      <c r="BE9"/>
      <c r="BF9"/>
      <c r="BG9"/>
      <c r="BH9"/>
      <c r="BI9"/>
      <c r="BJ9"/>
      <c r="BK9"/>
      <c r="BL9"/>
    </row>
    <row r="10" spans="2:64" ht="14.25" customHeight="1">
      <c r="B10" s="13" t="s">
        <v>4</v>
      </c>
      <c r="C10" s="13"/>
      <c r="D10" s="17" t="s">
        <v>5</v>
      </c>
      <c r="E10" s="17"/>
      <c r="F10" s="17"/>
      <c r="G10" s="17"/>
      <c r="H10" s="17"/>
      <c r="I10" s="17"/>
      <c r="AJ10"/>
      <c r="AK10"/>
      <c r="AL10"/>
      <c r="AM10"/>
      <c r="AN10"/>
      <c r="AO10"/>
      <c r="AP10"/>
      <c r="AQ10"/>
      <c r="AR10"/>
      <c r="AS10"/>
      <c r="AT10"/>
      <c r="AU10"/>
      <c r="AV10"/>
      <c r="AW10"/>
      <c r="AX10"/>
      <c r="AY10"/>
      <c r="AZ10"/>
      <c r="BA10"/>
      <c r="BB10"/>
      <c r="BC10"/>
      <c r="BD10"/>
      <c r="BE10"/>
      <c r="BF10"/>
      <c r="BG10"/>
      <c r="BH10"/>
      <c r="BI10"/>
      <c r="BJ10"/>
      <c r="BK10"/>
      <c r="BL10"/>
    </row>
    <row r="11" spans="2:64" ht="14.25" customHeight="1">
      <c r="B11" s="13"/>
      <c r="C11" s="13"/>
      <c r="D11" s="17"/>
      <c r="E11" s="17"/>
      <c r="F11" s="17"/>
      <c r="G11" s="17"/>
      <c r="H11" s="17"/>
      <c r="I11" s="17"/>
      <c r="AJ11"/>
      <c r="AK11"/>
      <c r="AL11"/>
      <c r="AM11"/>
      <c r="AN11"/>
      <c r="AO11"/>
      <c r="AP11"/>
      <c r="AQ11"/>
      <c r="AR11"/>
      <c r="AS11"/>
      <c r="AT11"/>
      <c r="AU11"/>
      <c r="AV11"/>
      <c r="AW11"/>
      <c r="AX11"/>
      <c r="AY11"/>
      <c r="AZ11"/>
      <c r="BA11"/>
      <c r="BB11"/>
      <c r="BC11"/>
      <c r="BD11"/>
      <c r="BE11"/>
      <c r="BF11"/>
      <c r="BG11"/>
      <c r="BH11"/>
      <c r="BI11"/>
      <c r="BJ11"/>
      <c r="BK11"/>
      <c r="BL11"/>
    </row>
    <row r="12" spans="2:64" ht="14.25" customHeight="1">
      <c r="B12" s="13"/>
      <c r="C12" s="13"/>
      <c r="D12" s="17"/>
      <c r="E12" s="17"/>
      <c r="F12" s="17"/>
      <c r="G12" s="17"/>
      <c r="H12" s="17"/>
      <c r="I12" s="17"/>
      <c r="AJ12"/>
      <c r="AK12"/>
      <c r="AL12"/>
      <c r="AM12"/>
      <c r="AN12"/>
      <c r="AO12"/>
      <c r="AP12"/>
      <c r="AQ12"/>
      <c r="AR12"/>
      <c r="AS12"/>
      <c r="AT12"/>
      <c r="AU12"/>
      <c r="AV12"/>
      <c r="AW12"/>
      <c r="AX12"/>
      <c r="AY12"/>
      <c r="AZ12"/>
      <c r="BA12"/>
      <c r="BB12"/>
      <c r="BC12"/>
      <c r="BD12"/>
      <c r="BE12"/>
      <c r="BF12"/>
      <c r="BG12"/>
      <c r="BH12"/>
      <c r="BI12"/>
      <c r="BJ12"/>
      <c r="BK12"/>
      <c r="BL12"/>
    </row>
    <row r="13" spans="2:64" ht="14.25" customHeight="1">
      <c r="B13" s="15"/>
      <c r="C13" s="15"/>
      <c r="D13" s="15"/>
      <c r="E13" s="15"/>
      <c r="F13" s="15"/>
      <c r="G13" s="15"/>
      <c r="H13" s="15"/>
      <c r="I13" s="15"/>
      <c r="AJ13"/>
      <c r="AK13"/>
      <c r="AL13"/>
      <c r="AM13"/>
      <c r="AN13"/>
      <c r="AO13"/>
      <c r="AP13"/>
      <c r="AQ13"/>
      <c r="AR13"/>
      <c r="AS13"/>
      <c r="AT13"/>
      <c r="AU13"/>
      <c r="AV13"/>
      <c r="AW13"/>
      <c r="AX13"/>
      <c r="AY13"/>
      <c r="AZ13"/>
      <c r="BA13"/>
      <c r="BB13"/>
      <c r="BC13"/>
      <c r="BD13"/>
      <c r="BE13"/>
      <c r="BF13"/>
      <c r="BG13"/>
      <c r="BH13"/>
      <c r="BI13"/>
      <c r="BJ13"/>
      <c r="BK13"/>
      <c r="BL13"/>
    </row>
    <row r="14" spans="2:64" ht="14.25" customHeight="1">
      <c r="B14" s="13" t="s">
        <v>23</v>
      </c>
      <c r="C14" s="13"/>
      <c r="D14" s="17" t="s">
        <v>24</v>
      </c>
      <c r="E14" s="17"/>
      <c r="F14" s="17"/>
      <c r="G14" s="17"/>
      <c r="H14" s="17"/>
      <c r="I14" s="17"/>
      <c r="AJ14"/>
      <c r="AK14"/>
      <c r="AL14"/>
      <c r="AM14"/>
      <c r="AN14"/>
      <c r="AO14"/>
      <c r="AP14"/>
      <c r="AQ14"/>
      <c r="AR14"/>
      <c r="AS14"/>
      <c r="AT14"/>
      <c r="AU14"/>
      <c r="AV14"/>
      <c r="AW14"/>
      <c r="AX14"/>
      <c r="AY14"/>
      <c r="AZ14"/>
      <c r="BA14"/>
      <c r="BB14"/>
      <c r="BC14"/>
      <c r="BD14"/>
      <c r="BE14"/>
      <c r="BF14"/>
      <c r="BG14"/>
      <c r="BH14"/>
      <c r="BI14"/>
      <c r="BJ14"/>
      <c r="BK14"/>
      <c r="BL14"/>
    </row>
    <row r="15" spans="2:64" ht="14.25" customHeight="1">
      <c r="B15" s="13"/>
      <c r="C15" s="13"/>
      <c r="D15" s="17"/>
      <c r="E15" s="17"/>
      <c r="F15" s="17"/>
      <c r="G15" s="17"/>
      <c r="H15" s="17"/>
      <c r="I15" s="17"/>
      <c r="AJ15"/>
      <c r="AK15"/>
      <c r="AL15"/>
      <c r="AM15"/>
      <c r="AN15"/>
      <c r="AO15"/>
      <c r="AP15"/>
      <c r="AQ15"/>
      <c r="AR15"/>
      <c r="AS15"/>
      <c r="AT15"/>
      <c r="AU15"/>
      <c r="AV15"/>
      <c r="AW15"/>
      <c r="AX15"/>
      <c r="AY15"/>
      <c r="AZ15"/>
      <c r="BA15"/>
      <c r="BB15"/>
      <c r="BC15"/>
      <c r="BD15"/>
      <c r="BE15"/>
      <c r="BF15"/>
      <c r="BG15"/>
      <c r="BH15"/>
      <c r="BI15"/>
      <c r="BJ15"/>
      <c r="BK15"/>
      <c r="BL15"/>
    </row>
    <row r="16" spans="2:64" ht="15" customHeight="1">
      <c r="B16" s="13"/>
      <c r="C16" s="13"/>
      <c r="D16" s="17"/>
      <c r="E16" s="17"/>
      <c r="F16" s="17"/>
      <c r="G16" s="17"/>
      <c r="H16" s="17"/>
      <c r="I16" s="17"/>
      <c r="AJ16"/>
      <c r="AK16"/>
      <c r="AL16"/>
      <c r="AM16"/>
      <c r="AN16"/>
      <c r="AO16"/>
      <c r="AP16"/>
      <c r="AQ16"/>
      <c r="AR16"/>
      <c r="AS16"/>
      <c r="AT16"/>
      <c r="AU16"/>
      <c r="AV16"/>
      <c r="AW16"/>
      <c r="AX16"/>
      <c r="AY16"/>
      <c r="AZ16"/>
      <c r="BA16"/>
      <c r="BB16"/>
      <c r="BC16"/>
      <c r="BD16"/>
      <c r="BE16"/>
      <c r="BF16"/>
      <c r="BG16"/>
      <c r="BH16"/>
      <c r="BI16"/>
      <c r="BJ16"/>
      <c r="BK16"/>
      <c r="BL16"/>
    </row>
    <row r="17" spans="2:64" ht="15" customHeight="1">
      <c r="B17" s="13"/>
      <c r="C17" s="13"/>
      <c r="D17" s="17"/>
      <c r="E17" s="17"/>
      <c r="F17" s="17"/>
      <c r="G17" s="17"/>
      <c r="H17" s="17"/>
      <c r="I17" s="17"/>
      <c r="AJ17"/>
      <c r="AK17"/>
      <c r="AL17"/>
      <c r="AM17"/>
      <c r="AN17"/>
      <c r="AO17"/>
      <c r="AP17"/>
      <c r="AQ17"/>
      <c r="AR17"/>
      <c r="AS17"/>
      <c r="AT17"/>
      <c r="AU17"/>
      <c r="AV17"/>
      <c r="AW17"/>
      <c r="AX17"/>
      <c r="AY17"/>
      <c r="AZ17"/>
      <c r="BA17"/>
      <c r="BB17"/>
      <c r="BC17"/>
      <c r="BD17"/>
      <c r="BE17"/>
      <c r="BF17"/>
      <c r="BG17"/>
      <c r="BH17"/>
      <c r="BI17"/>
      <c r="BJ17"/>
      <c r="BK17"/>
      <c r="BL17"/>
    </row>
    <row r="18" spans="2:64" ht="15" customHeight="1">
      <c r="B18" s="13"/>
      <c r="C18" s="13"/>
      <c r="D18" s="17"/>
      <c r="E18" s="17"/>
      <c r="F18" s="17"/>
      <c r="G18" s="17"/>
      <c r="H18" s="17"/>
      <c r="I18" s="17"/>
      <c r="AJ18"/>
      <c r="AK18"/>
      <c r="AL18"/>
      <c r="AM18"/>
      <c r="AN18"/>
      <c r="AO18"/>
      <c r="AP18"/>
      <c r="AQ18"/>
      <c r="AR18"/>
      <c r="AS18"/>
      <c r="AT18"/>
      <c r="AU18"/>
      <c r="AV18"/>
      <c r="AW18"/>
      <c r="AX18"/>
      <c r="AY18"/>
      <c r="AZ18"/>
      <c r="BA18"/>
      <c r="BB18"/>
      <c r="BC18"/>
      <c r="BD18"/>
      <c r="BE18"/>
      <c r="BF18"/>
      <c r="BG18"/>
      <c r="BH18"/>
      <c r="BI18"/>
      <c r="BJ18"/>
      <c r="BK18"/>
      <c r="BL18"/>
    </row>
    <row r="19" spans="2:64" ht="15" customHeight="1">
      <c r="B19" s="13"/>
      <c r="C19" s="13"/>
      <c r="D19" s="17"/>
      <c r="E19" s="17"/>
      <c r="F19" s="17"/>
      <c r="G19" s="17"/>
      <c r="H19" s="17"/>
      <c r="I19" s="17"/>
      <c r="AJ19"/>
      <c r="AK19"/>
      <c r="AL19"/>
      <c r="AM19"/>
      <c r="AN19"/>
      <c r="AO19"/>
      <c r="AP19"/>
      <c r="AQ19"/>
      <c r="AR19"/>
      <c r="AS19"/>
      <c r="AT19"/>
      <c r="AU19"/>
      <c r="AV19"/>
      <c r="AW19"/>
      <c r="AX19"/>
      <c r="AY19"/>
      <c r="AZ19"/>
      <c r="BA19"/>
      <c r="BB19"/>
      <c r="BC19"/>
      <c r="BD19"/>
      <c r="BE19"/>
      <c r="BF19"/>
      <c r="BG19"/>
      <c r="BH19"/>
      <c r="BI19"/>
      <c r="BJ19"/>
      <c r="BK19"/>
      <c r="BL19"/>
    </row>
    <row r="20" spans="2:64" ht="15" customHeight="1">
      <c r="B20" s="13"/>
      <c r="C20" s="13"/>
      <c r="D20" s="17"/>
      <c r="E20" s="17"/>
      <c r="F20" s="17"/>
      <c r="G20" s="17"/>
      <c r="H20" s="17"/>
      <c r="I20" s="17"/>
      <c r="AJ20"/>
      <c r="AK20"/>
      <c r="AL20"/>
      <c r="AM20"/>
      <c r="AN20"/>
      <c r="AO20"/>
      <c r="AP20"/>
      <c r="AQ20"/>
      <c r="AR20"/>
      <c r="AS20"/>
      <c r="AT20"/>
      <c r="AU20"/>
      <c r="AV20"/>
      <c r="AW20"/>
      <c r="AX20"/>
      <c r="AY20"/>
      <c r="AZ20"/>
      <c r="BA20"/>
      <c r="BB20"/>
      <c r="BC20"/>
      <c r="BD20"/>
      <c r="BE20"/>
      <c r="BF20"/>
      <c r="BG20"/>
      <c r="BH20"/>
      <c r="BI20"/>
      <c r="BJ20"/>
      <c r="BK20"/>
      <c r="BL20"/>
    </row>
    <row r="21" spans="2:64" ht="15" customHeight="1">
      <c r="B21" s="13"/>
      <c r="C21" s="13"/>
      <c r="D21" s="17"/>
      <c r="E21" s="17"/>
      <c r="F21" s="17"/>
      <c r="G21" s="17"/>
      <c r="H21" s="17"/>
      <c r="I21" s="17"/>
      <c r="AJ21"/>
      <c r="AK21"/>
      <c r="AL21"/>
      <c r="AM21"/>
      <c r="AN21"/>
      <c r="AO21"/>
      <c r="AP21"/>
      <c r="AQ21"/>
      <c r="AR21"/>
      <c r="AS21"/>
      <c r="AT21"/>
      <c r="AU21"/>
      <c r="AV21"/>
      <c r="AW21"/>
      <c r="AX21"/>
      <c r="AY21"/>
      <c r="AZ21"/>
      <c r="BA21"/>
      <c r="BB21"/>
      <c r="BC21"/>
      <c r="BD21"/>
      <c r="BE21"/>
      <c r="BF21"/>
      <c r="BG21"/>
      <c r="BH21"/>
      <c r="BI21"/>
      <c r="BJ21"/>
      <c r="BK21"/>
      <c r="BL21"/>
    </row>
    <row r="22" spans="2:64" ht="15" customHeight="1">
      <c r="B22" s="13"/>
      <c r="C22" s="13"/>
      <c r="D22" s="17"/>
      <c r="E22" s="17"/>
      <c r="F22" s="17"/>
      <c r="G22" s="17"/>
      <c r="H22" s="17"/>
      <c r="I22" s="17"/>
      <c r="AJ22"/>
      <c r="AK22"/>
      <c r="AL22"/>
      <c r="AM22"/>
      <c r="AN22"/>
      <c r="AO22"/>
      <c r="AP22"/>
      <c r="AQ22"/>
      <c r="AR22"/>
      <c r="AS22"/>
      <c r="AT22"/>
      <c r="AU22"/>
      <c r="AV22"/>
      <c r="AW22"/>
      <c r="AX22"/>
      <c r="AY22"/>
      <c r="AZ22"/>
      <c r="BA22"/>
      <c r="BB22"/>
      <c r="BC22"/>
      <c r="BD22"/>
      <c r="BE22"/>
      <c r="BF22"/>
      <c r="BG22"/>
      <c r="BH22"/>
      <c r="BI22"/>
      <c r="BJ22"/>
      <c r="BK22"/>
      <c r="BL22"/>
    </row>
    <row r="23" spans="2:64" ht="15" customHeight="1">
      <c r="B23" s="13"/>
      <c r="C23" s="13"/>
      <c r="D23" s="17"/>
      <c r="E23" s="17"/>
      <c r="F23" s="17"/>
      <c r="G23" s="17"/>
      <c r="H23" s="17"/>
      <c r="I23" s="17"/>
      <c r="AJ23"/>
      <c r="AK23"/>
      <c r="AL23"/>
      <c r="AM23"/>
      <c r="AN23"/>
      <c r="AO23"/>
      <c r="AP23"/>
      <c r="AQ23"/>
      <c r="AR23"/>
      <c r="AS23"/>
      <c r="AT23"/>
      <c r="AU23"/>
      <c r="AV23"/>
      <c r="AW23"/>
      <c r="AX23"/>
      <c r="AY23"/>
      <c r="AZ23"/>
      <c r="BA23"/>
      <c r="BB23"/>
      <c r="BC23"/>
      <c r="BD23"/>
      <c r="BE23"/>
      <c r="BF23"/>
      <c r="BG23"/>
      <c r="BH23"/>
      <c r="BI23"/>
      <c r="BJ23"/>
      <c r="BK23"/>
      <c r="BL23"/>
    </row>
    <row r="24" spans="2:64" ht="15" customHeight="1">
      <c r="B24" s="13"/>
      <c r="C24" s="13"/>
      <c r="D24" s="17"/>
      <c r="E24" s="17"/>
      <c r="F24" s="17"/>
      <c r="G24" s="17"/>
      <c r="H24" s="17"/>
      <c r="I24" s="17"/>
      <c r="AJ24"/>
      <c r="AK24"/>
      <c r="AL24"/>
      <c r="AM24"/>
      <c r="AN24"/>
      <c r="AO24"/>
      <c r="AP24"/>
      <c r="AQ24"/>
      <c r="AR24"/>
      <c r="AS24"/>
      <c r="AT24"/>
      <c r="AU24"/>
      <c r="AV24"/>
      <c r="AW24"/>
      <c r="AX24"/>
      <c r="AY24"/>
      <c r="AZ24"/>
      <c r="BA24"/>
      <c r="BB24"/>
      <c r="BC24"/>
      <c r="BD24"/>
      <c r="BE24"/>
      <c r="BF24"/>
      <c r="BG24"/>
      <c r="BH24"/>
      <c r="BI24"/>
      <c r="BJ24"/>
      <c r="BK24"/>
      <c r="BL24"/>
    </row>
    <row r="25" spans="2:64" ht="15" customHeight="1">
      <c r="B25" s="13"/>
      <c r="C25" s="13"/>
      <c r="D25" s="17"/>
      <c r="E25" s="17"/>
      <c r="F25" s="17"/>
      <c r="G25" s="17"/>
      <c r="H25" s="17"/>
      <c r="I25" s="17"/>
      <c r="AJ25"/>
      <c r="AK25"/>
      <c r="AL25"/>
      <c r="AM25"/>
      <c r="AN25"/>
      <c r="AO25"/>
      <c r="AP25"/>
      <c r="AQ25"/>
      <c r="AR25"/>
      <c r="AS25"/>
      <c r="AT25"/>
      <c r="AU25"/>
      <c r="AV25"/>
      <c r="AW25"/>
      <c r="AX25"/>
      <c r="AY25"/>
      <c r="AZ25"/>
      <c r="BA25"/>
      <c r="BB25"/>
      <c r="BC25"/>
      <c r="BD25"/>
      <c r="BE25"/>
      <c r="BF25"/>
      <c r="BG25"/>
      <c r="BH25"/>
      <c r="BI25"/>
      <c r="BJ25"/>
      <c r="BK25"/>
      <c r="BL25"/>
    </row>
    <row r="26" spans="2:64" ht="13.5" customHeight="1">
      <c r="B26" s="13"/>
      <c r="C26" s="13"/>
      <c r="D26" s="17"/>
      <c r="E26" s="17"/>
      <c r="F26" s="17"/>
      <c r="G26" s="17"/>
      <c r="H26" s="17"/>
      <c r="I26" s="17"/>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row>
    <row r="27" spans="2:64" ht="13.5" customHeight="1">
      <c r="B27" s="13"/>
      <c r="C27" s="13"/>
      <c r="D27" s="17"/>
      <c r="E27" s="17"/>
      <c r="F27" s="17"/>
      <c r="G27" s="17"/>
      <c r="H27" s="17"/>
      <c r="I27" s="1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row>
    <row r="28" spans="2:64" ht="13.5" customHeight="1">
      <c r="B28" s="13"/>
      <c r="C28" s="13"/>
      <c r="D28" s="17"/>
      <c r="E28" s="17"/>
      <c r="F28" s="17"/>
      <c r="G28" s="17"/>
      <c r="H28" s="17"/>
      <c r="I28" s="17"/>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row>
    <row r="29" spans="2:9" ht="13.5" customHeight="1">
      <c r="B29" s="13"/>
      <c r="C29" s="13"/>
      <c r="D29" s="17"/>
      <c r="E29" s="17"/>
      <c r="F29" s="17"/>
      <c r="G29" s="17"/>
      <c r="H29" s="17"/>
      <c r="I29" s="17"/>
    </row>
    <row r="30" spans="2:9" ht="13.5" customHeight="1">
      <c r="B30" s="13"/>
      <c r="C30" s="13"/>
      <c r="D30" s="17"/>
      <c r="E30" s="17"/>
      <c r="F30" s="17"/>
      <c r="G30" s="17"/>
      <c r="H30" s="17"/>
      <c r="I30" s="17"/>
    </row>
    <row r="31" spans="2:9" ht="13.5" customHeight="1">
      <c r="B31" s="13"/>
      <c r="C31" s="13"/>
      <c r="D31" s="17"/>
      <c r="E31" s="17"/>
      <c r="F31" s="17"/>
      <c r="G31" s="17"/>
      <c r="H31" s="17"/>
      <c r="I31" s="17"/>
    </row>
    <row r="32" spans="2:9" ht="13.5" customHeight="1">
      <c r="B32" s="13"/>
      <c r="C32" s="13"/>
      <c r="D32" s="17"/>
      <c r="E32" s="17"/>
      <c r="F32" s="17"/>
      <c r="G32" s="17"/>
      <c r="H32" s="17"/>
      <c r="I32" s="17"/>
    </row>
    <row r="33" spans="2:9" ht="13.5" customHeight="1">
      <c r="B33" s="13"/>
      <c r="C33" s="13"/>
      <c r="D33" s="17"/>
      <c r="E33" s="17"/>
      <c r="F33" s="17"/>
      <c r="G33" s="17"/>
      <c r="H33" s="17"/>
      <c r="I33" s="17"/>
    </row>
    <row r="34" spans="2:9" ht="13.5" customHeight="1">
      <c r="B34" s="13"/>
      <c r="C34" s="13"/>
      <c r="D34" s="17"/>
      <c r="E34" s="17"/>
      <c r="F34" s="17"/>
      <c r="G34" s="17"/>
      <c r="H34" s="17"/>
      <c r="I34" s="17"/>
    </row>
    <row r="35" spans="2:9" ht="13.5" customHeight="1">
      <c r="B35" s="13"/>
      <c r="C35" s="13"/>
      <c r="D35" s="17"/>
      <c r="E35" s="17"/>
      <c r="F35" s="17"/>
      <c r="G35" s="17"/>
      <c r="H35" s="17"/>
      <c r="I35" s="17"/>
    </row>
    <row r="36" spans="2:9" ht="13.5" customHeight="1">
      <c r="B36" s="13"/>
      <c r="C36" s="13"/>
      <c r="D36" s="17"/>
      <c r="E36" s="17"/>
      <c r="F36" s="17"/>
      <c r="G36" s="17"/>
      <c r="H36" s="17"/>
      <c r="I36" s="17"/>
    </row>
    <row r="37" spans="2:9" ht="13.5" customHeight="1">
      <c r="B37" s="13"/>
      <c r="C37" s="13"/>
      <c r="D37" s="17"/>
      <c r="E37" s="17"/>
      <c r="F37" s="17"/>
      <c r="G37" s="17"/>
      <c r="H37" s="17"/>
      <c r="I37" s="17"/>
    </row>
    <row r="38" spans="2:9" ht="13.5" customHeight="1">
      <c r="B38" s="13"/>
      <c r="C38" s="13"/>
      <c r="D38" s="17"/>
      <c r="E38" s="17"/>
      <c r="F38" s="17"/>
      <c r="G38" s="17"/>
      <c r="H38" s="17"/>
      <c r="I38" s="17"/>
    </row>
    <row r="39" spans="2:64" ht="13.5" customHeight="1">
      <c r="B39" s="13"/>
      <c r="C39" s="13"/>
      <c r="D39" s="17"/>
      <c r="E39" s="17"/>
      <c r="F39" s="17"/>
      <c r="G39" s="17"/>
      <c r="H39" s="17"/>
      <c r="I39" s="17"/>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row>
    <row r="40" spans="2:64" ht="13.5" customHeight="1">
      <c r="B40" s="13"/>
      <c r="C40" s="13"/>
      <c r="D40" s="17"/>
      <c r="E40" s="17"/>
      <c r="F40" s="17"/>
      <c r="G40" s="17"/>
      <c r="H40" s="17"/>
      <c r="I40" s="17"/>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row>
    <row r="41" spans="2:64" ht="14.25" customHeight="1">
      <c r="B41" s="13"/>
      <c r="C41" s="13"/>
      <c r="D41" s="17"/>
      <c r="E41" s="17"/>
      <c r="F41" s="17"/>
      <c r="G41" s="17"/>
      <c r="H41" s="17"/>
      <c r="I41" s="17"/>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row>
    <row r="42" spans="2:64" ht="14.25" customHeight="1">
      <c r="B42" s="13"/>
      <c r="C42" s="13"/>
      <c r="D42" s="17"/>
      <c r="E42" s="17"/>
      <c r="F42" s="17"/>
      <c r="G42" s="17"/>
      <c r="H42" s="17"/>
      <c r="I42" s="17"/>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row>
    <row r="43" spans="2:9" ht="14.25" customHeight="1">
      <c r="B43" s="13"/>
      <c r="C43" s="13"/>
      <c r="D43" s="17"/>
      <c r="E43" s="17"/>
      <c r="F43" s="17"/>
      <c r="G43" s="17"/>
      <c r="H43" s="17"/>
      <c r="I43" s="17"/>
    </row>
    <row r="44" spans="2:9" ht="13.5" customHeight="1">
      <c r="B44" s="13"/>
      <c r="C44" s="13"/>
      <c r="D44" s="17"/>
      <c r="E44" s="17"/>
      <c r="F44" s="17"/>
      <c r="G44" s="17"/>
      <c r="H44" s="17"/>
      <c r="I44" s="17"/>
    </row>
    <row r="45" spans="2:9" ht="13.5" customHeight="1">
      <c r="B45" s="13"/>
      <c r="C45" s="13"/>
      <c r="D45" s="17"/>
      <c r="E45" s="17"/>
      <c r="F45" s="17"/>
      <c r="G45" s="17"/>
      <c r="H45" s="17"/>
      <c r="I45" s="17"/>
    </row>
    <row r="47" spans="2:9" ht="13.5" customHeight="1">
      <c r="B47" s="13" t="s">
        <v>25</v>
      </c>
      <c r="C47" s="13"/>
      <c r="D47" s="37" t="s">
        <v>26</v>
      </c>
      <c r="E47" s="37"/>
      <c r="F47" s="37"/>
      <c r="G47" s="37"/>
      <c r="H47" s="37"/>
      <c r="I47" s="37"/>
    </row>
    <row r="48" spans="2:9" ht="13.5" customHeight="1">
      <c r="B48" s="13"/>
      <c r="C48" s="13"/>
      <c r="D48" s="37"/>
      <c r="E48" s="37"/>
      <c r="F48" s="37"/>
      <c r="G48" s="37"/>
      <c r="H48" s="37"/>
      <c r="I48" s="37"/>
    </row>
    <row r="49" spans="2:9" ht="13.5" customHeight="1">
      <c r="B49" s="13"/>
      <c r="C49" s="13"/>
      <c r="D49" s="37"/>
      <c r="E49" s="37"/>
      <c r="F49" s="37"/>
      <c r="G49" s="37"/>
      <c r="H49" s="37"/>
      <c r="I49" s="37"/>
    </row>
    <row r="50" spans="2:9" ht="13.5" customHeight="1">
      <c r="B50" s="13"/>
      <c r="C50" s="13"/>
      <c r="D50" s="37"/>
      <c r="E50" s="37"/>
      <c r="F50" s="37"/>
      <c r="G50" s="37"/>
      <c r="H50" s="37"/>
      <c r="I50" s="37"/>
    </row>
    <row r="51" spans="2:9" ht="13.5" customHeight="1">
      <c r="B51" s="13"/>
      <c r="C51" s="13"/>
      <c r="D51" s="37"/>
      <c r="E51" s="37"/>
      <c r="F51" s="37"/>
      <c r="G51" s="37"/>
      <c r="H51" s="37"/>
      <c r="I51" s="37"/>
    </row>
    <row r="52" spans="2:9" ht="13.5" customHeight="1">
      <c r="B52" s="13"/>
      <c r="C52" s="13"/>
      <c r="D52" s="37"/>
      <c r="E52" s="37"/>
      <c r="F52" s="37"/>
      <c r="G52" s="37"/>
      <c r="H52" s="37"/>
      <c r="I52" s="37"/>
    </row>
    <row r="53" spans="2:9" ht="13.5" customHeight="1">
      <c r="B53" s="13"/>
      <c r="C53" s="13"/>
      <c r="D53" s="37"/>
      <c r="E53" s="37"/>
      <c r="F53" s="37"/>
      <c r="G53" s="37"/>
      <c r="H53" s="37"/>
      <c r="I53" s="37"/>
    </row>
    <row r="54" spans="2:9" ht="13.5" customHeight="1">
      <c r="B54" s="13"/>
      <c r="C54" s="13"/>
      <c r="D54" s="37"/>
      <c r="E54" s="37"/>
      <c r="F54" s="37"/>
      <c r="G54" s="37"/>
      <c r="H54" s="37"/>
      <c r="I54" s="37"/>
    </row>
    <row r="55" spans="2:9" ht="13.5" customHeight="1">
      <c r="B55" s="13"/>
      <c r="C55" s="13"/>
      <c r="D55" s="37"/>
      <c r="E55" s="37"/>
      <c r="F55" s="37"/>
      <c r="G55" s="37"/>
      <c r="H55" s="37"/>
      <c r="I55" s="37"/>
    </row>
    <row r="56" spans="2:9" ht="13.5" customHeight="1">
      <c r="B56" s="13"/>
      <c r="C56" s="13"/>
      <c r="D56" s="37"/>
      <c r="E56" s="37"/>
      <c r="F56" s="37"/>
      <c r="G56" s="37"/>
      <c r="H56" s="37"/>
      <c r="I56" s="37"/>
    </row>
    <row r="57" spans="2:9" ht="13.5" customHeight="1">
      <c r="B57" s="13"/>
      <c r="C57" s="13"/>
      <c r="D57" s="37"/>
      <c r="E57" s="37"/>
      <c r="F57" s="37"/>
      <c r="G57" s="37"/>
      <c r="H57" s="37"/>
      <c r="I57" s="37"/>
    </row>
    <row r="58" spans="2:9" ht="13.5" customHeight="1">
      <c r="B58" s="13"/>
      <c r="C58" s="13"/>
      <c r="D58" s="37"/>
      <c r="E58" s="37"/>
      <c r="F58" s="37"/>
      <c r="G58" s="37"/>
      <c r="H58" s="37"/>
      <c r="I58" s="37"/>
    </row>
    <row r="59" spans="2:9" ht="13.5" customHeight="1">
      <c r="B59" s="13"/>
      <c r="C59" s="13"/>
      <c r="D59" s="37"/>
      <c r="E59" s="37"/>
      <c r="F59" s="37"/>
      <c r="G59" s="37"/>
      <c r="H59" s="37"/>
      <c r="I59" s="37"/>
    </row>
    <row r="60" spans="2:9" ht="13.5" customHeight="1">
      <c r="B60" s="13"/>
      <c r="C60" s="13"/>
      <c r="D60" s="37"/>
      <c r="E60" s="37"/>
      <c r="F60" s="37"/>
      <c r="G60" s="37"/>
      <c r="H60" s="37"/>
      <c r="I60" s="37"/>
    </row>
    <row r="61" spans="2:9" ht="13.5" customHeight="1">
      <c r="B61" s="13"/>
      <c r="C61" s="13"/>
      <c r="D61" s="37"/>
      <c r="E61" s="37"/>
      <c r="F61" s="37"/>
      <c r="G61" s="37"/>
      <c r="H61" s="37"/>
      <c r="I61" s="37"/>
    </row>
    <row r="62" spans="2:9" ht="13.5" customHeight="1">
      <c r="B62" s="13"/>
      <c r="C62" s="13"/>
      <c r="D62" s="37"/>
      <c r="E62" s="37"/>
      <c r="F62" s="37"/>
      <c r="G62" s="37"/>
      <c r="H62" s="37"/>
      <c r="I62" s="37"/>
    </row>
    <row r="63" spans="2:9" ht="13.5" customHeight="1">
      <c r="B63" s="13"/>
      <c r="C63" s="13"/>
      <c r="D63" s="37"/>
      <c r="E63" s="37"/>
      <c r="F63" s="37"/>
      <c r="G63" s="37"/>
      <c r="H63" s="37"/>
      <c r="I63" s="37"/>
    </row>
    <row r="64" spans="2:9" ht="13.5" customHeight="1">
      <c r="B64" s="13"/>
      <c r="C64" s="13"/>
      <c r="D64" s="37"/>
      <c r="E64" s="37"/>
      <c r="F64" s="37"/>
      <c r="G64" s="37"/>
      <c r="H64" s="37"/>
      <c r="I64" s="37"/>
    </row>
    <row r="65" spans="2:9" ht="13.5" customHeight="1">
      <c r="B65" s="13"/>
      <c r="C65" s="13"/>
      <c r="D65" s="37"/>
      <c r="E65" s="37"/>
      <c r="F65" s="37"/>
      <c r="G65" s="37"/>
      <c r="H65" s="37"/>
      <c r="I65" s="37"/>
    </row>
    <row r="66" spans="2:9" ht="13.5" customHeight="1">
      <c r="B66" s="13"/>
      <c r="C66" s="13"/>
      <c r="D66" s="37"/>
      <c r="E66" s="37"/>
      <c r="F66" s="37"/>
      <c r="G66" s="37"/>
      <c r="H66" s="37"/>
      <c r="I66" s="37"/>
    </row>
    <row r="67" spans="2:9" ht="13.5" customHeight="1">
      <c r="B67" s="13"/>
      <c r="C67" s="13"/>
      <c r="D67" s="37"/>
      <c r="E67" s="37"/>
      <c r="F67" s="37"/>
      <c r="G67" s="37"/>
      <c r="H67" s="37"/>
      <c r="I67" s="37"/>
    </row>
    <row r="68" spans="2:9" ht="13.5" customHeight="1">
      <c r="B68" s="13"/>
      <c r="C68" s="13"/>
      <c r="D68" s="37"/>
      <c r="E68" s="37"/>
      <c r="F68" s="37"/>
      <c r="G68" s="37"/>
      <c r="H68" s="37"/>
      <c r="I68" s="37"/>
    </row>
    <row r="69" spans="2:9" ht="13.5" customHeight="1">
      <c r="B69" s="13"/>
      <c r="C69" s="13"/>
      <c r="D69" s="37"/>
      <c r="E69" s="37"/>
      <c r="F69" s="37"/>
      <c r="G69" s="37"/>
      <c r="H69" s="37"/>
      <c r="I69" s="37"/>
    </row>
    <row r="70" spans="2:9" ht="13.5" customHeight="1">
      <c r="B70" s="13"/>
      <c r="C70" s="13"/>
      <c r="D70" s="37"/>
      <c r="E70" s="37"/>
      <c r="F70" s="37"/>
      <c r="G70" s="37"/>
      <c r="H70" s="37"/>
      <c r="I70" s="37"/>
    </row>
    <row r="71" spans="2:9" ht="13.5" customHeight="1">
      <c r="B71" s="13"/>
      <c r="C71" s="13"/>
      <c r="D71" s="37"/>
      <c r="E71" s="37"/>
      <c r="F71" s="37"/>
      <c r="G71" s="37"/>
      <c r="H71" s="37"/>
      <c r="I71" s="37"/>
    </row>
    <row r="72" spans="2:9" ht="13.5" customHeight="1">
      <c r="B72" s="13"/>
      <c r="C72" s="13"/>
      <c r="D72" s="37"/>
      <c r="E72" s="37"/>
      <c r="F72" s="37"/>
      <c r="G72" s="37"/>
      <c r="H72" s="37"/>
      <c r="I72" s="37"/>
    </row>
    <row r="73" spans="2:9" ht="13.5" customHeight="1">
      <c r="B73" s="13"/>
      <c r="C73" s="13"/>
      <c r="D73" s="37"/>
      <c r="E73" s="37"/>
      <c r="F73" s="37"/>
      <c r="G73" s="37"/>
      <c r="H73" s="37"/>
      <c r="I73" s="37"/>
    </row>
    <row r="74" spans="2:9" ht="13.5" customHeight="1">
      <c r="B74" s="13"/>
      <c r="C74" s="13"/>
      <c r="D74" s="37"/>
      <c r="E74" s="37"/>
      <c r="F74" s="37"/>
      <c r="G74" s="37"/>
      <c r="H74" s="37"/>
      <c r="I74" s="37"/>
    </row>
    <row r="75" spans="2:9" ht="13.5" customHeight="1">
      <c r="B75" s="13"/>
      <c r="C75" s="13"/>
      <c r="D75" s="37"/>
      <c r="E75" s="37"/>
      <c r="F75" s="37"/>
      <c r="G75" s="37"/>
      <c r="H75" s="37"/>
      <c r="I75" s="37"/>
    </row>
    <row r="76" spans="2:9" ht="13.5" customHeight="1">
      <c r="B76" s="13"/>
      <c r="C76" s="13"/>
      <c r="D76" s="37"/>
      <c r="E76" s="37"/>
      <c r="F76" s="37"/>
      <c r="G76" s="37"/>
      <c r="H76" s="37"/>
      <c r="I76" s="37"/>
    </row>
    <row r="77" spans="2:9" ht="13.5" customHeight="1">
      <c r="B77" s="13"/>
      <c r="C77" s="13"/>
      <c r="D77" s="37"/>
      <c r="E77" s="37"/>
      <c r="F77" s="37"/>
      <c r="G77" s="37"/>
      <c r="H77" s="37"/>
      <c r="I77" s="37"/>
    </row>
    <row r="78" spans="2:9" ht="13.5" customHeight="1">
      <c r="B78" s="13"/>
      <c r="C78" s="13"/>
      <c r="D78" s="37"/>
      <c r="E78" s="37"/>
      <c r="F78" s="37"/>
      <c r="G78" s="37"/>
      <c r="H78" s="37"/>
      <c r="I78" s="37"/>
    </row>
    <row r="81" spans="2:9" ht="13.5" customHeight="1">
      <c r="B81" s="38"/>
      <c r="C81" s="38"/>
      <c r="D81" s="39"/>
      <c r="E81" s="39"/>
      <c r="F81" s="39"/>
      <c r="G81" s="39"/>
      <c r="H81" s="38"/>
      <c r="I81" s="38"/>
    </row>
    <row r="82" spans="2:9" ht="13.5" customHeight="1">
      <c r="B82" s="38"/>
      <c r="C82" s="38"/>
      <c r="D82" s="39"/>
      <c r="E82" s="39"/>
      <c r="F82" s="39"/>
      <c r="G82" s="39"/>
      <c r="H82" s="38"/>
      <c r="I82" s="38"/>
    </row>
    <row r="83" spans="2:9" ht="13.5" customHeight="1">
      <c r="B83" s="38"/>
      <c r="C83" s="38"/>
      <c r="D83" s="39"/>
      <c r="E83" s="39"/>
      <c r="F83" s="39"/>
      <c r="G83" s="39"/>
      <c r="H83" s="38"/>
      <c r="I83" s="38"/>
    </row>
    <row r="88" spans="2:9" ht="13.5" customHeight="1">
      <c r="B88" s="39"/>
      <c r="C88" s="39"/>
      <c r="D88" s="39"/>
      <c r="E88" s="39"/>
      <c r="F88" s="39"/>
      <c r="G88" s="39"/>
      <c r="H88" s="39"/>
      <c r="I88" s="39"/>
    </row>
  </sheetData>
  <sheetProtection selectLockedCells="1" selectUnlockedCells="1"/>
  <mergeCells count="14">
    <mergeCell ref="B3:I3"/>
    <mergeCell ref="B4:I4"/>
    <mergeCell ref="B6:C8"/>
    <mergeCell ref="D6:I8"/>
    <mergeCell ref="B10:C12"/>
    <mergeCell ref="D10:I12"/>
    <mergeCell ref="B14:C45"/>
    <mergeCell ref="D14:I45"/>
    <mergeCell ref="B47:C78"/>
    <mergeCell ref="D47:I78"/>
    <mergeCell ref="B81:C83"/>
    <mergeCell ref="H81:I81"/>
    <mergeCell ref="H82:I82"/>
    <mergeCell ref="H83:I83"/>
  </mergeCells>
  <printOptions/>
  <pageMargins left="0.7875" right="0" top="0.03958333333333333" bottom="0.03958333333333333" header="0.5118055555555555" footer="0.5118055555555555"/>
  <pageSetup horizontalDpi="300" verticalDpi="300" orientation="portrait" paperSize="9" scale="67"/>
</worksheet>
</file>

<file path=xl/worksheets/sheet3.xml><?xml version="1.0" encoding="utf-8"?>
<worksheet xmlns="http://schemas.openxmlformats.org/spreadsheetml/2006/main" xmlns:r="http://schemas.openxmlformats.org/officeDocument/2006/relationships">
  <dimension ref="A1:BL119"/>
  <sheetViews>
    <sheetView tabSelected="1" view="pageBreakPreview" zoomScale="130" zoomScaleSheetLayoutView="130" workbookViewId="0" topLeftCell="A1">
      <selection activeCell="D42" sqref="D42"/>
    </sheetView>
  </sheetViews>
  <sheetFormatPr defaultColWidth="10.3984375" defaultRowHeight="12.75" customHeight="1" outlineLevelCol="1"/>
  <cols>
    <col min="1" max="1" width="1.69921875" style="1" customWidth="1"/>
    <col min="2" max="2" width="5" style="2" customWidth="1"/>
    <col min="3" max="3" width="12.3984375" style="3" customWidth="1"/>
    <col min="4" max="4" width="60.19921875" style="4" customWidth="1"/>
    <col min="5" max="5" width="6.09765625" style="5" customWidth="1"/>
    <col min="6" max="6" width="10.19921875" style="6" customWidth="1" outlineLevel="1"/>
    <col min="7" max="7" width="8.19921875" style="40" customWidth="1"/>
    <col min="8" max="64" width="9" style="8" customWidth="1"/>
    <col min="65" max="16384" width="10.5" style="0" customWidth="1"/>
  </cols>
  <sheetData>
    <row r="1" spans="2:7" ht="21.75" customHeight="1">
      <c r="B1" s="10" t="s">
        <v>27</v>
      </c>
      <c r="C1" s="10"/>
      <c r="D1" s="10"/>
      <c r="E1" s="10"/>
      <c r="F1" s="10"/>
      <c r="G1" s="10"/>
    </row>
    <row r="2" spans="2:7" ht="12.75" customHeight="1">
      <c r="B2" s="41" t="s">
        <v>28</v>
      </c>
      <c r="C2" s="41"/>
      <c r="D2" s="41"/>
      <c r="E2" s="41"/>
      <c r="F2" s="41"/>
      <c r="G2" s="41"/>
    </row>
    <row r="3" spans="2:7" ht="12.75" customHeight="1">
      <c r="B3" s="41"/>
      <c r="C3" s="41"/>
      <c r="D3" s="41"/>
      <c r="E3" s="41"/>
      <c r="F3" s="41"/>
      <c r="G3" s="41"/>
    </row>
    <row r="4" spans="2:7" ht="14.25" customHeight="1">
      <c r="B4" s="41"/>
      <c r="C4" s="41"/>
      <c r="D4" s="41"/>
      <c r="E4" s="41"/>
      <c r="F4" s="41"/>
      <c r="G4" s="41"/>
    </row>
    <row r="5" spans="2:7" ht="15" customHeight="1">
      <c r="B5" s="41"/>
      <c r="C5" s="41"/>
      <c r="D5" s="41"/>
      <c r="E5" s="41"/>
      <c r="F5" s="41"/>
      <c r="G5" s="41"/>
    </row>
    <row r="6" spans="2:7" ht="27.75" customHeight="1">
      <c r="B6" s="42" t="s">
        <v>1</v>
      </c>
      <c r="C6" s="42"/>
      <c r="D6" s="42"/>
      <c r="E6" s="42"/>
      <c r="F6" s="42"/>
      <c r="G6" s="42"/>
    </row>
    <row r="7" spans="2:64" ht="14.25" customHeight="1">
      <c r="B7" s="43" t="s">
        <v>29</v>
      </c>
      <c r="C7" s="44" t="s">
        <v>30</v>
      </c>
      <c r="D7" s="44" t="s">
        <v>31</v>
      </c>
      <c r="E7" s="45" t="s">
        <v>32</v>
      </c>
      <c r="F7" s="45"/>
      <c r="G7" s="45"/>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2:64" ht="26.25" customHeight="1">
      <c r="B8" s="43"/>
      <c r="C8" s="44"/>
      <c r="D8" s="44"/>
      <c r="E8" s="46" t="s">
        <v>33</v>
      </c>
      <c r="F8" s="47" t="s">
        <v>34</v>
      </c>
      <c r="G8" s="48" t="s">
        <v>35</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6.5" customHeight="1">
      <c r="A9" s="49"/>
      <c r="B9" s="50">
        <v>1</v>
      </c>
      <c r="C9" s="51">
        <v>2</v>
      </c>
      <c r="D9" s="52">
        <v>3</v>
      </c>
      <c r="E9" s="51">
        <v>4</v>
      </c>
      <c r="F9" s="51">
        <v>5</v>
      </c>
      <c r="G9" s="53">
        <v>6</v>
      </c>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row>
    <row r="10" spans="2:64" ht="18" customHeight="1">
      <c r="B10" s="54"/>
      <c r="C10" s="55" t="s">
        <v>36</v>
      </c>
      <c r="D10" s="56" t="s">
        <v>37</v>
      </c>
      <c r="E10" s="57"/>
      <c r="F10" s="57"/>
      <c r="G10" s="58"/>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2:64" ht="18" customHeight="1">
      <c r="B11" s="59" t="s">
        <v>38</v>
      </c>
      <c r="C11" s="60" t="s">
        <v>39</v>
      </c>
      <c r="D11" s="61" t="s">
        <v>40</v>
      </c>
      <c r="E11" s="57"/>
      <c r="F11" s="57"/>
      <c r="G11" s="58"/>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ht="22.5" customHeight="1">
      <c r="B12" s="62"/>
      <c r="C12" s="63"/>
      <c r="D12" s="64" t="s">
        <v>41</v>
      </c>
      <c r="E12" s="65"/>
      <c r="F12" s="65"/>
      <c r="G12" s="4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ht="27" customHeight="1">
      <c r="B13" s="62">
        <v>1</v>
      </c>
      <c r="C13" s="66"/>
      <c r="D13" s="67" t="s">
        <v>42</v>
      </c>
      <c r="E13" s="46" t="s">
        <v>43</v>
      </c>
      <c r="F13" s="68"/>
      <c r="G13" s="48">
        <f>F14</f>
        <v>0.921</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ht="45" customHeight="1">
      <c r="B14" s="69" t="s">
        <v>44</v>
      </c>
      <c r="C14" s="70"/>
      <c r="D14" s="71" t="s">
        <v>45</v>
      </c>
      <c r="E14" s="65" t="s">
        <v>43</v>
      </c>
      <c r="F14" s="72">
        <v>0.921</v>
      </c>
      <c r="G14" s="48"/>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ht="18" customHeight="1">
      <c r="B15" s="73"/>
      <c r="C15" s="63"/>
      <c r="D15" s="74" t="s">
        <v>46</v>
      </c>
      <c r="E15" s="75"/>
      <c r="F15" s="75"/>
      <c r="G15" s="76"/>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ht="31.5" customHeight="1">
      <c r="B16" s="73">
        <v>2</v>
      </c>
      <c r="C16" s="66"/>
      <c r="D16" s="67" t="s">
        <v>47</v>
      </c>
      <c r="E16" s="77" t="s">
        <v>48</v>
      </c>
      <c r="F16" s="75"/>
      <c r="G16" s="76">
        <f>SUM(F18:F27)</f>
        <v>1230.57675</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ht="78" customHeight="1">
      <c r="B17" s="78">
        <v>2.1</v>
      </c>
      <c r="C17" s="79"/>
      <c r="D17" s="71" t="s">
        <v>49</v>
      </c>
      <c r="E17" s="75"/>
      <c r="F17" s="80"/>
      <c r="G17" s="7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ht="16.5" customHeight="1">
      <c r="B18" s="78"/>
      <c r="C18" s="79"/>
      <c r="D18" s="71" t="s">
        <v>50</v>
      </c>
      <c r="E18" s="75" t="s">
        <v>48</v>
      </c>
      <c r="F18" s="80">
        <f>(170.47-148)*0.3</f>
        <v>6.741</v>
      </c>
      <c r="G18" s="7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ht="16.5" customHeight="1">
      <c r="B19" s="78"/>
      <c r="C19" s="79"/>
      <c r="D19" s="71" t="s">
        <v>51</v>
      </c>
      <c r="E19" s="75" t="s">
        <v>48</v>
      </c>
      <c r="F19" s="80">
        <f>(200-170.47)*(0.3+1.05)*0.5</f>
        <v>19.93275</v>
      </c>
      <c r="G19" s="76"/>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ht="16.5" customHeight="1">
      <c r="B20" s="78"/>
      <c r="C20" s="79"/>
      <c r="D20" s="71" t="s">
        <v>52</v>
      </c>
      <c r="E20" s="75" t="s">
        <v>48</v>
      </c>
      <c r="F20" s="80">
        <f>(281.2-200)*1.05</f>
        <v>85.26</v>
      </c>
      <c r="G20" s="7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ht="16.5" customHeight="1">
      <c r="B21" s="78"/>
      <c r="C21" s="79"/>
      <c r="D21" s="71" t="s">
        <v>53</v>
      </c>
      <c r="E21" s="75" t="s">
        <v>48</v>
      </c>
      <c r="F21" s="80">
        <f>(427.15-281)*1.05</f>
        <v>153.4575</v>
      </c>
      <c r="G21" s="7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ht="16.5" customHeight="1">
      <c r="B22" s="78"/>
      <c r="C22" s="79"/>
      <c r="D22" s="71" t="s">
        <v>54</v>
      </c>
      <c r="E22" s="75" t="s">
        <v>48</v>
      </c>
      <c r="F22" s="80">
        <f>(427.15-420.04)*(1.05+0.3)*0.5</f>
        <v>4.7992499999999705</v>
      </c>
      <c r="G22" s="76"/>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ht="16.5" customHeight="1">
      <c r="B23" s="78"/>
      <c r="C23" s="79"/>
      <c r="D23" s="71" t="s">
        <v>55</v>
      </c>
      <c r="E23" s="75" t="s">
        <v>48</v>
      </c>
      <c r="F23" s="80">
        <f>(432.59-427.15)*(1.3+0.3)*0.5</f>
        <v>4.352</v>
      </c>
      <c r="G23" s="76"/>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ht="16.5" customHeight="1">
      <c r="B24" s="78"/>
      <c r="C24" s="79"/>
      <c r="D24" s="71" t="s">
        <v>56</v>
      </c>
      <c r="E24" s="75" t="s">
        <v>48</v>
      </c>
      <c r="F24" s="80">
        <f>(921-432.59)*1.3</f>
        <v>634.933</v>
      </c>
      <c r="G24" s="76"/>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ht="16.5" customHeight="1">
      <c r="B25" s="78"/>
      <c r="C25" s="79"/>
      <c r="D25" s="71" t="s">
        <v>57</v>
      </c>
      <c r="E25" s="75" t="s">
        <v>48</v>
      </c>
      <c r="F25" s="80">
        <f>(185.94-170.47)*0.75*0.5</f>
        <v>5.80125</v>
      </c>
      <c r="G25" s="76"/>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ht="16.5" customHeight="1">
      <c r="B26" s="78"/>
      <c r="C26" s="79"/>
      <c r="D26" s="71" t="s">
        <v>58</v>
      </c>
      <c r="E26" s="75" t="s">
        <v>48</v>
      </c>
      <c r="F26" s="80">
        <f>(281.2-185.94)*0.75</f>
        <v>71.445</v>
      </c>
      <c r="G26" s="76"/>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2:64" ht="18" customHeight="1">
      <c r="B27" s="78"/>
      <c r="C27" s="79"/>
      <c r="D27" s="71" t="s">
        <v>59</v>
      </c>
      <c r="E27" s="75" t="s">
        <v>48</v>
      </c>
      <c r="F27" s="80">
        <f>(921-595.86)*0.75</f>
        <v>243.855</v>
      </c>
      <c r="G27" s="76"/>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21.75" customHeight="1">
      <c r="A28" s="81"/>
      <c r="B28" s="82"/>
      <c r="C28" s="63"/>
      <c r="D28" s="74" t="s">
        <v>60</v>
      </c>
      <c r="E28" s="83"/>
      <c r="F28" s="83"/>
      <c r="G28" s="84"/>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2:64" ht="23.25" customHeight="1">
      <c r="B29" s="73">
        <v>3</v>
      </c>
      <c r="C29" s="85"/>
      <c r="D29" s="86" t="s">
        <v>61</v>
      </c>
      <c r="E29" s="77" t="s">
        <v>48</v>
      </c>
      <c r="F29" s="87"/>
      <c r="G29" s="76">
        <f>F31+F32+F33</f>
        <v>159.213</v>
      </c>
      <c r="H29" s="88"/>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2:64" ht="70.5" customHeight="1">
      <c r="B30" s="78">
        <v>3.1</v>
      </c>
      <c r="C30" s="85"/>
      <c r="D30" s="89" t="s">
        <v>62</v>
      </c>
      <c r="E30" s="1"/>
      <c r="F30" s="80"/>
      <c r="G30" s="76"/>
      <c r="H30" s="88"/>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2:64" ht="24.75" customHeight="1">
      <c r="B31" s="78"/>
      <c r="C31" s="85"/>
      <c r="D31" s="89" t="s">
        <v>63</v>
      </c>
      <c r="E31" s="75" t="s">
        <v>48</v>
      </c>
      <c r="F31" s="80">
        <f>(170.47-148-9.4)*0.2*0.5</f>
        <v>1.307</v>
      </c>
      <c r="G31" s="76"/>
      <c r="H31" s="88"/>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2:64" ht="24.75" customHeight="1">
      <c r="B32" s="78"/>
      <c r="C32" s="85"/>
      <c r="D32" s="89" t="s">
        <v>64</v>
      </c>
      <c r="E32" s="75" t="s">
        <v>48</v>
      </c>
      <c r="F32" s="80">
        <f>(921-170.47)*0.2</f>
        <v>150.106</v>
      </c>
      <c r="G32" s="76"/>
      <c r="H32" s="88"/>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2:64" ht="24.75" customHeight="1">
      <c r="B33" s="78"/>
      <c r="C33" s="85"/>
      <c r="D33" s="89" t="s">
        <v>65</v>
      </c>
      <c r="E33" s="75" t="s">
        <v>48</v>
      </c>
      <c r="F33" s="80">
        <f>5.2*1.5</f>
        <v>7.8</v>
      </c>
      <c r="G33" s="76"/>
      <c r="H33" s="88"/>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2:64" ht="27.75" customHeight="1">
      <c r="B34" s="73">
        <v>4</v>
      </c>
      <c r="C34" s="85"/>
      <c r="D34" s="86" t="s">
        <v>66</v>
      </c>
      <c r="E34" s="77" t="s">
        <v>67</v>
      </c>
      <c r="F34" s="87"/>
      <c r="G34" s="76">
        <v>8.8</v>
      </c>
      <c r="H34" s="88"/>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2:64" ht="105.75" customHeight="1">
      <c r="B35" s="78">
        <v>4.1</v>
      </c>
      <c r="C35" s="90"/>
      <c r="D35" s="89" t="s">
        <v>68</v>
      </c>
      <c r="E35" s="75"/>
      <c r="F35" s="80"/>
      <c r="G35" s="76"/>
      <c r="H35" s="88"/>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2:64" ht="24.75" customHeight="1">
      <c r="B36" s="73">
        <v>5</v>
      </c>
      <c r="C36" s="85"/>
      <c r="D36" s="86" t="s">
        <v>69</v>
      </c>
      <c r="E36" s="77" t="s">
        <v>70</v>
      </c>
      <c r="F36" s="87"/>
      <c r="G36" s="76">
        <v>1</v>
      </c>
      <c r="H36" s="88"/>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2:64" ht="27" customHeight="1">
      <c r="B37" s="78">
        <v>5.1</v>
      </c>
      <c r="C37" s="90"/>
      <c r="D37" s="89" t="s">
        <v>71</v>
      </c>
      <c r="E37" s="75"/>
      <c r="F37" s="80"/>
      <c r="G37" s="76"/>
      <c r="H37" s="88"/>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22.5" customHeight="1">
      <c r="A38" s="91"/>
      <c r="B38" s="92"/>
      <c r="C38" s="93" t="s">
        <v>72</v>
      </c>
      <c r="D38" s="94" t="s">
        <v>73</v>
      </c>
      <c r="E38" s="95"/>
      <c r="F38" s="95"/>
      <c r="G38" s="96"/>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row>
    <row r="39" spans="1:64" ht="22.5" customHeight="1">
      <c r="A39" s="91"/>
      <c r="B39" s="13" t="s">
        <v>38</v>
      </c>
      <c r="C39" s="97" t="s">
        <v>74</v>
      </c>
      <c r="D39" s="98" t="s">
        <v>75</v>
      </c>
      <c r="E39" s="95"/>
      <c r="F39" s="95"/>
      <c r="G39" s="96"/>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row>
    <row r="40" spans="2:64" ht="22.5" customHeight="1">
      <c r="B40" s="99"/>
      <c r="C40" s="100"/>
      <c r="D40" s="74" t="s">
        <v>76</v>
      </c>
      <c r="E40" s="75"/>
      <c r="F40" s="75"/>
      <c r="G40" s="76"/>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2:64" ht="26.25" customHeight="1">
      <c r="B41" s="101">
        <v>6</v>
      </c>
      <c r="C41" s="102"/>
      <c r="D41" s="67" t="s">
        <v>77</v>
      </c>
      <c r="E41" s="77" t="s">
        <v>78</v>
      </c>
      <c r="F41" s="103"/>
      <c r="G41" s="76">
        <f>F43+F44+F45</f>
        <v>56.19271875</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2:64" ht="57" customHeight="1">
      <c r="B42" s="104">
        <v>6.1</v>
      </c>
      <c r="C42" s="102"/>
      <c r="D42" s="105" t="s">
        <v>79</v>
      </c>
      <c r="E42" s="75"/>
      <c r="F42" s="80"/>
      <c r="G42" s="76"/>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2:64" ht="26.25" customHeight="1">
      <c r="B43" s="104"/>
      <c r="C43" s="102"/>
      <c r="D43" s="71" t="s">
        <v>80</v>
      </c>
      <c r="E43" s="75" t="s">
        <v>78</v>
      </c>
      <c r="F43" s="80">
        <f>(185.94-170.47)*0.75*0.5*0.175</f>
        <v>1.01521875</v>
      </c>
      <c r="G43" s="76"/>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2:64" ht="12.75" customHeight="1">
      <c r="B44" s="104"/>
      <c r="C44" s="102"/>
      <c r="D44" s="71" t="s">
        <v>81</v>
      </c>
      <c r="E44" s="75" t="s">
        <v>78</v>
      </c>
      <c r="F44" s="80">
        <f>(281.2-185.94)*0.75*0.175</f>
        <v>12.502875</v>
      </c>
      <c r="G44" s="76"/>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2:64" ht="12.75" customHeight="1">
      <c r="B45" s="104"/>
      <c r="C45" s="102"/>
      <c r="D45" s="71" t="s">
        <v>82</v>
      </c>
      <c r="E45" s="75" t="s">
        <v>78</v>
      </c>
      <c r="F45" s="80">
        <f>(921-595.86)*0.75*0.175</f>
        <v>42.674625</v>
      </c>
      <c r="G45" s="76"/>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2:64" ht="18" customHeight="1">
      <c r="B46" s="92"/>
      <c r="C46" s="93" t="s">
        <v>83</v>
      </c>
      <c r="D46" s="94" t="s">
        <v>84</v>
      </c>
      <c r="E46" s="95"/>
      <c r="F46" s="106"/>
      <c r="G46" s="107"/>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2:64" ht="26.25" customHeight="1">
      <c r="B47" s="13" t="s">
        <v>38</v>
      </c>
      <c r="C47" s="97" t="s">
        <v>85</v>
      </c>
      <c r="D47" s="98" t="s">
        <v>86</v>
      </c>
      <c r="E47" s="95"/>
      <c r="F47" s="106"/>
      <c r="G47" s="107"/>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2:64" ht="22.5" customHeight="1">
      <c r="B48" s="108"/>
      <c r="C48" s="100"/>
      <c r="D48" s="109" t="s">
        <v>87</v>
      </c>
      <c r="E48" s="75"/>
      <c r="F48" s="87"/>
      <c r="G48" s="76"/>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2:64" ht="25.5" customHeight="1">
      <c r="B49" s="101">
        <v>7</v>
      </c>
      <c r="C49" s="102"/>
      <c r="D49" s="67" t="s">
        <v>88</v>
      </c>
      <c r="E49" s="77" t="s">
        <v>48</v>
      </c>
      <c r="F49" s="87"/>
      <c r="G49" s="76">
        <f>SUM(F51:F57)</f>
        <v>230.7225</v>
      </c>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2:64" ht="47.25" customHeight="1">
      <c r="B50" s="104">
        <v>7.1</v>
      </c>
      <c r="C50" s="83"/>
      <c r="D50" s="71" t="s">
        <v>89</v>
      </c>
      <c r="E50" s="75"/>
      <c r="F50" s="87"/>
      <c r="G50" s="76"/>
      <c r="H50" s="110"/>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2:64" ht="12.75" customHeight="1">
      <c r="B51" s="104"/>
      <c r="C51" s="83"/>
      <c r="D51" s="71" t="s">
        <v>90</v>
      </c>
      <c r="E51" s="75" t="s">
        <v>48</v>
      </c>
      <c r="F51" s="80">
        <f>(170.47-148)*0.3*0.5</f>
        <v>3.3705</v>
      </c>
      <c r="G51" s="76"/>
      <c r="H51" s="110"/>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2:64" ht="12.75" customHeight="1">
      <c r="B52" s="104"/>
      <c r="C52" s="83"/>
      <c r="D52" s="71" t="s">
        <v>91</v>
      </c>
      <c r="E52" s="75" t="s">
        <v>48</v>
      </c>
      <c r="F52" s="80">
        <f>(200-170.47)*0.3</f>
        <v>8.859</v>
      </c>
      <c r="G52" s="76"/>
      <c r="H52" s="110"/>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2:64" ht="12.75" customHeight="1">
      <c r="B53" s="104"/>
      <c r="C53" s="83"/>
      <c r="D53" s="71" t="s">
        <v>92</v>
      </c>
      <c r="E53" s="75" t="s">
        <v>48</v>
      </c>
      <c r="F53" s="80">
        <f>(281.2-200)*0.3</f>
        <v>24.36</v>
      </c>
      <c r="G53" s="76"/>
      <c r="H53" s="110"/>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2:64" ht="12.75" customHeight="1">
      <c r="B54" s="104"/>
      <c r="C54" s="83"/>
      <c r="D54" s="71" t="s">
        <v>93</v>
      </c>
      <c r="E54" s="75" t="s">
        <v>48</v>
      </c>
      <c r="F54" s="80">
        <f>(427.15-281)*0.3</f>
        <v>43.845</v>
      </c>
      <c r="G54" s="76"/>
      <c r="H54" s="110"/>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2:64" ht="12.75" customHeight="1">
      <c r="B55" s="104"/>
      <c r="C55" s="83"/>
      <c r="D55" s="71" t="s">
        <v>94</v>
      </c>
      <c r="E55" s="75" t="s">
        <v>48</v>
      </c>
      <c r="F55" s="80">
        <f>(427.15-420.04)*0.3</f>
        <v>2.13299999999999</v>
      </c>
      <c r="G55" s="76"/>
      <c r="H55" s="110"/>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2:64" ht="12.75" customHeight="1">
      <c r="B56" s="104"/>
      <c r="C56" s="83"/>
      <c r="D56" s="71" t="s">
        <v>95</v>
      </c>
      <c r="E56" s="75" t="s">
        <v>48</v>
      </c>
      <c r="F56" s="80">
        <f>(432.59-427.15)*0.3</f>
        <v>1.6320000000000001</v>
      </c>
      <c r="G56" s="76"/>
      <c r="H56" s="110"/>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2:64" ht="12.75" customHeight="1">
      <c r="B57" s="104"/>
      <c r="C57" s="83"/>
      <c r="D57" s="71" t="s">
        <v>96</v>
      </c>
      <c r="E57" s="75" t="s">
        <v>48</v>
      </c>
      <c r="F57" s="80">
        <f>(921-432.59)*0.3</f>
        <v>146.523</v>
      </c>
      <c r="G57" s="76"/>
      <c r="H57" s="110"/>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2:64" ht="26.25" customHeight="1">
      <c r="B58" s="101">
        <v>8</v>
      </c>
      <c r="C58" s="102"/>
      <c r="D58" s="67" t="s">
        <v>97</v>
      </c>
      <c r="E58" s="77" t="s">
        <v>48</v>
      </c>
      <c r="F58" s="87"/>
      <c r="G58" s="76">
        <f>F60</f>
        <v>3092</v>
      </c>
      <c r="H58" s="110"/>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2:64" ht="40.5" customHeight="1">
      <c r="B59" s="104">
        <v>8.1</v>
      </c>
      <c r="C59" s="102"/>
      <c r="D59" s="71" t="s">
        <v>98</v>
      </c>
      <c r="E59" s="75"/>
      <c r="F59" s="87"/>
      <c r="G59" s="76"/>
      <c r="H59" s="110"/>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2:64" ht="40.5" customHeight="1">
      <c r="B60" s="104"/>
      <c r="C60" s="102"/>
      <c r="D60" s="71" t="s">
        <v>99</v>
      </c>
      <c r="E60" s="75" t="s">
        <v>48</v>
      </c>
      <c r="F60" s="87">
        <f>(921-148)*4</f>
        <v>3092</v>
      </c>
      <c r="G60" s="76"/>
      <c r="H60" s="110"/>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2:64" ht="30.75" customHeight="1">
      <c r="B61" s="104"/>
      <c r="C61" s="100"/>
      <c r="D61" s="74" t="s">
        <v>100</v>
      </c>
      <c r="E61" s="75"/>
      <c r="F61" s="87"/>
      <c r="G61" s="76"/>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2:64" ht="30.75" customHeight="1">
      <c r="B62" s="101">
        <v>9</v>
      </c>
      <c r="C62" s="102"/>
      <c r="D62" s="111" t="s">
        <v>101</v>
      </c>
      <c r="E62" s="77" t="s">
        <v>48</v>
      </c>
      <c r="F62" s="75"/>
      <c r="G62" s="76">
        <f>F64</f>
        <v>230.7225</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2:64" ht="52.5" customHeight="1">
      <c r="B63" s="104">
        <v>9.1</v>
      </c>
      <c r="C63" s="83"/>
      <c r="D63" s="112" t="s">
        <v>102</v>
      </c>
      <c r="E63" s="75" t="s">
        <v>48</v>
      </c>
      <c r="F63" s="80"/>
      <c r="G63" s="84"/>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2:64" ht="12.75" customHeight="1">
      <c r="B64" s="104"/>
      <c r="C64" s="83"/>
      <c r="D64" s="112" t="s">
        <v>103</v>
      </c>
      <c r="E64" s="75"/>
      <c r="F64" s="80">
        <f>G49</f>
        <v>230.7225</v>
      </c>
      <c r="G64" s="84"/>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2:64" ht="24.75" customHeight="1">
      <c r="B65" s="92"/>
      <c r="C65" s="93" t="s">
        <v>104</v>
      </c>
      <c r="D65" s="94" t="s">
        <v>105</v>
      </c>
      <c r="E65" s="95"/>
      <c r="F65" s="113"/>
      <c r="G65" s="96"/>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2:64" ht="24" customHeight="1">
      <c r="B66" s="13" t="s">
        <v>38</v>
      </c>
      <c r="C66" s="97" t="s">
        <v>106</v>
      </c>
      <c r="D66" s="98" t="s">
        <v>107</v>
      </c>
      <c r="E66" s="95"/>
      <c r="F66" s="95"/>
      <c r="G66" s="96"/>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2:64" ht="21" customHeight="1">
      <c r="B67" s="101"/>
      <c r="C67" s="114"/>
      <c r="D67" s="74" t="s">
        <v>108</v>
      </c>
      <c r="E67" s="75"/>
      <c r="F67" s="87"/>
      <c r="G67" s="76"/>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2:64" ht="32.25" customHeight="1">
      <c r="B68" s="101">
        <v>10</v>
      </c>
      <c r="C68" s="102"/>
      <c r="D68" s="115" t="s">
        <v>109</v>
      </c>
      <c r="E68" s="77" t="s">
        <v>48</v>
      </c>
      <c r="F68" s="75"/>
      <c r="G68" s="76">
        <f>SUM(F70:F78)</f>
        <v>996.48375</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2:64" ht="31.5" customHeight="1">
      <c r="B69" s="104">
        <v>10.1</v>
      </c>
      <c r="C69" s="83"/>
      <c r="D69" s="116" t="s">
        <v>110</v>
      </c>
      <c r="E69" s="75"/>
      <c r="F69" s="80"/>
      <c r="G69" s="76"/>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2:64" ht="12.75" customHeight="1">
      <c r="B70" s="104"/>
      <c r="C70" s="83"/>
      <c r="D70" s="71" t="s">
        <v>111</v>
      </c>
      <c r="E70" s="75" t="s">
        <v>48</v>
      </c>
      <c r="F70" s="80">
        <f>(200-170.47)*(0.75)*0.5</f>
        <v>11.07375</v>
      </c>
      <c r="G70" s="76"/>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2:64" ht="12.75" customHeight="1">
      <c r="B71" s="104"/>
      <c r="C71" s="83"/>
      <c r="D71" s="71" t="s">
        <v>112</v>
      </c>
      <c r="E71" s="75" t="s">
        <v>48</v>
      </c>
      <c r="F71" s="80">
        <f>(281.2-200)*0.75</f>
        <v>60.9</v>
      </c>
      <c r="G71" s="76"/>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2:64" ht="12.75" customHeight="1">
      <c r="B72" s="104"/>
      <c r="C72" s="83"/>
      <c r="D72" s="71" t="s">
        <v>113</v>
      </c>
      <c r="E72" s="75" t="s">
        <v>48</v>
      </c>
      <c r="F72" s="80">
        <f>(427.15-281)*0.75</f>
        <v>109.6125</v>
      </c>
      <c r="G72" s="76"/>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2:64" ht="12.75" customHeight="1">
      <c r="B73" s="104"/>
      <c r="C73" s="83"/>
      <c r="D73" s="71" t="s">
        <v>114</v>
      </c>
      <c r="E73" s="75" t="s">
        <v>48</v>
      </c>
      <c r="F73" s="80">
        <f>(427.15-420.04)*(0.75)*0.5</f>
        <v>2.6662499999999802</v>
      </c>
      <c r="G73" s="76"/>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2:64" ht="12.75" customHeight="1">
      <c r="B74" s="104"/>
      <c r="C74" s="83"/>
      <c r="D74" s="71" t="s">
        <v>115</v>
      </c>
      <c r="E74" s="75" t="s">
        <v>48</v>
      </c>
      <c r="F74" s="80">
        <f>(432.59-427.15)*(1)*0.5</f>
        <v>2.7199999999999998</v>
      </c>
      <c r="G74" s="76"/>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2:64" ht="12.75" customHeight="1">
      <c r="B75" s="104"/>
      <c r="C75" s="83"/>
      <c r="D75" s="71" t="s">
        <v>116</v>
      </c>
      <c r="E75" s="75" t="s">
        <v>48</v>
      </c>
      <c r="F75" s="80">
        <f>(921-432.59)*1</f>
        <v>488.41</v>
      </c>
      <c r="G75" s="76"/>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2:64" ht="12.75" customHeight="1">
      <c r="B76" s="104"/>
      <c r="C76" s="83"/>
      <c r="D76" s="71" t="s">
        <v>57</v>
      </c>
      <c r="E76" s="75" t="s">
        <v>48</v>
      </c>
      <c r="F76" s="80">
        <f>(185.94-170.47)*0.75*0.5</f>
        <v>5.80125</v>
      </c>
      <c r="G76" s="76"/>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2:64" ht="12.75" customHeight="1">
      <c r="B77" s="104"/>
      <c r="C77" s="83"/>
      <c r="D77" s="71" t="s">
        <v>58</v>
      </c>
      <c r="E77" s="75" t="s">
        <v>48</v>
      </c>
      <c r="F77" s="80">
        <f>(281.2-185.94)*0.75</f>
        <v>71.445</v>
      </c>
      <c r="G77" s="76"/>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2:64" ht="12.75" customHeight="1">
      <c r="B78" s="104"/>
      <c r="C78" s="83"/>
      <c r="D78" s="71" t="s">
        <v>59</v>
      </c>
      <c r="E78" s="75" t="s">
        <v>48</v>
      </c>
      <c r="F78" s="80">
        <f>(921-595.86)*0.75</f>
        <v>243.855</v>
      </c>
      <c r="G78" s="76"/>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2:64" ht="23.25" customHeight="1">
      <c r="B79" s="104"/>
      <c r="C79" s="100"/>
      <c r="D79" s="74" t="s">
        <v>117</v>
      </c>
      <c r="E79" s="75"/>
      <c r="F79" s="87"/>
      <c r="G79" s="76"/>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2:64" ht="33.75" customHeight="1">
      <c r="B80" s="101">
        <v>11</v>
      </c>
      <c r="C80" s="117"/>
      <c r="D80" s="118" t="s">
        <v>118</v>
      </c>
      <c r="E80" s="77" t="s">
        <v>48</v>
      </c>
      <c r="F80" s="75"/>
      <c r="G80" s="76">
        <f>F82</f>
        <v>3478.5</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2:64" ht="33.75" customHeight="1">
      <c r="B81" s="104">
        <v>11.1</v>
      </c>
      <c r="C81" s="117"/>
      <c r="D81" s="119" t="s">
        <v>119</v>
      </c>
      <c r="E81" s="75"/>
      <c r="F81" s="80"/>
      <c r="G81" s="76"/>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2:64" ht="12.75" customHeight="1">
      <c r="B82" s="104"/>
      <c r="C82" s="117"/>
      <c r="D82" s="71" t="s">
        <v>120</v>
      </c>
      <c r="E82" s="75" t="s">
        <v>48</v>
      </c>
      <c r="F82" s="80">
        <f>(921-148)*4.5</f>
        <v>3478.5</v>
      </c>
      <c r="G82" s="76"/>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2:64" ht="27" customHeight="1">
      <c r="B83" s="104"/>
      <c r="C83" s="100"/>
      <c r="D83" s="74" t="s">
        <v>121</v>
      </c>
      <c r="E83" s="83"/>
      <c r="F83" s="120"/>
      <c r="G83" s="12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2:64" ht="27" customHeight="1">
      <c r="B84" s="101">
        <v>12</v>
      </c>
      <c r="C84" s="122"/>
      <c r="D84" s="123" t="s">
        <v>122</v>
      </c>
      <c r="E84" s="77" t="s">
        <v>123</v>
      </c>
      <c r="F84" s="83"/>
      <c r="G84" s="76">
        <f>F86</f>
        <v>444.475</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2:64" ht="84" customHeight="1">
      <c r="B85" s="104">
        <v>12.1</v>
      </c>
      <c r="C85" s="122"/>
      <c r="D85" s="124" t="s">
        <v>124</v>
      </c>
      <c r="E85" s="125"/>
      <c r="F85" s="125"/>
      <c r="G85" s="12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2:64" ht="12.75" customHeight="1">
      <c r="B86" s="104"/>
      <c r="C86" s="122"/>
      <c r="D86" s="126" t="s">
        <v>125</v>
      </c>
      <c r="E86" s="75" t="s">
        <v>123</v>
      </c>
      <c r="F86" s="80">
        <f>(921-148)*4.6*125/1000</f>
        <v>444.475</v>
      </c>
      <c r="G86" s="12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2:64" ht="27" customHeight="1">
      <c r="B87" s="92"/>
      <c r="C87" s="93" t="s">
        <v>126</v>
      </c>
      <c r="D87" s="94" t="s">
        <v>127</v>
      </c>
      <c r="E87" s="106"/>
      <c r="F87" s="106"/>
      <c r="G87" s="107"/>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2:64" ht="27" customHeight="1">
      <c r="B88" s="13" t="s">
        <v>38</v>
      </c>
      <c r="C88" s="97" t="s">
        <v>128</v>
      </c>
      <c r="D88" s="98" t="s">
        <v>129</v>
      </c>
      <c r="E88" s="106"/>
      <c r="F88" s="106"/>
      <c r="G88" s="107"/>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2:64" ht="27" customHeight="1">
      <c r="B89" s="73">
        <v>13</v>
      </c>
      <c r="C89" s="85"/>
      <c r="D89" s="86" t="s">
        <v>130</v>
      </c>
      <c r="E89" s="77" t="s">
        <v>67</v>
      </c>
      <c r="F89" s="87"/>
      <c r="G89" s="76">
        <f>F90</f>
        <v>8.8</v>
      </c>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2:64" ht="90.75" customHeight="1">
      <c r="B90" s="78">
        <v>13.1</v>
      </c>
      <c r="C90" s="90"/>
      <c r="D90" s="89" t="s">
        <v>131</v>
      </c>
      <c r="E90" s="75" t="s">
        <v>67</v>
      </c>
      <c r="F90" s="80">
        <v>8.8</v>
      </c>
      <c r="G90" s="76"/>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2:64" ht="27" customHeight="1">
      <c r="B91" s="73">
        <v>14</v>
      </c>
      <c r="C91" s="85"/>
      <c r="D91" s="86" t="s">
        <v>132</v>
      </c>
      <c r="E91" s="77" t="s">
        <v>70</v>
      </c>
      <c r="F91" s="87"/>
      <c r="G91" s="76">
        <f>F92+F93</f>
        <v>7</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2:7" ht="12.75" customHeight="1">
      <c r="B92" s="78">
        <v>14.1</v>
      </c>
      <c r="C92" s="90"/>
      <c r="D92" s="89" t="s">
        <v>133</v>
      </c>
      <c r="E92" s="75" t="s">
        <v>70</v>
      </c>
      <c r="F92" s="80">
        <v>1</v>
      </c>
      <c r="G92" s="76"/>
    </row>
    <row r="93" spans="2:7" ht="24.75" customHeight="1">
      <c r="B93" s="78">
        <v>14.2</v>
      </c>
      <c r="C93" s="90"/>
      <c r="D93" s="89" t="s">
        <v>134</v>
      </c>
      <c r="E93" s="75" t="s">
        <v>70</v>
      </c>
      <c r="F93" s="80">
        <v>6</v>
      </c>
      <c r="G93" s="76"/>
    </row>
    <row r="94" spans="2:64" ht="31.5" customHeight="1">
      <c r="B94" s="101">
        <v>15</v>
      </c>
      <c r="C94" s="102"/>
      <c r="D94" s="127" t="s">
        <v>135</v>
      </c>
      <c r="E94" s="77" t="s">
        <v>48</v>
      </c>
      <c r="F94" s="75"/>
      <c r="G94" s="76">
        <v>122.4</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2:64" ht="26.25" customHeight="1">
      <c r="B95" s="78">
        <v>15.1</v>
      </c>
      <c r="C95" s="102"/>
      <c r="D95" s="128" t="s">
        <v>136</v>
      </c>
      <c r="E95" s="102"/>
      <c r="F95" s="83"/>
      <c r="G95" s="84"/>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2:64" ht="45.75" customHeight="1">
      <c r="B96" s="101">
        <v>17</v>
      </c>
      <c r="C96" s="102"/>
      <c r="D96" s="111" t="s">
        <v>137</v>
      </c>
      <c r="E96" s="77" t="s">
        <v>48</v>
      </c>
      <c r="F96" s="75"/>
      <c r="G96" s="76">
        <f>F98+F99+F100</f>
        <v>23.4</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2:64" ht="45.75" customHeight="1">
      <c r="B97" s="104">
        <v>17.1</v>
      </c>
      <c r="C97" s="83"/>
      <c r="D97" s="112" t="s">
        <v>138</v>
      </c>
      <c r="E97" s="75"/>
      <c r="F97" s="80"/>
      <c r="G97" s="84"/>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2:64" ht="12.75" customHeight="1">
      <c r="B98" s="104"/>
      <c r="C98" s="83"/>
      <c r="D98" s="112" t="s">
        <v>139</v>
      </c>
      <c r="E98" s="75" t="s">
        <v>48</v>
      </c>
      <c r="F98" s="80">
        <f>3.8*1.5</f>
        <v>5.7</v>
      </c>
      <c r="G98" s="84"/>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2:64" ht="12.75" customHeight="1">
      <c r="B99" s="104"/>
      <c r="C99" s="83"/>
      <c r="D99" s="112" t="s">
        <v>140</v>
      </c>
      <c r="E99" s="75" t="s">
        <v>48</v>
      </c>
      <c r="F99" s="80">
        <f>7.8*1.5</f>
        <v>11.7</v>
      </c>
      <c r="G99" s="84"/>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2:64" ht="12.75" customHeight="1">
      <c r="B100" s="104"/>
      <c r="C100" s="83"/>
      <c r="D100" s="112" t="s">
        <v>141</v>
      </c>
      <c r="E100" s="75" t="s">
        <v>48</v>
      </c>
      <c r="F100" s="80">
        <f>4*1.5</f>
        <v>6</v>
      </c>
      <c r="G100" s="84"/>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2:64" ht="45.75" customHeight="1">
      <c r="B101" s="101">
        <v>18</v>
      </c>
      <c r="C101" s="102"/>
      <c r="D101" s="111" t="s">
        <v>142</v>
      </c>
      <c r="E101" s="77" t="s">
        <v>48</v>
      </c>
      <c r="F101" s="75"/>
      <c r="G101" s="76">
        <f>F103</f>
        <v>34</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2:64" ht="45.75" customHeight="1">
      <c r="B102" s="104">
        <v>18.1</v>
      </c>
      <c r="C102" s="83"/>
      <c r="D102" s="112" t="s">
        <v>143</v>
      </c>
      <c r="E102" s="75"/>
      <c r="F102" s="80"/>
      <c r="G102" s="84"/>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2:64" ht="26.25" customHeight="1">
      <c r="B103" s="104"/>
      <c r="C103" s="83"/>
      <c r="D103" s="112" t="s">
        <v>144</v>
      </c>
      <c r="E103" s="75" t="s">
        <v>48</v>
      </c>
      <c r="F103" s="80">
        <f>17*2</f>
        <v>34</v>
      </c>
      <c r="G103" s="84"/>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2:64" ht="35.25" customHeight="1">
      <c r="B104" s="101">
        <v>19</v>
      </c>
      <c r="C104" s="102"/>
      <c r="D104" s="111" t="s">
        <v>145</v>
      </c>
      <c r="E104" s="77" t="s">
        <v>48</v>
      </c>
      <c r="F104" s="75"/>
      <c r="G104" s="76">
        <v>23.4</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2:64" ht="34.5" customHeight="1">
      <c r="B105" s="104">
        <v>19.1</v>
      </c>
      <c r="C105" s="83"/>
      <c r="D105" s="112" t="s">
        <v>145</v>
      </c>
      <c r="E105" s="75"/>
      <c r="F105" s="80"/>
      <c r="G105" s="84"/>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2:64" ht="30.75" customHeight="1">
      <c r="B106" s="101">
        <v>20</v>
      </c>
      <c r="C106" s="102"/>
      <c r="D106" s="111" t="s">
        <v>146</v>
      </c>
      <c r="E106" s="77" t="s">
        <v>48</v>
      </c>
      <c r="F106" s="75"/>
      <c r="G106" s="76">
        <v>34</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2:64" ht="27.75" customHeight="1">
      <c r="B107" s="104">
        <v>20.1</v>
      </c>
      <c r="C107" s="83"/>
      <c r="D107" s="112" t="s">
        <v>146</v>
      </c>
      <c r="E107" s="75"/>
      <c r="F107" s="80"/>
      <c r="G107" s="84"/>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2:64" ht="33.75" customHeight="1">
      <c r="B108" s="101">
        <v>21</v>
      </c>
      <c r="C108" s="117"/>
      <c r="D108" s="118" t="s">
        <v>147</v>
      </c>
      <c r="E108" s="77" t="s">
        <v>48</v>
      </c>
      <c r="F108" s="75"/>
      <c r="G108" s="76">
        <f>F110+F111</f>
        <v>50</v>
      </c>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2:64" ht="33.75" customHeight="1">
      <c r="B109" s="104">
        <v>21.1</v>
      </c>
      <c r="C109" s="117"/>
      <c r="D109" s="119" t="s">
        <v>148</v>
      </c>
      <c r="E109" s="75"/>
      <c r="F109" s="80"/>
      <c r="G109" s="76"/>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2:64" ht="12.75" customHeight="1">
      <c r="B110" s="104"/>
      <c r="C110" s="117"/>
      <c r="D110" s="71" t="s">
        <v>149</v>
      </c>
      <c r="E110" s="75" t="s">
        <v>48</v>
      </c>
      <c r="F110" s="80">
        <f>8*6</f>
        <v>48</v>
      </c>
      <c r="G110" s="76"/>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2:7" ht="12.75" customHeight="1">
      <c r="B111" s="104"/>
      <c r="C111" s="117"/>
      <c r="D111" s="71" t="s">
        <v>150</v>
      </c>
      <c r="E111" s="75" t="s">
        <v>48</v>
      </c>
      <c r="F111" s="80">
        <v>2</v>
      </c>
      <c r="G111" s="76"/>
    </row>
    <row r="119" ht="12.75" customHeight="1">
      <c r="D119" s="129"/>
    </row>
  </sheetData>
  <sheetProtection selectLockedCells="1" selectUnlockedCells="1"/>
  <mergeCells count="31">
    <mergeCell ref="B1:G1"/>
    <mergeCell ref="B2:G5"/>
    <mergeCell ref="B6:G6"/>
    <mergeCell ref="B7:B8"/>
    <mergeCell ref="C7:C8"/>
    <mergeCell ref="D7:D8"/>
    <mergeCell ref="E7:G7"/>
    <mergeCell ref="B17:B27"/>
    <mergeCell ref="C17:C27"/>
    <mergeCell ref="B30:B33"/>
    <mergeCell ref="C30:C33"/>
    <mergeCell ref="B42:B45"/>
    <mergeCell ref="C42:C45"/>
    <mergeCell ref="B50:B57"/>
    <mergeCell ref="C50:C57"/>
    <mergeCell ref="B59:B60"/>
    <mergeCell ref="C59:C60"/>
    <mergeCell ref="B63:B64"/>
    <mergeCell ref="C63:C64"/>
    <mergeCell ref="B69:B78"/>
    <mergeCell ref="C69:C78"/>
    <mergeCell ref="B81:B82"/>
    <mergeCell ref="C81:C82"/>
    <mergeCell ref="B85:B86"/>
    <mergeCell ref="C85:C86"/>
    <mergeCell ref="B97:B100"/>
    <mergeCell ref="C97:C100"/>
    <mergeCell ref="B102:B103"/>
    <mergeCell ref="C102:C103"/>
    <mergeCell ref="B109:B111"/>
    <mergeCell ref="C109:C111"/>
  </mergeCells>
  <printOptions/>
  <pageMargins left="0.7875" right="0" top="0.03958333333333333" bottom="0.03958333333333333" header="0.5118055555555555" footer="0.5118055555555555"/>
  <pageSetup horizontalDpi="300" verticalDpi="300" orientation="portrait" paperSize="9" scale="67"/>
  <rowBreaks count="2" manualBreakCount="2">
    <brk id="45" max="255" man="1"/>
    <brk id="9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Przemysław Dumański</dc:creator>
  <cp:keywords/>
  <dc:description/>
  <cp:lastModifiedBy/>
  <cp:lastPrinted>2019-04-10T07:57:45Z</cp:lastPrinted>
  <dcterms:created xsi:type="dcterms:W3CDTF">2009-04-17T10:40:46Z</dcterms:created>
  <dcterms:modified xsi:type="dcterms:W3CDTF">2011-03-03T23:09:03Z</dcterms:modified>
  <cp:category/>
  <cp:version/>
  <cp:contentType/>
  <cp:contentStatus/>
  <cp:revision>3</cp:revision>
</cp:coreProperties>
</file>