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dmioty Gospodarcze\Podmioty obsługiwane\Samorządy\Kamień Podkarpackie\2020\ZapytaniaOfertyAnalizy\Przetarg\SIWZ\Wyjaśnienia treści SIWZ\"/>
    </mc:Choice>
  </mc:AlternateContent>
  <bookViews>
    <workbookView xWindow="0" yWindow="0" windowWidth="23040" windowHeight="7968" activeTab="2"/>
  </bookViews>
  <sheets>
    <sheet name="Zakładka nr 1" sheetId="3" r:id="rId1"/>
    <sheet name="Zakładka nr 2" sheetId="4" r:id="rId2"/>
    <sheet name="Zakładka nr 3" sheetId="5" r:id="rId3"/>
    <sheet name="Zakładka nr 4" sheetId="7" r:id="rId4"/>
    <sheet name="Zakładka nr 5" sheetId="6" r:id="rId5"/>
  </sheets>
  <calcPr calcId="152511"/>
</workbook>
</file>

<file path=xl/calcChain.xml><?xml version="1.0" encoding="utf-8"?>
<calcChain xmlns="http://schemas.openxmlformats.org/spreadsheetml/2006/main">
  <c r="D106" i="3" l="1"/>
  <c r="D65" i="3"/>
  <c r="D64" i="3"/>
  <c r="D58" i="3"/>
  <c r="D41" i="3"/>
  <c r="D48" i="4" l="1"/>
  <c r="D47" i="4"/>
  <c r="D105" i="3"/>
  <c r="D104" i="3"/>
  <c r="D103" i="3"/>
  <c r="F36" i="3"/>
  <c r="D43" i="4" l="1"/>
  <c r="D42" i="4"/>
  <c r="D75" i="3"/>
  <c r="P24" i="5" l="1"/>
  <c r="P23" i="5"/>
  <c r="P22" i="5"/>
  <c r="P15" i="5"/>
  <c r="P14" i="5"/>
  <c r="P12" i="5"/>
  <c r="P11" i="5"/>
  <c r="P10" i="5"/>
  <c r="P3" i="5"/>
  <c r="N8" i="5" l="1"/>
  <c r="N10" i="5"/>
  <c r="N9" i="5"/>
  <c r="N7" i="5"/>
  <c r="N6" i="5"/>
  <c r="M26" i="5"/>
  <c r="N26" i="5" s="1"/>
  <c r="G26" i="5"/>
  <c r="N24" i="5"/>
  <c r="N21" i="5"/>
  <c r="N20" i="5"/>
  <c r="M20" i="5"/>
  <c r="N19" i="5"/>
  <c r="N18" i="5"/>
  <c r="P9" i="5"/>
</calcChain>
</file>

<file path=xl/sharedStrings.xml><?xml version="1.0" encoding="utf-8"?>
<sst xmlns="http://schemas.openxmlformats.org/spreadsheetml/2006/main" count="1038" uniqueCount="358">
  <si>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</si>
  <si>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</si>
  <si>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</si>
  <si>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</si>
  <si>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</si>
  <si>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</si>
  <si>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</si>
  <si>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</si>
  <si>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</si>
  <si>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</si>
  <si>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</si>
  <si>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</si>
  <si>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</si>
  <si>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</si>
  <si>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Przedmiot ubezpieczenia</t>
  </si>
  <si>
    <t>Wyposażenie i urządzenia</t>
  </si>
  <si>
    <t>Suma ubezpieczenia</t>
  </si>
  <si>
    <t>Sprzęt elektroniczny stacjonarny</t>
  </si>
  <si>
    <t>Sprzęt elektroniczny przenośny</t>
  </si>
  <si>
    <t>Kserokopiarki, urządzenia wielofunkcyjne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</si>
  <si>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</si>
  <si>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</si>
  <si>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</si>
  <si>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</si>
  <si>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</si>
  <si>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</si>
  <si>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</si>
  <si>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</si>
  <si>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</si>
  <si>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</si>
  <si>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</si>
  <si>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</si>
  <si>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</si>
  <si>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Centrala telefoniczna</t>
  </si>
  <si>
    <t>Serwer</t>
  </si>
  <si>
    <t>Projektory</t>
  </si>
  <si>
    <t>Monitoring</t>
  </si>
  <si>
    <t>Urząd Gminy Kamień</t>
  </si>
  <si>
    <t>Szkoła Podstawowa im. św. Jadwigi Królowej w Kamieniu Prusinie</t>
  </si>
  <si>
    <t>Szkoła Podstawowa w Krzywej Wsi</t>
  </si>
  <si>
    <t>Zespół Szkół im. Jana Pawła II w Łowisku</t>
  </si>
  <si>
    <t>Zespół Szkół im. św. Stanisława Kostki w Kamieniu</t>
  </si>
  <si>
    <t>Szkoła Podstawowa w Kamieniu Podlesiu</t>
  </si>
  <si>
    <t>Budynek UG</t>
  </si>
  <si>
    <t>Garaże murowane</t>
  </si>
  <si>
    <t>Budynek magazynowy (MAREX)</t>
  </si>
  <si>
    <t>Budynek magazynowy (Rębisz, Zybura)</t>
  </si>
  <si>
    <t>Budynek - lecznica</t>
  </si>
  <si>
    <t>Budynek gospodarczy (lecznica)</t>
  </si>
  <si>
    <t>Szatnia przy stadionie - Łowisko</t>
  </si>
  <si>
    <t>Szatnia przy stadionie - Podlesie</t>
  </si>
  <si>
    <t>Skarbnica pamięci</t>
  </si>
  <si>
    <t>Plac utwardzony przed UG</t>
  </si>
  <si>
    <t>Ścieżka ZDOŁGA</t>
  </si>
  <si>
    <t>Park Maly Jordan</t>
  </si>
  <si>
    <t>Park Małe Arboretum</t>
  </si>
  <si>
    <t>Stadion Kamień Centrum</t>
  </si>
  <si>
    <t>Stadion Krzywa Wieś</t>
  </si>
  <si>
    <t>Przełącznik</t>
  </si>
  <si>
    <t>Urządzenie bezpieczeństwa</t>
  </si>
  <si>
    <t>Kosiarka samobieżna</t>
  </si>
  <si>
    <t>Place zabaw Nowy Kamień, siłownia zewnętrzna Arboretum, wyposażenie siłowni</t>
  </si>
  <si>
    <t>Remiza OSP - Kamień Centrum</t>
  </si>
  <si>
    <t>Remiza OSP - Kamień Podlesie</t>
  </si>
  <si>
    <t>Remiza OSP - Nowy Kamień</t>
  </si>
  <si>
    <t>Remiza OSP - Kamień Błonie</t>
  </si>
  <si>
    <t>Remiza OSP - Łowisko</t>
  </si>
  <si>
    <t>Remiza OSP - Krzywa wieś</t>
  </si>
  <si>
    <t>Plac utwardzony - wjazd do remizy Krzywa Wieś</t>
  </si>
  <si>
    <t>Ogrodzenie OSP Nowy Kamień</t>
  </si>
  <si>
    <t>Budynek specjalny przy oczyszczali</t>
  </si>
  <si>
    <t>Stacja uzdatniania wody</t>
  </si>
  <si>
    <t>Studnie Łowisko</t>
  </si>
  <si>
    <t>Ogrodzenie SUW</t>
  </si>
  <si>
    <t>Studnia SUW</t>
  </si>
  <si>
    <t>Zbiornik popłuczyn</t>
  </si>
  <si>
    <t>Dmuchawa</t>
  </si>
  <si>
    <t>Oczyszczalnia R1 - bud. Główny (I et.)</t>
  </si>
  <si>
    <t>Budynek techniczny</t>
  </si>
  <si>
    <t>Przepompownia - Nowy Kamień</t>
  </si>
  <si>
    <t>Ogrodzenie - oczyszczalnia</t>
  </si>
  <si>
    <t>Pompownia PS3 - K. Prusina</t>
  </si>
  <si>
    <t>Pompownia zagr. - K. Prusina</t>
  </si>
  <si>
    <t>Pompownie ścieków wraz z rurociągiem tłocznym (5184mb)</t>
  </si>
  <si>
    <t>Boisko szkolne</t>
  </si>
  <si>
    <t>Ogrodzenia</t>
  </si>
  <si>
    <t>Plac zabaw</t>
  </si>
  <si>
    <t>Kosiarka spalinowa trakt.</t>
  </si>
  <si>
    <t>Zespół budynków z salą gimnastyczną</t>
  </si>
  <si>
    <t>Przedszkole</t>
  </si>
  <si>
    <t>Kosiarka traktorowa</t>
  </si>
  <si>
    <t>Budynek remizo-szkoły</t>
  </si>
  <si>
    <t xml:space="preserve">Plac zabaw </t>
  </si>
  <si>
    <t>Dom nauczyciela</t>
  </si>
  <si>
    <t>Boisko z trawy syntetycznej</t>
  </si>
  <si>
    <t>Dźwig osobowy</t>
  </si>
  <si>
    <t>Centrum Kultury</t>
  </si>
  <si>
    <t>Budynek szkolny z salą gimnastyczną</t>
  </si>
  <si>
    <t>Projektory z tablicą interaktywną</t>
  </si>
  <si>
    <t>Zestawy multimedialne</t>
  </si>
  <si>
    <t>Szkoła Podstawowa im. Św. Floriana w Kamieniu Podlesiu</t>
  </si>
  <si>
    <t xml:space="preserve">Gminny Zespół Ekonomiczno-Administracyjny Szkół w Kamieniu </t>
  </si>
  <si>
    <t xml:space="preserve">Środowiskowy Dom Samopomocy </t>
  </si>
  <si>
    <t>Gminny Ośrodek Pomocy Społecznej</t>
  </si>
  <si>
    <t>Jendostka użytkuje mienie i budynek Urzedu Gminy.</t>
  </si>
  <si>
    <t>Budynek ŚDS (część budynku 410,33 użytkowana przez Szkołę Muzyczną)</t>
  </si>
  <si>
    <t>Jednostka użytkuje budynek Urzedu Gminy.</t>
  </si>
  <si>
    <t>Polisy indywidualne, sumy stałe</t>
  </si>
  <si>
    <t xml:space="preserve">Zakład Gospodarki Komunalnej </t>
  </si>
  <si>
    <t>Przedszkole Samorządowe</t>
  </si>
  <si>
    <t>Sprzęt elektroniczny</t>
  </si>
  <si>
    <t>Odpowiedzialność cywilna</t>
  </si>
  <si>
    <t>Nr rej.</t>
  </si>
  <si>
    <t>Marka</t>
  </si>
  <si>
    <t>Typ, model</t>
  </si>
  <si>
    <t>Rodzaj</t>
  </si>
  <si>
    <t>Pojemność</t>
  </si>
  <si>
    <t>Ładowność</t>
  </si>
  <si>
    <t>Liczba miejsc</t>
  </si>
  <si>
    <t xml:space="preserve">Rok prod. </t>
  </si>
  <si>
    <t>Nr nadwozia</t>
  </si>
  <si>
    <t>Aktualna suma AC</t>
  </si>
  <si>
    <t>Okres OC</t>
  </si>
  <si>
    <t>Okres AC</t>
  </si>
  <si>
    <t>Okres NW</t>
  </si>
  <si>
    <t xml:space="preserve">Ubezpieczający </t>
  </si>
  <si>
    <t>Ubezpieczony</t>
  </si>
  <si>
    <t>Użytkownik</t>
  </si>
  <si>
    <t>autobus</t>
  </si>
  <si>
    <t>-</t>
  </si>
  <si>
    <t xml:space="preserve">Gmina Kamień
Adres: Kamień 287, 36 – 053 Kamień
REGON:  000541457
NIP: 517 -00-66-584
</t>
  </si>
  <si>
    <t xml:space="preserve">Urząd Gminy Kamień
Kamień 287
36-053 Kamień
Regon: 000541457
NIP: 8141404732
</t>
  </si>
  <si>
    <t>RZEKX95</t>
  </si>
  <si>
    <t xml:space="preserve">FIAT </t>
  </si>
  <si>
    <t>DUCATO</t>
  </si>
  <si>
    <t>osobowy</t>
  </si>
  <si>
    <t>do 3,5 t</t>
  </si>
  <si>
    <t>ZFA25000001743588</t>
  </si>
  <si>
    <t>RZE7RY7</t>
  </si>
  <si>
    <t xml:space="preserve">DACIA </t>
  </si>
  <si>
    <t>DUSTER</t>
  </si>
  <si>
    <t>DMC 1875</t>
  </si>
  <si>
    <t>UU1HSDADG51026611</t>
  </si>
  <si>
    <t>Gmina Kamień</t>
  </si>
  <si>
    <t>REA5856</t>
  </si>
  <si>
    <t>STAR</t>
  </si>
  <si>
    <t xml:space="preserve">specjalny </t>
  </si>
  <si>
    <t>014520</t>
  </si>
  <si>
    <t>OSP Podlesie</t>
  </si>
  <si>
    <t>RZE19EE</t>
  </si>
  <si>
    <t>JELCZ</t>
  </si>
  <si>
    <t>0001421</t>
  </si>
  <si>
    <t>OSP Krzywa Wieś</t>
  </si>
  <si>
    <t>RZE2R27</t>
  </si>
  <si>
    <t>3112308</t>
  </si>
  <si>
    <t>OSP Kamień Centrum</t>
  </si>
  <si>
    <t>RZEAW38</t>
  </si>
  <si>
    <t>FORD</t>
  </si>
  <si>
    <t>TRANSIT VAN 350 M 2.4 TDCI 100KM</t>
  </si>
  <si>
    <t>WF0XXXTTFX8C20188</t>
  </si>
  <si>
    <t xml:space="preserve">Gmina Kamień
Adres: Kamień 287, 36 – 053 Kamień
REGON:  690582105
NIP: 517 -00-66-584
</t>
  </si>
  <si>
    <t>OSP Kamień Błonie</t>
  </si>
  <si>
    <t>A0707074</t>
  </si>
  <si>
    <t xml:space="preserve">JCB </t>
  </si>
  <si>
    <t>3CX</t>
  </si>
  <si>
    <t>JCB3CXSMC01707074</t>
  </si>
  <si>
    <t>Zakład Gospodarki Komunalnej, ul. Nowa Kamień 30, 36-053 Kamień; Regon: 367928166</t>
  </si>
  <si>
    <t>RZEWC29</t>
  </si>
  <si>
    <t>VEGA</t>
  </si>
  <si>
    <t>47HP</t>
  </si>
  <si>
    <t>ciągnik rolniczy</t>
  </si>
  <si>
    <t>1905</t>
  </si>
  <si>
    <t>RZE1W10</t>
  </si>
  <si>
    <t>ZETOR</t>
  </si>
  <si>
    <t>PROXIMA 85 P3 F43</t>
  </si>
  <si>
    <t>000P3F4J37MS03948</t>
  </si>
  <si>
    <t>PRONAR</t>
  </si>
  <si>
    <t>T653</t>
  </si>
  <si>
    <t>przyczepa</t>
  </si>
  <si>
    <t>SZB6530XXA1X05392</t>
  </si>
  <si>
    <t>RZE15Y2</t>
  </si>
  <si>
    <t>SZB6530XXA1X05295</t>
  </si>
  <si>
    <t>RZE33Y2</t>
  </si>
  <si>
    <t>STIM</t>
  </si>
  <si>
    <t>P075 S75Z 25182308N</t>
  </si>
  <si>
    <t>SYAP0759000003517</t>
  </si>
  <si>
    <t>RZE16Y2</t>
  </si>
  <si>
    <t>ROM</t>
  </si>
  <si>
    <t>SMART</t>
  </si>
  <si>
    <t>XL9RM302010035028</t>
  </si>
  <si>
    <t>RZE34Y2</t>
  </si>
  <si>
    <t>GNIOTPOL</t>
  </si>
  <si>
    <t>G0713 PTM A24BB</t>
  </si>
  <si>
    <t>SY9M244BAABGK1007</t>
  </si>
  <si>
    <t>RZEAU92</t>
  </si>
  <si>
    <t xml:space="preserve">Volkswagen </t>
  </si>
  <si>
    <t>Transporter</t>
  </si>
  <si>
    <t>WV2ZZZ7HZ9H048117</t>
  </si>
  <si>
    <t xml:space="preserve">Środowiskowy Dom Samopomocy 
Kamień 376 
36-053 Kamień
Regon: 690010573
</t>
  </si>
  <si>
    <t>ŚDS/ Gmina Kamień</t>
  </si>
  <si>
    <t>RZE2Y24</t>
  </si>
  <si>
    <t xml:space="preserve">Thule </t>
  </si>
  <si>
    <t>Trailers</t>
  </si>
  <si>
    <t>UH2000A4X8P239906</t>
  </si>
  <si>
    <t xml:space="preserve">Gminny Ośrodek Pomocy Społecznej
Kamień 287
36-053 Kamień
Regon: 690010573
NIP: 813-293-23-25
</t>
  </si>
  <si>
    <t>ŚDS/ GOPS</t>
  </si>
  <si>
    <t>RZE26333</t>
  </si>
  <si>
    <t xml:space="preserve">Man </t>
  </si>
  <si>
    <t>12.232</t>
  </si>
  <si>
    <t>WMANM080002M096402</t>
  </si>
  <si>
    <t>RZE26488</t>
  </si>
  <si>
    <t xml:space="preserve">Daimler -Benz </t>
  </si>
  <si>
    <t>1225-AF 36/4x4</t>
  </si>
  <si>
    <t>WDB61526615291830</t>
  </si>
  <si>
    <t>RZE1UA8</t>
  </si>
  <si>
    <t>Motor</t>
  </si>
  <si>
    <t>RX 5RM MAX</t>
  </si>
  <si>
    <t>skuter</t>
  </si>
  <si>
    <t>LBYGY02A0CY051986</t>
  </si>
  <si>
    <t>GOPS</t>
  </si>
  <si>
    <t>RZENE98</t>
  </si>
  <si>
    <t>Renualt</t>
  </si>
  <si>
    <t>Midlum</t>
  </si>
  <si>
    <t>VF644BHM000001456</t>
  </si>
  <si>
    <t>RZE30072</t>
  </si>
  <si>
    <t xml:space="preserve">Pomot </t>
  </si>
  <si>
    <t>T-507</t>
  </si>
  <si>
    <t>przycepa ciężarowa rolnicza azenizacyjna</t>
  </si>
  <si>
    <t>SX9PC150710170324</t>
  </si>
  <si>
    <t>RZE30099</t>
  </si>
  <si>
    <t xml:space="preserve">ADNO </t>
  </si>
  <si>
    <t>A3500</t>
  </si>
  <si>
    <t>przyczepa ciężarowa</t>
  </si>
  <si>
    <t>SU9A35014H2DA1038</t>
  </si>
  <si>
    <t>brak</t>
  </si>
  <si>
    <t xml:space="preserve">Bobcat </t>
  </si>
  <si>
    <t>E19</t>
  </si>
  <si>
    <t>Minikoparka</t>
  </si>
  <si>
    <t>AWMM13637</t>
  </si>
  <si>
    <t>RZE36150</t>
  </si>
  <si>
    <t>Mercedes - Benz</t>
  </si>
  <si>
    <t>Sprinter</t>
  </si>
  <si>
    <t>WDB9066571P380268</t>
  </si>
  <si>
    <t>L.p.</t>
  </si>
  <si>
    <t>Jednostka</t>
  </si>
  <si>
    <t>Zabezpieczenia przeciwpożarowe i przeciwkradzieżowe</t>
  </si>
  <si>
    <t>Urząd Gminy</t>
  </si>
  <si>
    <t xml:space="preserve">zgodne z przepisami o ochronie przeciwpożarowej, gaśnice, co najmniej 2 zamki w drzwiach zewnętrznych, </t>
  </si>
  <si>
    <t>zgodne z przepisami o ochronie przeciwpożarowej, gaśnice, co najmniej 2 zamki w drzwiach zewnętrznych</t>
  </si>
  <si>
    <t xml:space="preserve">Gminny Zespół Ekonomiczno – Administracyjny Szkół w Kamieniu </t>
  </si>
  <si>
    <t xml:space="preserve">jednostak zlokalizowana w Urzędzie Gminy </t>
  </si>
  <si>
    <t xml:space="preserve">Załacznik nr 1e do SIWZ - Zakładka nr 5 - Wykaz zabezpieczeń przeciwpożarowych i przeciwkradzieżwoych </t>
  </si>
  <si>
    <t xml:space="preserve">Załacznik nr 1e do SIWZ zakładka nr 2 - wykaz sprzętu elektronicznego </t>
  </si>
  <si>
    <t>Zakładka 1e do SIWZ, załącznik nr 3 - wykaz pojazdów</t>
  </si>
  <si>
    <t>Załacznik nr 1e do SIWZ, zakładka nr 1 - wykaz mienia</t>
  </si>
  <si>
    <t>Materiał</t>
  </si>
  <si>
    <t>Rok budowy budynku</t>
  </si>
  <si>
    <t>Ścian</t>
  </si>
  <si>
    <t>Stropów</t>
  </si>
  <si>
    <t>Stropodachu</t>
  </si>
  <si>
    <t>Pokrycie dachu</t>
  </si>
  <si>
    <t>b.d.</t>
  </si>
  <si>
    <t>cegła, pustak</t>
  </si>
  <si>
    <t>blacha</t>
  </si>
  <si>
    <t>x</t>
  </si>
  <si>
    <t>drewno</t>
  </si>
  <si>
    <t>żelbeton</t>
  </si>
  <si>
    <t>drewniano-blaszane</t>
  </si>
  <si>
    <t>cegła, kratówka, styropian</t>
  </si>
  <si>
    <t>żelbeton, metal, płyty regips</t>
  </si>
  <si>
    <t>metal</t>
  </si>
  <si>
    <t>płyty dachowe warstwowe</t>
  </si>
  <si>
    <t>cegła, beton</t>
  </si>
  <si>
    <t>stal, drewno</t>
  </si>
  <si>
    <t>1969 + 2011</t>
  </si>
  <si>
    <t>drewno, blacha</t>
  </si>
  <si>
    <t>drewniana, metalowa</t>
  </si>
  <si>
    <t xml:space="preserve">brak danych </t>
  </si>
  <si>
    <t>Murowane pozostałe</t>
  </si>
  <si>
    <t>Blacha/balchodachówka</t>
  </si>
  <si>
    <t xml:space="preserve">Suma ubezpieczenia </t>
  </si>
  <si>
    <t>Murowane</t>
  </si>
  <si>
    <t>Blacha</t>
  </si>
  <si>
    <t xml:space="preserve">Zakład Gospodarki Komunlanej </t>
  </si>
  <si>
    <t>zgodne z przepisami o ochronie przeciwpożarowej, gaśnice,</t>
  </si>
  <si>
    <t xml:space="preserve">Sprzęt eletroniczny stacjonarny </t>
  </si>
  <si>
    <t xml:space="preserve">Podsumowanie wszystkich powyższych pozycji w systemie sum stałych </t>
  </si>
  <si>
    <t>Budynek policji</t>
  </si>
  <si>
    <t xml:space="preserve">Szatnia przy stadionie - Kamien Centr wraz z trybunami i magazynami. </t>
  </si>
  <si>
    <t xml:space="preserve">Wiata </t>
  </si>
  <si>
    <t xml:space="preserve">Plac utwardzony </t>
  </si>
  <si>
    <t>Budynek Administracyjny; Budynek Nowy Kamień 30</t>
  </si>
  <si>
    <t>Altana</t>
  </si>
  <si>
    <t>blacha/blachodachówka</t>
  </si>
  <si>
    <t>system do głosowania</t>
  </si>
  <si>
    <t>monitoring w parku</t>
  </si>
  <si>
    <t>wyposażenie i urządzenia</t>
  </si>
  <si>
    <t xml:space="preserve">Projektor z tablicą interaktywną </t>
  </si>
  <si>
    <t>Szkoła muzyczna I stopnia</t>
  </si>
  <si>
    <t>RZE46670</t>
  </si>
  <si>
    <t>Benz</t>
  </si>
  <si>
    <t>WDB9066571P589737</t>
  </si>
  <si>
    <t>OSP Łowisko</t>
  </si>
  <si>
    <t>ZGK Kamień</t>
  </si>
  <si>
    <t>OSP Nowy Kamień</t>
  </si>
  <si>
    <t>OSP Kamień</t>
  </si>
  <si>
    <t>Centrum Kultury w Kamieniu</t>
  </si>
  <si>
    <t>Budynek Centrum Kultury</t>
  </si>
  <si>
    <t>Sprzęt nagłośnieniowy</t>
  </si>
  <si>
    <t>KB</t>
  </si>
  <si>
    <t>WO</t>
  </si>
  <si>
    <t>b</t>
  </si>
  <si>
    <t>bud</t>
  </si>
  <si>
    <t>w</t>
  </si>
  <si>
    <t>Budynek szkoły z łącznikiem wraz salą gimnastyczną</t>
  </si>
  <si>
    <t>p</t>
  </si>
  <si>
    <t>Rodzaj wartości</t>
  </si>
  <si>
    <t>powierzchnia w m2</t>
  </si>
  <si>
    <t>s</t>
  </si>
  <si>
    <t>Budynki</t>
  </si>
  <si>
    <t>Budowle</t>
  </si>
  <si>
    <t>sprzęt elektroniczny przenośny</t>
  </si>
  <si>
    <t>Rodzaj ubezpieczenia</t>
  </si>
  <si>
    <t>Ilość szkód</t>
  </si>
  <si>
    <t>Wysokość odszkodowania</t>
  </si>
  <si>
    <t>Mienia od wszystkich ryzyk</t>
  </si>
  <si>
    <t>Ubezpieczenie instalacji solarnych</t>
  </si>
  <si>
    <t>Ubezpieczenie NNW strażaków</t>
  </si>
  <si>
    <t>OC posiadaczy pojazdów mechanicznych</t>
  </si>
  <si>
    <t>Autocasco</t>
  </si>
  <si>
    <t>NNW komunikacyjne</t>
  </si>
  <si>
    <t>RAZEM</t>
  </si>
  <si>
    <t>RZE14Y2</t>
  </si>
  <si>
    <t>10.05.2021 09.05.2024</t>
  </si>
  <si>
    <t>09.09.2021 08.09.2024</t>
  </si>
  <si>
    <t>01.01.2021 31.12.2023</t>
  </si>
  <si>
    <t>16.01.2021 15.01.2024</t>
  </si>
  <si>
    <t>29.10.2020 28.10.2023</t>
  </si>
  <si>
    <t>02.08.2021 01.08.2024</t>
  </si>
  <si>
    <t>27.11.2020 26.11.2023</t>
  </si>
  <si>
    <t>21.09.2021 20.09.2024</t>
  </si>
  <si>
    <t>20.12.2020 19.12.2023</t>
  </si>
  <si>
    <t>17.10.2020 16.10.2023</t>
  </si>
  <si>
    <t>20.10.2020 19.10.2023</t>
  </si>
  <si>
    <t>08.09.2021 07.09.2024</t>
  </si>
  <si>
    <t>25.06.2021 24.06.2024</t>
  </si>
  <si>
    <t>25.08.2021 24.08.2024</t>
  </si>
  <si>
    <t>09.11.2020 08.11.2023</t>
  </si>
  <si>
    <t>19.02.2021 18.02.2024</t>
  </si>
  <si>
    <t>22.03.2021 21.03.2024</t>
  </si>
  <si>
    <t>15.03.2021 14.03.2024</t>
  </si>
  <si>
    <t>Nowy Budynek Centrum Kultury wraz z instalacją solarną</t>
  </si>
  <si>
    <t>blacha profilowana</t>
  </si>
  <si>
    <t>Instalacje solarne na budynku</t>
  </si>
  <si>
    <t>Budynek Przedszkola wraz z instalacją solarną</t>
  </si>
  <si>
    <t>Oczyszczalnia bud. Głowny (stacja, zbiornik oraz instalacja solarna)</t>
  </si>
  <si>
    <t>i</t>
  </si>
  <si>
    <t>Instalacje solarne zainstalowane na budynkach użyteczności publicznej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</si>
</sst>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sz val="10"/>
      <name val="Cambria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rgb="FF1F497D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8" fillId="0" borderId="0" xfId="0" applyFont="1" applyBorder="1"/>
    <xf numFmtId="0" fontId="6" fillId="0" borderId="1" xfId="2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horizontal="right" vertical="center"/>
    </xf>
    <xf numFmtId="164" fontId="6" fillId="0" borderId="1" xfId="2" applyNumberFormat="1" applyFont="1" applyFill="1" applyBorder="1" applyAlignment="1">
      <alignment vertical="center"/>
    </xf>
    <xf numFmtId="44" fontId="8" fillId="0" borderId="0" xfId="5" applyFont="1" applyBorder="1"/>
    <xf numFmtId="44" fontId="8" fillId="0" borderId="0" xfId="0" applyNumberFormat="1" applyFont="1" applyBorder="1"/>
    <xf numFmtId="10" fontId="8" fillId="0" borderId="0" xfId="10" applyNumberFormat="1" applyFont="1" applyBorder="1"/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44" fontId="14" fillId="0" borderId="1" xfId="5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0" fontId="5" fillId="3" borderId="1" xfId="6" applyFont="1" applyFill="1" applyBorder="1" applyAlignment="1">
      <alignment horizontal="center" vertical="center" wrapText="1"/>
    </xf>
    <xf numFmtId="49" fontId="5" fillId="3" borderId="1" xfId="6" applyNumberFormat="1" applyFont="1" applyFill="1" applyBorder="1" applyAlignment="1">
      <alignment horizontal="center" vertical="center" wrapText="1"/>
    </xf>
    <xf numFmtId="44" fontId="6" fillId="2" borderId="1" xfId="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6" xfId="6" applyFont="1" applyFill="1" applyBorder="1" applyAlignment="1">
      <alignment horizontal="center" vertical="center" wrapText="1"/>
    </xf>
    <xf numFmtId="49" fontId="6" fillId="2" borderId="6" xfId="6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4" fontId="6" fillId="2" borderId="6" xfId="9" applyFont="1" applyFill="1" applyBorder="1" applyAlignment="1">
      <alignment horizontal="center" vertical="center" wrapText="1"/>
    </xf>
    <xf numFmtId="0" fontId="6" fillId="2" borderId="3" xfId="6" applyFont="1" applyFill="1" applyBorder="1" applyAlignment="1">
      <alignment horizontal="center" vertical="center" wrapText="1"/>
    </xf>
    <xf numFmtId="49" fontId="6" fillId="2" borderId="3" xfId="6" applyNumberFormat="1" applyFont="1" applyFill="1" applyBorder="1" applyAlignment="1">
      <alignment horizontal="center" vertical="center" wrapText="1"/>
    </xf>
    <xf numFmtId="44" fontId="6" fillId="2" borderId="3" xfId="9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4" fontId="5" fillId="3" borderId="1" xfId="9" applyFont="1" applyFill="1" applyBorder="1" applyAlignment="1">
      <alignment horizontal="center" vertical="center" wrapText="1"/>
    </xf>
    <xf numFmtId="44" fontId="6" fillId="2" borderId="1" xfId="5" applyFont="1" applyFill="1" applyBorder="1" applyAlignment="1">
      <alignment horizontal="center" vertical="center" wrapText="1"/>
    </xf>
    <xf numFmtId="44" fontId="15" fillId="2" borderId="6" xfId="5" applyFont="1" applyFill="1" applyBorder="1" applyAlignment="1">
      <alignment horizontal="center" vertical="center" wrapText="1"/>
    </xf>
    <xf numFmtId="44" fontId="15" fillId="2" borderId="1" xfId="5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6" fillId="2" borderId="1" xfId="6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1" xfId="0" applyFont="1" applyBorder="1" applyAlignment="1">
      <alignment horizontal="left" vertical="center" wrapText="1"/>
    </xf>
    <xf numFmtId="0" fontId="5" fillId="3" borderId="1" xfId="6" applyFont="1" applyFill="1" applyBorder="1" applyAlignment="1">
      <alignment horizontal="center" vertical="center"/>
    </xf>
    <xf numFmtId="0" fontId="5" fillId="2" borderId="1" xfId="6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 vertical="center" wrapText="1"/>
    </xf>
    <xf numFmtId="164" fontId="6" fillId="4" borderId="1" xfId="1" applyNumberFormat="1" applyFont="1" applyFill="1" applyBorder="1" applyAlignment="1">
      <alignment horizontal="right" vertical="center"/>
    </xf>
    <xf numFmtId="164" fontId="5" fillId="4" borderId="1" xfId="1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16" fillId="0" borderId="1" xfId="0" applyFont="1" applyBorder="1"/>
    <xf numFmtId="0" fontId="5" fillId="3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11" fillId="0" borderId="0" xfId="0" applyFont="1" applyBorder="1" applyAlignment="1">
      <alignment wrapText="1"/>
    </xf>
    <xf numFmtId="2" fontId="6" fillId="4" borderId="1" xfId="1" applyNumberFormat="1" applyFont="1" applyFill="1" applyBorder="1" applyAlignment="1">
      <alignment horizontal="center"/>
    </xf>
    <xf numFmtId="2" fontId="5" fillId="4" borderId="1" xfId="1" applyNumberFormat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2" fontId="6" fillId="2" borderId="1" xfId="1" applyNumberFormat="1" applyFont="1" applyFill="1" applyBorder="1" applyAlignment="1">
      <alignment horizontal="center"/>
    </xf>
    <xf numFmtId="44" fontId="14" fillId="0" borderId="1" xfId="5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4" fontId="10" fillId="0" borderId="0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11" fillId="0" borderId="0" xfId="0" applyNumberFormat="1" applyFont="1" applyBorder="1"/>
    <xf numFmtId="164" fontId="8" fillId="0" borderId="0" xfId="0" applyNumberFormat="1" applyFont="1" applyBorder="1"/>
    <xf numFmtId="44" fontId="10" fillId="0" borderId="0" xfId="5" applyFont="1" applyBorder="1" applyAlignment="1">
      <alignment horizontal="center"/>
    </xf>
    <xf numFmtId="44" fontId="0" fillId="0" borderId="0" xfId="5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6" fillId="0" borderId="0" xfId="5" applyFont="1" applyFill="1" applyBorder="1" applyAlignment="1">
      <alignment vertical="center"/>
    </xf>
    <xf numFmtId="1" fontId="6" fillId="4" borderId="1" xfId="1" applyNumberFormat="1" applyFont="1" applyFill="1" applyBorder="1" applyAlignment="1">
      <alignment horizontal="center"/>
    </xf>
    <xf numFmtId="1" fontId="5" fillId="4" borderId="1" xfId="1" applyNumberFormat="1" applyFont="1" applyFill="1" applyBorder="1" applyAlignment="1">
      <alignment horizontal="center" wrapText="1"/>
    </xf>
    <xf numFmtId="1" fontId="6" fillId="2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wrapText="1"/>
    </xf>
    <xf numFmtId="1" fontId="14" fillId="0" borderId="1" xfId="5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8" fontId="15" fillId="2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0" fontId="5" fillId="4" borderId="1" xfId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44" fontId="18" fillId="0" borderId="1" xfId="5" applyFont="1" applyBorder="1" applyAlignment="1">
      <alignment horizontal="right" vertical="center" wrapText="1"/>
    </xf>
    <xf numFmtId="0" fontId="5" fillId="4" borderId="1" xfId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right" vertical="center"/>
    </xf>
    <xf numFmtId="0" fontId="5" fillId="3" borderId="1" xfId="2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Continuous" vertical="center" wrapText="1"/>
    </xf>
    <xf numFmtId="0" fontId="5" fillId="4" borderId="4" xfId="0" applyFont="1" applyFill="1" applyBorder="1" applyAlignment="1">
      <alignment horizontal="centerContinuous" vertical="center" wrapText="1"/>
    </xf>
    <xf numFmtId="0" fontId="5" fillId="4" borderId="5" xfId="0" applyFont="1" applyFill="1" applyBorder="1" applyAlignment="1">
      <alignment horizontal="centerContinuous" vertical="center" wrapText="1"/>
    </xf>
    <xf numFmtId="0" fontId="5" fillId="4" borderId="1" xfId="1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5" fillId="4" borderId="2" xfId="1" applyFont="1" applyFill="1" applyBorder="1" applyAlignment="1">
      <alignment vertical="center" wrapText="1"/>
    </xf>
    <xf numFmtId="0" fontId="5" fillId="4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5" fillId="3" borderId="1" xfId="2" applyFont="1" applyFill="1" applyBorder="1" applyAlignment="1">
      <alignment vertical="center"/>
    </xf>
    <xf numFmtId="0" fontId="5" fillId="3" borderId="1" xfId="0" applyFont="1" applyFill="1" applyBorder="1" applyAlignment="1">
      <alignment horizontal="centerContinuous"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justify" vertical="center"/>
    </xf>
    <xf numFmtId="0" fontId="19" fillId="8" borderId="1" xfId="0" applyFont="1" applyFill="1" applyBorder="1" applyAlignment="1">
      <alignment horizontal="right" vertical="center"/>
    </xf>
    <xf numFmtId="164" fontId="19" fillId="8" borderId="1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justify" vertical="center"/>
    </xf>
    <xf numFmtId="0" fontId="0" fillId="0" borderId="1" xfId="0" applyBorder="1"/>
    <xf numFmtId="164" fontId="0" fillId="0" borderId="1" xfId="0" applyNumberFormat="1" applyBorder="1"/>
    <xf numFmtId="0" fontId="20" fillId="0" borderId="1" xfId="0" applyFont="1" applyBorder="1" applyAlignment="1">
      <alignment horizontal="right" vertical="center"/>
    </xf>
    <xf numFmtId="164" fontId="20" fillId="0" borderId="1" xfId="0" applyNumberFormat="1" applyFont="1" applyBorder="1" applyAlignment="1">
      <alignment horizontal="right" vertical="center"/>
    </xf>
    <xf numFmtId="0" fontId="20" fillId="7" borderId="1" xfId="0" applyFont="1" applyFill="1" applyBorder="1" applyAlignment="1">
      <alignment horizontal="justify" vertical="center"/>
    </xf>
    <xf numFmtId="164" fontId="20" fillId="7" borderId="1" xfId="0" applyNumberFormat="1" applyFont="1" applyFill="1" applyBorder="1" applyAlignment="1">
      <alignment horizontal="justify" vertical="center"/>
    </xf>
    <xf numFmtId="0" fontId="20" fillId="7" borderId="1" xfId="0" applyFont="1" applyFill="1" applyBorder="1" applyAlignment="1">
      <alignment horizontal="justify" vertical="center" wrapText="1"/>
    </xf>
    <xf numFmtId="164" fontId="20" fillId="7" borderId="1" xfId="0" applyNumberFormat="1" applyFont="1" applyFill="1" applyBorder="1" applyAlignment="1">
      <alignment horizontal="justify" vertical="center" wrapText="1"/>
    </xf>
    <xf numFmtId="0" fontId="6" fillId="0" borderId="1" xfId="11" applyFont="1" applyFill="1" applyBorder="1" applyAlignment="1">
      <alignment horizontal="center" vertical="center"/>
    </xf>
    <xf numFmtId="0" fontId="6" fillId="0" borderId="1" xfId="11" applyFont="1" applyFill="1" applyBorder="1" applyAlignment="1">
      <alignment horizontal="center" vertical="center" wrapText="1"/>
    </xf>
    <xf numFmtId="49" fontId="6" fillId="0" borderId="1" xfId="11" applyNumberFormat="1" applyFont="1" applyFill="1" applyBorder="1" applyAlignment="1">
      <alignment horizontal="center" vertical="center" wrapText="1"/>
    </xf>
    <xf numFmtId="44" fontId="6" fillId="0" borderId="1" xfId="9" applyFont="1" applyFill="1" applyBorder="1" applyAlignment="1">
      <alignment horizontal="center" vertical="center"/>
    </xf>
    <xf numFmtId="44" fontId="6" fillId="0" borderId="1" xfId="9" applyFont="1" applyFill="1" applyBorder="1" applyAlignment="1">
      <alignment horizontal="center" vertical="center" wrapText="1"/>
    </xf>
    <xf numFmtId="0" fontId="21" fillId="0" borderId="0" xfId="0" applyFont="1"/>
    <xf numFmtId="0" fontId="5" fillId="4" borderId="1" xfId="1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justify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vertical="center" wrapText="1"/>
    </xf>
  </cellXfs>
  <cellStyles count="12">
    <cellStyle name="Normalny" xfId="0" builtinId="0"/>
    <cellStyle name="Normalny 2" xfId="1"/>
    <cellStyle name="Normalny 3" xfId="2"/>
    <cellStyle name="Normalny 3 2" xfId="6"/>
    <cellStyle name="Normalny 3 2 4" xfId="11"/>
    <cellStyle name="Procentowy" xfId="10" builtinId="5"/>
    <cellStyle name="Walutowy" xfId="5" builtinId="4"/>
    <cellStyle name="Walutowy 2" xfId="3"/>
    <cellStyle name="Walutowy 2 2" xfId="8"/>
    <cellStyle name="Walutowy 3" xfId="4"/>
    <cellStyle name="Walutowy 3 2" xfId="9"/>
    <cellStyle name="Walutowy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opLeftCell="A87" zoomScaleNormal="100" workbookViewId="0">
      <selection activeCell="D108" sqref="D108"/>
    </sheetView>
  </sheetViews>
  <sheetFormatPr defaultColWidth="9.109375" defaultRowHeight="13.2" x14ac:dyDescent="0.25"/>
  <cols>
    <col min="1" max="1" width="9.109375" style="11" customWidth="1"/>
    <col min="2" max="2" width="4.6640625" style="11" bestFit="1" customWidth="1"/>
    <col min="3" max="3" width="37.6640625" style="13" customWidth="1"/>
    <col min="4" max="4" width="22.6640625" style="11" customWidth="1"/>
    <col min="5" max="6" width="22.6640625" style="85" customWidth="1"/>
    <col min="7" max="7" width="22.6640625" style="105" customWidth="1"/>
    <col min="8" max="8" width="22.6640625" style="85" customWidth="1"/>
    <col min="9" max="9" width="33.33203125" style="85" customWidth="1"/>
    <col min="10" max="10" width="22.33203125" style="85" customWidth="1"/>
    <col min="11" max="11" width="22.109375" style="85" customWidth="1"/>
    <col min="12" max="12" width="12.88671875" style="11" bestFit="1" customWidth="1"/>
    <col min="13" max="16384" width="9.109375" style="11"/>
  </cols>
  <sheetData>
    <row r="1" spans="1:11" ht="15.75" customHeight="1" x14ac:dyDescent="0.3">
      <c r="B1" s="117" t="s">
        <v>254</v>
      </c>
      <c r="C1" s="118"/>
      <c r="D1" s="118"/>
      <c r="E1" s="118"/>
      <c r="F1" s="118"/>
      <c r="G1" s="118"/>
      <c r="H1" s="118"/>
      <c r="I1" s="118"/>
      <c r="J1" s="118"/>
      <c r="K1" s="119"/>
    </row>
    <row r="2" spans="1:11" x14ac:dyDescent="0.25">
      <c r="B2" s="62"/>
      <c r="C2" s="63"/>
      <c r="D2" s="61"/>
      <c r="E2" s="69"/>
      <c r="F2" s="69"/>
      <c r="G2" s="97"/>
      <c r="H2" s="154" t="s">
        <v>255</v>
      </c>
      <c r="I2" s="154"/>
      <c r="J2" s="154"/>
      <c r="K2" s="154"/>
    </row>
    <row r="3" spans="1:11" x14ac:dyDescent="0.25">
      <c r="B3" s="56" t="s">
        <v>0</v>
      </c>
      <c r="C3" s="57" t="s">
        <v>14</v>
      </c>
      <c r="D3" s="58" t="s">
        <v>280</v>
      </c>
      <c r="E3" s="70" t="s">
        <v>316</v>
      </c>
      <c r="F3" s="70" t="s">
        <v>317</v>
      </c>
      <c r="G3" s="98" t="s">
        <v>256</v>
      </c>
      <c r="H3" s="71" t="s">
        <v>257</v>
      </c>
      <c r="I3" s="71" t="s">
        <v>258</v>
      </c>
      <c r="J3" s="71" t="s">
        <v>259</v>
      </c>
      <c r="K3" s="71" t="s">
        <v>260</v>
      </c>
    </row>
    <row r="4" spans="1:11" x14ac:dyDescent="0.25">
      <c r="B4" s="56" t="s">
        <v>1</v>
      </c>
      <c r="C4" s="59" t="s">
        <v>37</v>
      </c>
      <c r="D4" s="58"/>
      <c r="E4" s="70"/>
      <c r="F4" s="70"/>
      <c r="G4" s="98"/>
      <c r="H4" s="71"/>
      <c r="I4" s="71"/>
      <c r="J4" s="71"/>
      <c r="K4" s="71"/>
    </row>
    <row r="5" spans="1:11" s="19" customFormat="1" x14ac:dyDescent="0.25">
      <c r="A5" s="19" t="s">
        <v>311</v>
      </c>
      <c r="B5" s="3" t="s">
        <v>1</v>
      </c>
      <c r="C5" s="4" t="s">
        <v>43</v>
      </c>
      <c r="D5" s="5">
        <v>1424511.56</v>
      </c>
      <c r="E5" s="72" t="s">
        <v>309</v>
      </c>
      <c r="F5" s="72"/>
      <c r="G5" s="99"/>
      <c r="H5" s="72" t="s">
        <v>262</v>
      </c>
      <c r="I5" s="72"/>
      <c r="J5" s="73"/>
      <c r="K5" s="73" t="s">
        <v>263</v>
      </c>
    </row>
    <row r="6" spans="1:11" s="19" customFormat="1" x14ac:dyDescent="0.25">
      <c r="A6" s="19" t="s">
        <v>311</v>
      </c>
      <c r="B6" s="3" t="s">
        <v>2</v>
      </c>
      <c r="C6" s="4" t="s">
        <v>45</v>
      </c>
      <c r="D6" s="5">
        <v>38040</v>
      </c>
      <c r="E6" s="72" t="s">
        <v>310</v>
      </c>
      <c r="F6" s="72"/>
      <c r="G6" s="99"/>
      <c r="H6" s="72"/>
      <c r="I6" s="72"/>
      <c r="J6" s="73"/>
      <c r="K6" s="73"/>
    </row>
    <row r="7" spans="1:11" s="19" customFormat="1" x14ac:dyDescent="0.25">
      <c r="A7" s="19" t="s">
        <v>311</v>
      </c>
      <c r="B7" s="3" t="s">
        <v>3</v>
      </c>
      <c r="C7" s="4" t="s">
        <v>46</v>
      </c>
      <c r="D7" s="5">
        <v>50520</v>
      </c>
      <c r="E7" s="72" t="s">
        <v>310</v>
      </c>
      <c r="F7" s="72"/>
      <c r="G7" s="99"/>
      <c r="H7" s="72"/>
      <c r="I7" s="72"/>
      <c r="J7" s="73"/>
      <c r="K7" s="73"/>
    </row>
    <row r="8" spans="1:11" s="19" customFormat="1" x14ac:dyDescent="0.25">
      <c r="A8" s="19" t="s">
        <v>311</v>
      </c>
      <c r="B8" s="3" t="s">
        <v>4</v>
      </c>
      <c r="C8" s="4" t="s">
        <v>287</v>
      </c>
      <c r="D8" s="5">
        <v>249508.74</v>
      </c>
      <c r="E8" s="72" t="s">
        <v>309</v>
      </c>
      <c r="F8" s="72"/>
      <c r="G8" s="99"/>
      <c r="H8" s="72"/>
      <c r="I8" s="72"/>
      <c r="J8" s="73"/>
      <c r="K8" s="73"/>
    </row>
    <row r="9" spans="1:11" s="19" customFormat="1" x14ac:dyDescent="0.25">
      <c r="A9" s="19" t="s">
        <v>311</v>
      </c>
      <c r="B9" s="3" t="s">
        <v>5</v>
      </c>
      <c r="C9" s="4" t="s">
        <v>47</v>
      </c>
      <c r="D9" s="5">
        <v>128168.97</v>
      </c>
      <c r="E9" s="72" t="s">
        <v>309</v>
      </c>
      <c r="F9" s="72"/>
      <c r="G9" s="99"/>
      <c r="H9" s="74" t="s">
        <v>262</v>
      </c>
      <c r="I9" s="74"/>
      <c r="J9" s="74"/>
      <c r="K9" s="74" t="s">
        <v>263</v>
      </c>
    </row>
    <row r="10" spans="1:11" s="19" customFormat="1" x14ac:dyDescent="0.25">
      <c r="A10" s="19" t="s">
        <v>311</v>
      </c>
      <c r="B10" s="3" t="s">
        <v>6</v>
      </c>
      <c r="C10" s="4" t="s">
        <v>48</v>
      </c>
      <c r="D10" s="5">
        <v>3754</v>
      </c>
      <c r="E10" s="72" t="s">
        <v>309</v>
      </c>
      <c r="F10" s="72"/>
      <c r="G10" s="99"/>
      <c r="H10" s="72"/>
      <c r="I10" s="72"/>
      <c r="J10" s="73"/>
      <c r="K10" s="73"/>
    </row>
    <row r="11" spans="1:11" s="19" customFormat="1" x14ac:dyDescent="0.25">
      <c r="A11" s="19" t="s">
        <v>311</v>
      </c>
      <c r="B11" s="3" t="s">
        <v>7</v>
      </c>
      <c r="C11" s="4" t="s">
        <v>49</v>
      </c>
      <c r="D11" s="5">
        <v>130710</v>
      </c>
      <c r="E11" s="72" t="s">
        <v>310</v>
      </c>
      <c r="F11" s="72"/>
      <c r="G11" s="99"/>
      <c r="H11" s="72"/>
      <c r="I11" s="72"/>
      <c r="J11" s="73"/>
      <c r="K11" s="73"/>
    </row>
    <row r="12" spans="1:11" s="19" customFormat="1" x14ac:dyDescent="0.25">
      <c r="A12" s="19" t="s">
        <v>311</v>
      </c>
      <c r="B12" s="3" t="s">
        <v>8</v>
      </c>
      <c r="C12" s="4" t="s">
        <v>50</v>
      </c>
      <c r="D12" s="5">
        <v>46444.1</v>
      </c>
      <c r="E12" s="72" t="s">
        <v>309</v>
      </c>
      <c r="F12" s="72"/>
      <c r="G12" s="99"/>
      <c r="H12" s="72"/>
      <c r="I12" s="72"/>
      <c r="J12" s="73"/>
      <c r="K12" s="73"/>
    </row>
    <row r="13" spans="1:11" s="19" customFormat="1" ht="26.4" x14ac:dyDescent="0.25">
      <c r="A13" s="19" t="s">
        <v>311</v>
      </c>
      <c r="B13" s="3" t="s">
        <v>9</v>
      </c>
      <c r="C13" s="4" t="s">
        <v>288</v>
      </c>
      <c r="D13" s="5">
        <v>293937.26</v>
      </c>
      <c r="E13" s="72" t="s">
        <v>309</v>
      </c>
      <c r="F13" s="72"/>
      <c r="G13" s="99"/>
      <c r="H13" s="72"/>
      <c r="I13" s="72"/>
      <c r="J13" s="73"/>
      <c r="K13" s="73"/>
    </row>
    <row r="14" spans="1:11" s="19" customFormat="1" x14ac:dyDescent="0.25">
      <c r="A14" s="19" t="s">
        <v>311</v>
      </c>
      <c r="B14" s="3" t="s">
        <v>10</v>
      </c>
      <c r="C14" s="4" t="s">
        <v>51</v>
      </c>
      <c r="D14" s="5">
        <v>744744.98</v>
      </c>
      <c r="E14" s="72" t="s">
        <v>309</v>
      </c>
      <c r="F14" s="72"/>
      <c r="G14" s="99"/>
      <c r="H14" s="72"/>
      <c r="I14" s="72"/>
      <c r="J14" s="73"/>
      <c r="K14" s="73"/>
    </row>
    <row r="15" spans="1:11" s="19" customFormat="1" x14ac:dyDescent="0.25">
      <c r="A15" s="19" t="s">
        <v>311</v>
      </c>
      <c r="B15" s="3" t="s">
        <v>11</v>
      </c>
      <c r="C15" s="4" t="s">
        <v>62</v>
      </c>
      <c r="D15" s="5">
        <v>445324.2</v>
      </c>
      <c r="E15" s="72" t="s">
        <v>309</v>
      </c>
      <c r="F15" s="72"/>
      <c r="G15" s="99"/>
      <c r="H15" s="72"/>
      <c r="I15" s="72"/>
      <c r="J15" s="73"/>
      <c r="K15" s="73"/>
    </row>
    <row r="16" spans="1:11" s="19" customFormat="1" x14ac:dyDescent="0.25">
      <c r="A16" s="19" t="s">
        <v>311</v>
      </c>
      <c r="B16" s="3" t="s">
        <v>12</v>
      </c>
      <c r="C16" s="4" t="s">
        <v>63</v>
      </c>
      <c r="D16" s="5">
        <v>1694</v>
      </c>
      <c r="E16" s="72" t="s">
        <v>309</v>
      </c>
      <c r="F16" s="72"/>
      <c r="G16" s="99"/>
      <c r="H16" s="72"/>
      <c r="I16" s="72"/>
      <c r="J16" s="73"/>
      <c r="K16" s="73"/>
    </row>
    <row r="17" spans="1:11" s="19" customFormat="1" x14ac:dyDescent="0.25">
      <c r="A17" s="19" t="s">
        <v>311</v>
      </c>
      <c r="B17" s="3" t="s">
        <v>13</v>
      </c>
      <c r="C17" s="4" t="s">
        <v>64</v>
      </c>
      <c r="D17" s="5">
        <v>139673.20000000001</v>
      </c>
      <c r="E17" s="72" t="s">
        <v>309</v>
      </c>
      <c r="F17" s="72"/>
      <c r="G17" s="99"/>
      <c r="H17" s="72"/>
      <c r="I17" s="72"/>
      <c r="J17" s="73"/>
      <c r="K17" s="73"/>
    </row>
    <row r="18" spans="1:11" s="19" customFormat="1" x14ac:dyDescent="0.25">
      <c r="A18" s="19" t="s">
        <v>311</v>
      </c>
      <c r="B18" s="3" t="s">
        <v>20</v>
      </c>
      <c r="C18" s="4" t="s">
        <v>65</v>
      </c>
      <c r="D18" s="5">
        <v>537378.12</v>
      </c>
      <c r="E18" s="72" t="s">
        <v>309</v>
      </c>
      <c r="F18" s="72"/>
      <c r="G18" s="99"/>
      <c r="H18" s="72"/>
      <c r="I18" s="72"/>
      <c r="J18" s="73"/>
      <c r="K18" s="73"/>
    </row>
    <row r="19" spans="1:11" s="19" customFormat="1" x14ac:dyDescent="0.25">
      <c r="A19" s="19" t="s">
        <v>311</v>
      </c>
      <c r="B19" s="3" t="s">
        <v>21</v>
      </c>
      <c r="C19" s="4" t="s">
        <v>66</v>
      </c>
      <c r="D19" s="5">
        <v>196197.8</v>
      </c>
      <c r="E19" s="72" t="s">
        <v>309</v>
      </c>
      <c r="F19" s="72"/>
      <c r="G19" s="99"/>
      <c r="H19" s="72"/>
      <c r="I19" s="72"/>
      <c r="J19" s="73"/>
      <c r="K19" s="73"/>
    </row>
    <row r="20" spans="1:11" s="19" customFormat="1" x14ac:dyDescent="0.25">
      <c r="A20" s="19" t="s">
        <v>311</v>
      </c>
      <c r="B20" s="3" t="s">
        <v>22</v>
      </c>
      <c r="C20" s="4" t="s">
        <v>67</v>
      </c>
      <c r="D20" s="5">
        <v>96692.3</v>
      </c>
      <c r="E20" s="72" t="s">
        <v>309</v>
      </c>
      <c r="F20" s="72"/>
      <c r="G20" s="99"/>
      <c r="H20" s="72"/>
      <c r="I20" s="72"/>
      <c r="J20" s="73"/>
      <c r="K20" s="73"/>
    </row>
    <row r="21" spans="1:11" s="19" customFormat="1" x14ac:dyDescent="0.25">
      <c r="A21" s="19" t="s">
        <v>312</v>
      </c>
      <c r="B21" s="3" t="s">
        <v>24</v>
      </c>
      <c r="C21" s="4" t="s">
        <v>52</v>
      </c>
      <c r="D21" s="5">
        <v>17789</v>
      </c>
      <c r="E21" s="72" t="s">
        <v>309</v>
      </c>
      <c r="F21" s="72"/>
      <c r="G21" s="99"/>
      <c r="H21" s="74"/>
      <c r="I21" s="74"/>
      <c r="J21" s="74"/>
      <c r="K21" s="74" t="s">
        <v>263</v>
      </c>
    </row>
    <row r="22" spans="1:11" s="19" customFormat="1" x14ac:dyDescent="0.25">
      <c r="A22" s="19" t="s">
        <v>312</v>
      </c>
      <c r="B22" s="3" t="s">
        <v>25</v>
      </c>
      <c r="C22" s="4" t="s">
        <v>53</v>
      </c>
      <c r="D22" s="5">
        <v>53874.65</v>
      </c>
      <c r="E22" s="72" t="s">
        <v>309</v>
      </c>
      <c r="F22" s="72"/>
      <c r="G22" s="99"/>
      <c r="H22" s="74"/>
      <c r="I22" s="74"/>
      <c r="J22" s="74"/>
      <c r="K22" s="74"/>
    </row>
    <row r="23" spans="1:11" s="19" customFormat="1" x14ac:dyDescent="0.25">
      <c r="A23" s="19" t="s">
        <v>312</v>
      </c>
      <c r="B23" s="3" t="s">
        <v>26</v>
      </c>
      <c r="C23" s="4" t="s">
        <v>54</v>
      </c>
      <c r="D23" s="5">
        <v>829020.56</v>
      </c>
      <c r="E23" s="72" t="s">
        <v>309</v>
      </c>
      <c r="F23" s="72"/>
      <c r="G23" s="99"/>
      <c r="H23" s="74"/>
      <c r="I23" s="74"/>
      <c r="J23" s="74"/>
      <c r="K23" s="74" t="s">
        <v>263</v>
      </c>
    </row>
    <row r="24" spans="1:11" s="19" customFormat="1" x14ac:dyDescent="0.25">
      <c r="A24" s="19" t="s">
        <v>312</v>
      </c>
      <c r="B24" s="3" t="s">
        <v>27</v>
      </c>
      <c r="C24" s="4" t="s">
        <v>55</v>
      </c>
      <c r="D24" s="5">
        <v>638454.07999999996</v>
      </c>
      <c r="E24" s="72" t="s">
        <v>309</v>
      </c>
      <c r="F24" s="72"/>
      <c r="G24" s="99"/>
      <c r="H24" s="74"/>
      <c r="I24" s="74"/>
      <c r="J24" s="74"/>
      <c r="K24" s="74" t="s">
        <v>263</v>
      </c>
    </row>
    <row r="25" spans="1:11" s="19" customFormat="1" x14ac:dyDescent="0.25">
      <c r="A25" s="19" t="s">
        <v>312</v>
      </c>
      <c r="B25" s="3" t="s">
        <v>28</v>
      </c>
      <c r="C25" s="4" t="s">
        <v>56</v>
      </c>
      <c r="D25" s="5">
        <v>2172970.56</v>
      </c>
      <c r="E25" s="72" t="s">
        <v>309</v>
      </c>
      <c r="F25" s="72"/>
      <c r="G25" s="99"/>
      <c r="H25" s="74"/>
      <c r="I25" s="74"/>
      <c r="J25" s="74"/>
      <c r="K25" s="74" t="s">
        <v>263</v>
      </c>
    </row>
    <row r="26" spans="1:11" s="19" customFormat="1" x14ac:dyDescent="0.25">
      <c r="A26" s="19" t="s">
        <v>312</v>
      </c>
      <c r="B26" s="3" t="s">
        <v>29</v>
      </c>
      <c r="C26" s="4" t="s">
        <v>57</v>
      </c>
      <c r="D26" s="5">
        <v>13000</v>
      </c>
      <c r="E26" s="72" t="s">
        <v>309</v>
      </c>
      <c r="F26" s="72"/>
      <c r="G26" s="99"/>
      <c r="H26" s="74"/>
      <c r="I26" s="74"/>
      <c r="J26" s="74"/>
      <c r="K26" s="74" t="s">
        <v>263</v>
      </c>
    </row>
    <row r="27" spans="1:11" s="19" customFormat="1" ht="39.6" x14ac:dyDescent="0.25">
      <c r="A27" s="19" t="s">
        <v>312</v>
      </c>
      <c r="B27" s="3" t="s">
        <v>30</v>
      </c>
      <c r="C27" s="4" t="s">
        <v>61</v>
      </c>
      <c r="D27" s="6">
        <v>436928.17</v>
      </c>
      <c r="E27" s="72" t="s">
        <v>309</v>
      </c>
      <c r="F27" s="72"/>
      <c r="G27" s="99"/>
      <c r="H27" s="72"/>
      <c r="I27" s="72"/>
      <c r="J27" s="73"/>
      <c r="K27" s="73"/>
    </row>
    <row r="28" spans="1:11" s="19" customFormat="1" ht="26.4" x14ac:dyDescent="0.25">
      <c r="A28" s="19" t="s">
        <v>312</v>
      </c>
      <c r="B28" s="3" t="s">
        <v>31</v>
      </c>
      <c r="C28" s="4" t="s">
        <v>68</v>
      </c>
      <c r="D28" s="6">
        <v>11574.21</v>
      </c>
      <c r="E28" s="72" t="s">
        <v>309</v>
      </c>
      <c r="F28" s="72"/>
      <c r="G28" s="99"/>
      <c r="H28" s="72"/>
      <c r="I28" s="72"/>
      <c r="J28" s="73"/>
      <c r="K28" s="73"/>
    </row>
    <row r="29" spans="1:11" s="19" customFormat="1" x14ac:dyDescent="0.25">
      <c r="A29" s="19" t="s">
        <v>312</v>
      </c>
      <c r="B29" s="3" t="s">
        <v>32</v>
      </c>
      <c r="C29" s="4" t="s">
        <v>69</v>
      </c>
      <c r="D29" s="23">
        <v>6981.77</v>
      </c>
      <c r="E29" s="75" t="s">
        <v>309</v>
      </c>
      <c r="F29" s="75"/>
      <c r="G29" s="100"/>
      <c r="H29" s="74"/>
      <c r="I29" s="74"/>
      <c r="J29" s="74"/>
      <c r="K29" s="74" t="s">
        <v>263</v>
      </c>
    </row>
    <row r="30" spans="1:11" s="19" customFormat="1" x14ac:dyDescent="0.25">
      <c r="A30" s="19" t="s">
        <v>313</v>
      </c>
      <c r="B30" s="3">
        <v>27</v>
      </c>
      <c r="C30" s="4" t="s">
        <v>15</v>
      </c>
      <c r="D30" s="106">
        <v>133965.94</v>
      </c>
      <c r="E30" s="77" t="s">
        <v>309</v>
      </c>
      <c r="F30" s="77"/>
      <c r="G30" s="100">
        <v>1951</v>
      </c>
      <c r="H30" s="74"/>
      <c r="I30" s="74"/>
      <c r="J30" s="74"/>
      <c r="K30" s="74" t="s">
        <v>263</v>
      </c>
    </row>
    <row r="31" spans="1:11" s="19" customFormat="1" x14ac:dyDescent="0.25">
      <c r="B31" s="56" t="s">
        <v>2</v>
      </c>
      <c r="C31" s="120" t="s">
        <v>306</v>
      </c>
      <c r="D31" s="120"/>
      <c r="E31" s="111"/>
      <c r="F31" s="114"/>
      <c r="G31" s="98"/>
      <c r="H31" s="111"/>
      <c r="I31" s="111"/>
      <c r="J31" s="76"/>
      <c r="K31" s="76"/>
    </row>
    <row r="32" spans="1:11" s="19" customFormat="1" x14ac:dyDescent="0.25">
      <c r="A32" s="19" t="s">
        <v>311</v>
      </c>
      <c r="B32" s="3" t="s">
        <v>1</v>
      </c>
      <c r="C32" s="4" t="s">
        <v>307</v>
      </c>
      <c r="D32" s="110">
        <v>50000</v>
      </c>
      <c r="E32" s="75" t="s">
        <v>310</v>
      </c>
      <c r="F32" s="75"/>
      <c r="G32" s="100"/>
      <c r="H32" s="74" t="s">
        <v>265</v>
      </c>
      <c r="I32" s="74"/>
      <c r="J32" s="74"/>
      <c r="K32" s="74" t="s">
        <v>263</v>
      </c>
    </row>
    <row r="33" spans="1:12" s="19" customFormat="1" ht="26.4" x14ac:dyDescent="0.25">
      <c r="A33" s="19" t="s">
        <v>311</v>
      </c>
      <c r="B33" s="3" t="s">
        <v>2</v>
      </c>
      <c r="C33" s="4" t="s">
        <v>351</v>
      </c>
      <c r="D33" s="115">
        <v>9600000</v>
      </c>
      <c r="E33" s="75" t="s">
        <v>310</v>
      </c>
      <c r="F33" s="75"/>
      <c r="G33" s="100">
        <v>2020</v>
      </c>
      <c r="H33" s="74" t="s">
        <v>262</v>
      </c>
      <c r="I33" s="74" t="s">
        <v>266</v>
      </c>
      <c r="J33" s="74"/>
      <c r="K33" s="74" t="s">
        <v>352</v>
      </c>
    </row>
    <row r="34" spans="1:12" s="19" customFormat="1" x14ac:dyDescent="0.25">
      <c r="A34" s="19" t="s">
        <v>313</v>
      </c>
      <c r="B34" s="3" t="s">
        <v>2</v>
      </c>
      <c r="C34" s="4" t="s">
        <v>308</v>
      </c>
      <c r="D34" s="110">
        <v>60000</v>
      </c>
      <c r="E34" s="75" t="s">
        <v>310</v>
      </c>
      <c r="F34" s="75"/>
      <c r="G34" s="100"/>
      <c r="H34" s="74"/>
      <c r="I34" s="74"/>
      <c r="J34" s="74"/>
      <c r="K34" s="74"/>
    </row>
    <row r="35" spans="1:12" s="19" customFormat="1" ht="13.2" customHeight="1" x14ac:dyDescent="0.25">
      <c r="B35" s="56" t="s">
        <v>3</v>
      </c>
      <c r="C35" s="120" t="s">
        <v>38</v>
      </c>
      <c r="D35" s="120"/>
      <c r="E35" s="71"/>
      <c r="F35" s="114"/>
      <c r="G35" s="98"/>
      <c r="H35" s="71"/>
      <c r="I35" s="71"/>
      <c r="J35" s="76"/>
      <c r="K35" s="76"/>
    </row>
    <row r="36" spans="1:12" s="19" customFormat="1" ht="26.4" x14ac:dyDescent="0.25">
      <c r="A36" s="19" t="s">
        <v>311</v>
      </c>
      <c r="B36" s="3" t="s">
        <v>1</v>
      </c>
      <c r="C36" s="4" t="s">
        <v>314</v>
      </c>
      <c r="D36" s="115">
        <v>2654030.0299999998</v>
      </c>
      <c r="E36" s="77" t="s">
        <v>309</v>
      </c>
      <c r="F36" s="77">
        <f>889.6+858.96</f>
        <v>1748.56</v>
      </c>
      <c r="G36" s="100">
        <v>1972</v>
      </c>
      <c r="H36" s="74" t="s">
        <v>262</v>
      </c>
      <c r="I36" s="74" t="s">
        <v>266</v>
      </c>
      <c r="J36" s="74" t="s">
        <v>267</v>
      </c>
      <c r="K36" s="74" t="s">
        <v>263</v>
      </c>
    </row>
    <row r="37" spans="1:12" s="19" customFormat="1" x14ac:dyDescent="0.25">
      <c r="A37" s="19" t="s">
        <v>312</v>
      </c>
      <c r="B37" s="3" t="s">
        <v>2</v>
      </c>
      <c r="C37" s="4" t="s">
        <v>84</v>
      </c>
      <c r="D37" s="23">
        <v>39764.699999999997</v>
      </c>
      <c r="E37" s="75" t="s">
        <v>309</v>
      </c>
      <c r="F37" s="75"/>
      <c r="G37" s="100">
        <v>1972</v>
      </c>
      <c r="H37" s="75"/>
      <c r="I37" s="75"/>
      <c r="J37" s="73"/>
      <c r="K37" s="73"/>
    </row>
    <row r="38" spans="1:12" s="19" customFormat="1" x14ac:dyDescent="0.25">
      <c r="A38" s="19" t="s">
        <v>312</v>
      </c>
      <c r="B38" s="3" t="s">
        <v>3</v>
      </c>
      <c r="C38" s="4" t="s">
        <v>85</v>
      </c>
      <c r="D38" s="23">
        <v>6849.6</v>
      </c>
      <c r="E38" s="75" t="s">
        <v>309</v>
      </c>
      <c r="F38" s="75"/>
      <c r="G38" s="100">
        <v>1972</v>
      </c>
      <c r="H38" s="75"/>
      <c r="I38" s="75"/>
      <c r="J38" s="73"/>
      <c r="K38" s="73"/>
    </row>
    <row r="39" spans="1:12" s="19" customFormat="1" x14ac:dyDescent="0.25">
      <c r="A39" s="19" t="s">
        <v>312</v>
      </c>
      <c r="B39" s="3" t="s">
        <v>4</v>
      </c>
      <c r="C39" s="4" t="s">
        <v>86</v>
      </c>
      <c r="D39" s="23">
        <v>142544</v>
      </c>
      <c r="E39" s="75" t="s">
        <v>309</v>
      </c>
      <c r="F39" s="75"/>
      <c r="G39" s="100"/>
      <c r="H39" s="75"/>
      <c r="I39" s="75"/>
      <c r="J39" s="73"/>
      <c r="K39" s="73"/>
    </row>
    <row r="40" spans="1:12" s="19" customFormat="1" x14ac:dyDescent="0.25">
      <c r="A40" s="19" t="s">
        <v>356</v>
      </c>
      <c r="B40" s="3" t="s">
        <v>5</v>
      </c>
      <c r="C40" s="4" t="s">
        <v>353</v>
      </c>
      <c r="D40" s="115">
        <v>67000</v>
      </c>
      <c r="E40" s="75"/>
      <c r="F40" s="75"/>
      <c r="G40" s="100"/>
      <c r="H40" s="75"/>
      <c r="I40" s="75"/>
      <c r="J40" s="73"/>
      <c r="K40" s="73"/>
    </row>
    <row r="41" spans="1:12" s="20" customFormat="1" x14ac:dyDescent="0.25">
      <c r="A41" s="20" t="s">
        <v>313</v>
      </c>
      <c r="B41" s="3" t="s">
        <v>6</v>
      </c>
      <c r="C41" s="4" t="s">
        <v>15</v>
      </c>
      <c r="D41" s="115">
        <f>85143.2-67000</f>
        <v>18143.199999999997</v>
      </c>
      <c r="E41" s="75" t="s">
        <v>310</v>
      </c>
      <c r="F41" s="75"/>
      <c r="G41" s="100"/>
      <c r="H41" s="75"/>
      <c r="I41" s="75"/>
      <c r="J41" s="80"/>
      <c r="K41" s="80"/>
    </row>
    <row r="42" spans="1:12" s="20" customFormat="1" ht="24.75" customHeight="1" x14ac:dyDescent="0.25">
      <c r="B42" s="56" t="s">
        <v>4</v>
      </c>
      <c r="C42" s="120" t="s">
        <v>39</v>
      </c>
      <c r="D42" s="120"/>
      <c r="E42" s="71"/>
      <c r="F42" s="114"/>
      <c r="G42" s="98"/>
      <c r="H42" s="71"/>
      <c r="I42" s="71"/>
      <c r="J42" s="76"/>
      <c r="K42" s="76"/>
    </row>
    <row r="43" spans="1:12" s="20" customFormat="1" ht="15.75" customHeight="1" x14ac:dyDescent="0.25">
      <c r="A43" s="20" t="s">
        <v>311</v>
      </c>
      <c r="B43" s="3" t="s">
        <v>1</v>
      </c>
      <c r="C43" s="4" t="s">
        <v>97</v>
      </c>
      <c r="D43" s="23">
        <v>2264369.06</v>
      </c>
      <c r="E43" s="77" t="s">
        <v>309</v>
      </c>
      <c r="F43" s="77">
        <v>1169.99</v>
      </c>
      <c r="G43" s="100">
        <v>2012</v>
      </c>
      <c r="H43" s="74" t="s">
        <v>268</v>
      </c>
      <c r="I43" s="74" t="s">
        <v>269</v>
      </c>
      <c r="J43" s="74" t="s">
        <v>270</v>
      </c>
      <c r="K43" s="74" t="s">
        <v>271</v>
      </c>
    </row>
    <row r="44" spans="1:12" s="20" customFormat="1" ht="15.75" customHeight="1" x14ac:dyDescent="0.25">
      <c r="A44" s="20" t="s">
        <v>312</v>
      </c>
      <c r="B44" s="3" t="s">
        <v>3</v>
      </c>
      <c r="C44" s="4" t="s">
        <v>84</v>
      </c>
      <c r="D44" s="23">
        <v>16030.8</v>
      </c>
      <c r="E44" s="77" t="s">
        <v>309</v>
      </c>
      <c r="F44" s="77"/>
      <c r="G44" s="100">
        <v>1998</v>
      </c>
      <c r="H44" s="74" t="s">
        <v>264</v>
      </c>
      <c r="I44" s="74" t="s">
        <v>264</v>
      </c>
      <c r="J44" s="74" t="s">
        <v>264</v>
      </c>
      <c r="K44" s="74" t="s">
        <v>264</v>
      </c>
    </row>
    <row r="45" spans="1:12" s="20" customFormat="1" ht="15.75" customHeight="1" x14ac:dyDescent="0.25">
      <c r="A45" s="20" t="s">
        <v>313</v>
      </c>
      <c r="B45" s="3" t="s">
        <v>4</v>
      </c>
      <c r="C45" s="4" t="s">
        <v>87</v>
      </c>
      <c r="D45" s="115">
        <v>13201.06</v>
      </c>
      <c r="E45" s="75" t="s">
        <v>309</v>
      </c>
      <c r="F45" s="75"/>
      <c r="G45" s="100"/>
      <c r="H45" s="75"/>
      <c r="I45" s="75"/>
      <c r="J45" s="80"/>
      <c r="K45" s="80"/>
    </row>
    <row r="46" spans="1:12" s="20" customFormat="1" x14ac:dyDescent="0.25">
      <c r="A46" s="20" t="s">
        <v>313</v>
      </c>
      <c r="B46" s="3" t="s">
        <v>5</v>
      </c>
      <c r="C46" s="4" t="s">
        <v>15</v>
      </c>
      <c r="D46" s="115">
        <v>21057.599999999999</v>
      </c>
      <c r="E46" s="75" t="s">
        <v>309</v>
      </c>
      <c r="F46" s="75"/>
      <c r="G46" s="100"/>
      <c r="H46" s="75"/>
      <c r="I46" s="75"/>
      <c r="J46" s="80"/>
      <c r="K46" s="80"/>
    </row>
    <row r="47" spans="1:12" s="20" customFormat="1" ht="26.4" x14ac:dyDescent="0.25">
      <c r="B47" s="56" t="s">
        <v>5</v>
      </c>
      <c r="C47" s="120" t="s">
        <v>100</v>
      </c>
      <c r="D47" s="120"/>
      <c r="E47" s="71"/>
      <c r="F47" s="114"/>
      <c r="G47" s="98"/>
      <c r="H47" s="71"/>
      <c r="I47" s="71"/>
      <c r="J47" s="76"/>
      <c r="K47" s="76"/>
      <c r="L47" s="96"/>
    </row>
    <row r="48" spans="1:12" s="20" customFormat="1" ht="15.75" customHeight="1" x14ac:dyDescent="0.25">
      <c r="A48" s="20" t="s">
        <v>311</v>
      </c>
      <c r="B48" s="3" t="s">
        <v>1</v>
      </c>
      <c r="C48" s="4" t="s">
        <v>91</v>
      </c>
      <c r="D48" s="23">
        <v>746314.43</v>
      </c>
      <c r="E48" s="77" t="s">
        <v>309</v>
      </c>
      <c r="F48" s="77">
        <v>190</v>
      </c>
      <c r="G48" s="100">
        <v>1995</v>
      </c>
      <c r="H48" s="74" t="s">
        <v>272</v>
      </c>
      <c r="I48" s="74" t="s">
        <v>266</v>
      </c>
      <c r="J48" s="74" t="s">
        <v>273</v>
      </c>
      <c r="K48" s="74" t="s">
        <v>263</v>
      </c>
    </row>
    <row r="49" spans="1:11" s="20" customFormat="1" x14ac:dyDescent="0.25">
      <c r="A49" s="20" t="s">
        <v>312</v>
      </c>
      <c r="B49" s="3" t="s">
        <v>2</v>
      </c>
      <c r="C49" s="4" t="s">
        <v>92</v>
      </c>
      <c r="D49" s="23">
        <v>120359.11</v>
      </c>
      <c r="E49" s="77" t="s">
        <v>309</v>
      </c>
      <c r="F49" s="77">
        <v>1238</v>
      </c>
      <c r="G49" s="100">
        <v>2013</v>
      </c>
      <c r="H49" s="74" t="s">
        <v>264</v>
      </c>
      <c r="I49" s="74" t="s">
        <v>264</v>
      </c>
      <c r="J49" s="74" t="s">
        <v>264</v>
      </c>
      <c r="K49" s="74" t="s">
        <v>264</v>
      </c>
    </row>
    <row r="50" spans="1:11" s="20" customFormat="1" x14ac:dyDescent="0.25">
      <c r="A50" s="20" t="s">
        <v>313</v>
      </c>
      <c r="B50" s="3" t="s">
        <v>3</v>
      </c>
      <c r="C50" s="4" t="s">
        <v>90</v>
      </c>
      <c r="D50" s="115">
        <v>7900</v>
      </c>
      <c r="E50" s="77" t="s">
        <v>309</v>
      </c>
      <c r="F50" s="77"/>
      <c r="G50" s="100" t="s">
        <v>261</v>
      </c>
      <c r="H50" s="74" t="s">
        <v>264</v>
      </c>
      <c r="I50" s="74" t="s">
        <v>264</v>
      </c>
      <c r="J50" s="74" t="s">
        <v>264</v>
      </c>
      <c r="K50" s="74" t="s">
        <v>264</v>
      </c>
    </row>
    <row r="51" spans="1:11" s="20" customFormat="1" x14ac:dyDescent="0.25">
      <c r="A51" s="20" t="s">
        <v>313</v>
      </c>
      <c r="B51" s="3" t="s">
        <v>4</v>
      </c>
      <c r="C51" s="4" t="s">
        <v>296</v>
      </c>
      <c r="D51" s="107">
        <v>50267.77</v>
      </c>
      <c r="E51" s="77" t="s">
        <v>309</v>
      </c>
      <c r="F51" s="77"/>
      <c r="G51" s="100"/>
      <c r="H51" s="74"/>
      <c r="I51" s="74"/>
      <c r="J51" s="74"/>
      <c r="K51" s="74"/>
    </row>
    <row r="52" spans="1:11" s="20" customFormat="1" ht="15.75" customHeight="1" x14ac:dyDescent="0.25">
      <c r="B52" s="56" t="s">
        <v>6</v>
      </c>
      <c r="C52" s="59" t="s">
        <v>40</v>
      </c>
      <c r="D52" s="60"/>
      <c r="E52" s="78"/>
      <c r="F52" s="78"/>
      <c r="G52" s="97"/>
      <c r="H52" s="78"/>
      <c r="I52" s="78"/>
      <c r="J52" s="76"/>
      <c r="K52" s="76"/>
    </row>
    <row r="53" spans="1:11" s="20" customFormat="1" ht="15.75" customHeight="1" x14ac:dyDescent="0.25">
      <c r="A53" s="20" t="s">
        <v>311</v>
      </c>
      <c r="B53" s="3" t="s">
        <v>1</v>
      </c>
      <c r="C53" s="4" t="s">
        <v>88</v>
      </c>
      <c r="D53" s="23">
        <v>3833430.59</v>
      </c>
      <c r="E53" s="77" t="s">
        <v>309</v>
      </c>
      <c r="F53" s="77">
        <v>2507.1</v>
      </c>
      <c r="G53" s="100" t="s">
        <v>274</v>
      </c>
      <c r="H53" s="74" t="s">
        <v>262</v>
      </c>
      <c r="I53" s="74" t="s">
        <v>266</v>
      </c>
      <c r="J53" s="74" t="s">
        <v>275</v>
      </c>
      <c r="K53" s="74" t="s">
        <v>263</v>
      </c>
    </row>
    <row r="54" spans="1:11" s="20" customFormat="1" ht="15.75" customHeight="1" x14ac:dyDescent="0.25">
      <c r="A54" s="20" t="s">
        <v>311</v>
      </c>
      <c r="B54" s="3" t="s">
        <v>2</v>
      </c>
      <c r="C54" s="4" t="s">
        <v>89</v>
      </c>
      <c r="D54" s="23">
        <v>488294.42</v>
      </c>
      <c r="E54" s="77" t="s">
        <v>309</v>
      </c>
      <c r="F54" s="77">
        <v>276.61</v>
      </c>
      <c r="G54" s="100">
        <v>1975</v>
      </c>
      <c r="H54" s="74" t="s">
        <v>262</v>
      </c>
      <c r="I54" s="74" t="s">
        <v>266</v>
      </c>
      <c r="J54" s="74" t="s">
        <v>275</v>
      </c>
      <c r="K54" s="74" t="s">
        <v>263</v>
      </c>
    </row>
    <row r="55" spans="1:11" s="20" customFormat="1" ht="15.75" customHeight="1" x14ac:dyDescent="0.25">
      <c r="A55" s="20" t="s">
        <v>312</v>
      </c>
      <c r="B55" s="3" t="s">
        <v>3</v>
      </c>
      <c r="C55" s="4" t="s">
        <v>86</v>
      </c>
      <c r="D55" s="23">
        <v>110198.07</v>
      </c>
      <c r="E55" s="77" t="s">
        <v>309</v>
      </c>
      <c r="F55" s="77"/>
      <c r="G55" s="100" t="s">
        <v>264</v>
      </c>
      <c r="H55" s="74" t="s">
        <v>264</v>
      </c>
      <c r="I55" s="74" t="s">
        <v>264</v>
      </c>
      <c r="J55" s="74" t="s">
        <v>264</v>
      </c>
      <c r="K55" s="74" t="s">
        <v>264</v>
      </c>
    </row>
    <row r="56" spans="1:11" s="20" customFormat="1" ht="15.75" customHeight="1" x14ac:dyDescent="0.25">
      <c r="A56" s="20" t="s">
        <v>313</v>
      </c>
      <c r="B56" s="3" t="s">
        <v>4</v>
      </c>
      <c r="C56" s="4" t="s">
        <v>90</v>
      </c>
      <c r="D56" s="115">
        <v>12600.24</v>
      </c>
      <c r="E56" s="77" t="s">
        <v>309</v>
      </c>
      <c r="F56" s="77"/>
      <c r="G56" s="100" t="s">
        <v>264</v>
      </c>
      <c r="H56" s="74" t="s">
        <v>264</v>
      </c>
      <c r="I56" s="74" t="s">
        <v>264</v>
      </c>
      <c r="J56" s="74" t="s">
        <v>264</v>
      </c>
      <c r="K56" s="74" t="s">
        <v>264</v>
      </c>
    </row>
    <row r="57" spans="1:11" s="20" customFormat="1" ht="15.75" customHeight="1" x14ac:dyDescent="0.3">
      <c r="A57" s="20" t="s">
        <v>356</v>
      </c>
      <c r="B57" s="3" t="s">
        <v>5</v>
      </c>
      <c r="C57" s="4" t="s">
        <v>353</v>
      </c>
      <c r="D57" s="153">
        <v>40385.120000000003</v>
      </c>
      <c r="E57" s="77"/>
      <c r="F57" s="77"/>
      <c r="G57" s="100"/>
      <c r="H57" s="74"/>
      <c r="I57" s="74"/>
      <c r="J57" s="74"/>
      <c r="K57" s="74"/>
    </row>
    <row r="58" spans="1:11" s="20" customFormat="1" x14ac:dyDescent="0.25">
      <c r="A58" s="20" t="s">
        <v>313</v>
      </c>
      <c r="B58" s="3" t="s">
        <v>6</v>
      </c>
      <c r="C58" s="4" t="s">
        <v>15</v>
      </c>
      <c r="D58" s="115">
        <f>162180.29-40385.12</f>
        <v>121795.17000000001</v>
      </c>
      <c r="E58" s="77" t="s">
        <v>309</v>
      </c>
      <c r="F58" s="77"/>
      <c r="G58" s="100" t="s">
        <v>264</v>
      </c>
      <c r="H58" s="74" t="s">
        <v>264</v>
      </c>
      <c r="I58" s="74" t="s">
        <v>264</v>
      </c>
      <c r="J58" s="74" t="s">
        <v>264</v>
      </c>
      <c r="K58" s="74" t="s">
        <v>264</v>
      </c>
    </row>
    <row r="59" spans="1:11" s="20" customFormat="1" ht="21.75" customHeight="1" x14ac:dyDescent="0.25">
      <c r="B59" s="56" t="s">
        <v>7</v>
      </c>
      <c r="C59" s="125" t="s">
        <v>41</v>
      </c>
      <c r="D59" s="126"/>
      <c r="E59" s="71"/>
      <c r="F59" s="114"/>
      <c r="G59" s="98"/>
      <c r="H59" s="71"/>
      <c r="I59" s="71"/>
      <c r="J59" s="76"/>
      <c r="K59" s="76"/>
    </row>
    <row r="60" spans="1:11" s="20" customFormat="1" ht="15.75" customHeight="1" x14ac:dyDescent="0.25">
      <c r="A60" s="20" t="s">
        <v>311</v>
      </c>
      <c r="B60" s="3" t="s">
        <v>1</v>
      </c>
      <c r="C60" s="4" t="s">
        <v>88</v>
      </c>
      <c r="D60" s="23">
        <v>13139096.369999999</v>
      </c>
      <c r="E60" s="77" t="s">
        <v>309</v>
      </c>
      <c r="F60" s="77">
        <v>7200</v>
      </c>
      <c r="G60" s="100">
        <v>2004</v>
      </c>
      <c r="H60" s="74" t="s">
        <v>262</v>
      </c>
      <c r="I60" s="74" t="s">
        <v>266</v>
      </c>
      <c r="J60" s="74" t="s">
        <v>276</v>
      </c>
      <c r="K60" s="74" t="s">
        <v>263</v>
      </c>
    </row>
    <row r="61" spans="1:11" s="20" customFormat="1" ht="15.75" customHeight="1" x14ac:dyDescent="0.25">
      <c r="A61" s="20" t="s">
        <v>311</v>
      </c>
      <c r="B61" s="3" t="s">
        <v>2</v>
      </c>
      <c r="C61" s="4" t="s">
        <v>93</v>
      </c>
      <c r="D61" s="23">
        <v>128702.45</v>
      </c>
      <c r="E61" s="77" t="s">
        <v>309</v>
      </c>
      <c r="F61" s="77" t="s">
        <v>261</v>
      </c>
      <c r="G61" s="100" t="s">
        <v>261</v>
      </c>
      <c r="H61" s="74" t="s">
        <v>264</v>
      </c>
      <c r="I61" s="74" t="s">
        <v>264</v>
      </c>
      <c r="J61" s="74" t="s">
        <v>264</v>
      </c>
      <c r="K61" s="74" t="s">
        <v>264</v>
      </c>
    </row>
    <row r="62" spans="1:11" s="20" customFormat="1" ht="15.75" customHeight="1" x14ac:dyDescent="0.25">
      <c r="A62" s="20" t="s">
        <v>312</v>
      </c>
      <c r="B62" s="3" t="s">
        <v>3</v>
      </c>
      <c r="C62" s="4" t="s">
        <v>94</v>
      </c>
      <c r="D62" s="23">
        <v>419633.75</v>
      </c>
      <c r="E62" s="77" t="s">
        <v>309</v>
      </c>
      <c r="F62" s="77"/>
      <c r="G62" s="100">
        <v>2008</v>
      </c>
      <c r="H62" s="74" t="s">
        <v>264</v>
      </c>
      <c r="I62" s="74" t="s">
        <v>264</v>
      </c>
      <c r="J62" s="74" t="s">
        <v>264</v>
      </c>
      <c r="K62" s="74" t="s">
        <v>264</v>
      </c>
    </row>
    <row r="63" spans="1:11" s="20" customFormat="1" ht="15.75" customHeight="1" x14ac:dyDescent="0.25">
      <c r="A63" s="20" t="s">
        <v>313</v>
      </c>
      <c r="B63" s="3" t="s">
        <v>4</v>
      </c>
      <c r="C63" s="4" t="s">
        <v>95</v>
      </c>
      <c r="D63" s="115">
        <v>158964.78</v>
      </c>
      <c r="E63" s="77" t="s">
        <v>309</v>
      </c>
      <c r="F63" s="77"/>
      <c r="G63" s="100" t="s">
        <v>264</v>
      </c>
      <c r="H63" s="74" t="s">
        <v>264</v>
      </c>
      <c r="I63" s="74" t="s">
        <v>264</v>
      </c>
      <c r="J63" s="74" t="s">
        <v>264</v>
      </c>
      <c r="K63" s="74" t="s">
        <v>264</v>
      </c>
    </row>
    <row r="64" spans="1:11" s="20" customFormat="1" ht="15.75" customHeight="1" x14ac:dyDescent="0.25">
      <c r="A64" s="20" t="s">
        <v>356</v>
      </c>
      <c r="B64" s="3" t="s">
        <v>5</v>
      </c>
      <c r="C64" s="4" t="s">
        <v>353</v>
      </c>
      <c r="D64" s="115">
        <f>120000+55000</f>
        <v>175000</v>
      </c>
      <c r="E64" s="77"/>
      <c r="F64" s="77"/>
      <c r="G64" s="100"/>
      <c r="H64" s="74"/>
      <c r="I64" s="74"/>
      <c r="J64" s="74"/>
      <c r="K64" s="74"/>
    </row>
    <row r="65" spans="1:11" s="20" customFormat="1" ht="25.5" customHeight="1" x14ac:dyDescent="0.25">
      <c r="A65" s="20" t="s">
        <v>313</v>
      </c>
      <c r="B65" s="3" t="s">
        <v>6</v>
      </c>
      <c r="C65" s="4" t="s">
        <v>15</v>
      </c>
      <c r="D65" s="115">
        <f>227529.88-175000</f>
        <v>52529.880000000005</v>
      </c>
      <c r="E65" s="77" t="s">
        <v>309</v>
      </c>
      <c r="F65" s="77"/>
      <c r="G65" s="100" t="s">
        <v>264</v>
      </c>
      <c r="H65" s="74" t="s">
        <v>264</v>
      </c>
      <c r="I65" s="74" t="s">
        <v>264</v>
      </c>
      <c r="J65" s="74" t="s">
        <v>264</v>
      </c>
      <c r="K65" s="74" t="s">
        <v>264</v>
      </c>
    </row>
    <row r="66" spans="1:11" s="20" customFormat="1" ht="26.4" x14ac:dyDescent="0.25">
      <c r="B66" s="56" t="s">
        <v>8</v>
      </c>
      <c r="C66" s="120" t="s">
        <v>101</v>
      </c>
      <c r="D66" s="120"/>
      <c r="E66" s="71"/>
      <c r="F66" s="114"/>
      <c r="G66" s="98"/>
      <c r="H66" s="71"/>
      <c r="I66" s="71"/>
      <c r="J66" s="76"/>
      <c r="K66" s="76"/>
    </row>
    <row r="67" spans="1:11" s="20" customFormat="1" ht="15.75" customHeight="1" x14ac:dyDescent="0.25">
      <c r="B67" s="3" t="s">
        <v>1</v>
      </c>
      <c r="C67" s="127" t="s">
        <v>104</v>
      </c>
      <c r="D67" s="127"/>
      <c r="E67" s="79"/>
      <c r="F67" s="79"/>
      <c r="G67" s="101"/>
      <c r="H67" s="79"/>
      <c r="I67" s="79"/>
      <c r="J67" s="80"/>
      <c r="K67" s="80"/>
    </row>
    <row r="68" spans="1:11" s="20" customFormat="1" x14ac:dyDescent="0.25">
      <c r="B68" s="56" t="s">
        <v>9</v>
      </c>
      <c r="C68" s="120" t="s">
        <v>102</v>
      </c>
      <c r="D68" s="120"/>
      <c r="E68" s="71"/>
      <c r="F68" s="114"/>
      <c r="G68" s="98"/>
      <c r="H68" s="71"/>
      <c r="I68" s="71"/>
      <c r="J68" s="76"/>
      <c r="K68" s="76"/>
    </row>
    <row r="69" spans="1:11" s="20" customFormat="1" ht="24" customHeight="1" x14ac:dyDescent="0.25">
      <c r="A69" s="20" t="s">
        <v>311</v>
      </c>
      <c r="B69" s="3" t="s">
        <v>1</v>
      </c>
      <c r="C69" s="4" t="s">
        <v>105</v>
      </c>
      <c r="D69" s="23">
        <v>1316002.8700000001</v>
      </c>
      <c r="E69" s="82" t="s">
        <v>309</v>
      </c>
      <c r="F69" s="82"/>
      <c r="G69" s="100" t="s">
        <v>277</v>
      </c>
      <c r="H69" s="74" t="s">
        <v>278</v>
      </c>
      <c r="I69" s="74" t="s">
        <v>129</v>
      </c>
      <c r="J69" s="74" t="s">
        <v>129</v>
      </c>
      <c r="K69" s="74" t="s">
        <v>279</v>
      </c>
    </row>
    <row r="70" spans="1:11" s="20" customFormat="1" ht="15.75" customHeight="1" x14ac:dyDescent="0.25">
      <c r="A70" s="20" t="s">
        <v>312</v>
      </c>
      <c r="B70" s="3">
        <v>2</v>
      </c>
      <c r="C70" s="4" t="s">
        <v>292</v>
      </c>
      <c r="D70" s="106">
        <v>128900</v>
      </c>
      <c r="E70" s="82" t="s">
        <v>310</v>
      </c>
      <c r="F70" s="82"/>
      <c r="G70" s="100">
        <v>2019</v>
      </c>
      <c r="H70" s="74" t="s">
        <v>265</v>
      </c>
      <c r="I70" s="74"/>
      <c r="J70" s="74"/>
      <c r="K70" s="74" t="s">
        <v>293</v>
      </c>
    </row>
    <row r="71" spans="1:11" s="20" customFormat="1" ht="15.75" customHeight="1" x14ac:dyDescent="0.25">
      <c r="A71" s="20" t="s">
        <v>313</v>
      </c>
      <c r="B71" s="3" t="s">
        <v>2</v>
      </c>
      <c r="C71" s="4" t="s">
        <v>15</v>
      </c>
      <c r="D71" s="115">
        <v>119216.62</v>
      </c>
      <c r="E71" s="77" t="s">
        <v>309</v>
      </c>
      <c r="F71" s="77"/>
      <c r="G71" s="100" t="s">
        <v>264</v>
      </c>
      <c r="H71" s="74" t="s">
        <v>264</v>
      </c>
      <c r="I71" s="74" t="s">
        <v>264</v>
      </c>
      <c r="J71" s="74" t="s">
        <v>264</v>
      </c>
      <c r="K71" s="74" t="s">
        <v>264</v>
      </c>
    </row>
    <row r="72" spans="1:11" s="20" customFormat="1" ht="15.75" customHeight="1" x14ac:dyDescent="0.25">
      <c r="B72" s="56" t="s">
        <v>10</v>
      </c>
      <c r="C72" s="120" t="s">
        <v>103</v>
      </c>
      <c r="D72" s="120"/>
      <c r="E72" s="71"/>
      <c r="F72" s="114"/>
      <c r="G72" s="98"/>
      <c r="H72" s="71"/>
      <c r="I72" s="71"/>
      <c r="J72" s="76"/>
      <c r="K72" s="76"/>
    </row>
    <row r="73" spans="1:11" s="20" customFormat="1" ht="26.4" x14ac:dyDescent="0.25">
      <c r="B73" s="3" t="s">
        <v>1</v>
      </c>
      <c r="C73" s="124" t="s">
        <v>106</v>
      </c>
      <c r="D73" s="124"/>
      <c r="E73" s="81"/>
      <c r="F73" s="81"/>
      <c r="G73" s="102"/>
      <c r="H73" s="81"/>
      <c r="I73" s="81"/>
      <c r="J73" s="80"/>
      <c r="K73" s="80"/>
    </row>
    <row r="74" spans="1:11" s="20" customFormat="1" ht="36.75" customHeight="1" x14ac:dyDescent="0.25">
      <c r="B74" s="56" t="s">
        <v>11</v>
      </c>
      <c r="C74" s="120" t="s">
        <v>108</v>
      </c>
      <c r="D74" s="120"/>
      <c r="E74" s="71"/>
      <c r="F74" s="114"/>
      <c r="G74" s="98"/>
      <c r="H74" s="71"/>
      <c r="I74" s="71"/>
      <c r="J74" s="76"/>
      <c r="K74" s="76"/>
    </row>
    <row r="75" spans="1:11" s="20" customFormat="1" ht="23.25" customHeight="1" x14ac:dyDescent="0.25">
      <c r="A75" s="20" t="s">
        <v>311</v>
      </c>
      <c r="B75" s="3" t="s">
        <v>1</v>
      </c>
      <c r="C75" s="21" t="s">
        <v>291</v>
      </c>
      <c r="D75" s="22">
        <f>61364.47</f>
        <v>61364.47</v>
      </c>
      <c r="E75" s="83" t="s">
        <v>309</v>
      </c>
      <c r="F75" s="83"/>
      <c r="G75" s="103"/>
      <c r="H75" s="83"/>
      <c r="I75" s="83"/>
      <c r="J75" s="80"/>
      <c r="K75" s="80"/>
    </row>
    <row r="76" spans="1:11" s="20" customFormat="1" ht="23.25" customHeight="1" x14ac:dyDescent="0.25">
      <c r="A76" s="20" t="s">
        <v>311</v>
      </c>
      <c r="B76" s="3" t="s">
        <v>2</v>
      </c>
      <c r="C76" s="21" t="s">
        <v>44</v>
      </c>
      <c r="D76" s="22">
        <v>158613.20000000001</v>
      </c>
      <c r="E76" s="83" t="s">
        <v>309</v>
      </c>
      <c r="F76" s="83"/>
      <c r="G76" s="103"/>
      <c r="H76" s="83"/>
      <c r="I76" s="83"/>
      <c r="J76" s="80"/>
      <c r="K76" s="80"/>
    </row>
    <row r="77" spans="1:11" s="20" customFormat="1" ht="23.25" customHeight="1" x14ac:dyDescent="0.25">
      <c r="A77" s="20" t="s">
        <v>311</v>
      </c>
      <c r="B77" s="3" t="s">
        <v>3</v>
      </c>
      <c r="C77" s="21" t="s">
        <v>70</v>
      </c>
      <c r="D77" s="22">
        <v>142815.45000000001</v>
      </c>
      <c r="E77" s="83" t="s">
        <v>309</v>
      </c>
      <c r="F77" s="83"/>
      <c r="G77" s="103"/>
      <c r="H77" s="83"/>
      <c r="I77" s="83"/>
      <c r="J77" s="80"/>
      <c r="K77" s="80"/>
    </row>
    <row r="78" spans="1:11" s="20" customFormat="1" ht="15.75" customHeight="1" x14ac:dyDescent="0.25">
      <c r="A78" s="20" t="s">
        <v>312</v>
      </c>
      <c r="B78" s="3" t="s">
        <v>4</v>
      </c>
      <c r="C78" s="21" t="s">
        <v>289</v>
      </c>
      <c r="D78" s="22">
        <v>51391.7</v>
      </c>
      <c r="E78" s="83" t="s">
        <v>309</v>
      </c>
      <c r="F78" s="83"/>
      <c r="G78" s="103"/>
      <c r="H78" s="83"/>
      <c r="I78" s="83"/>
      <c r="J78" s="80"/>
      <c r="K78" s="80"/>
    </row>
    <row r="79" spans="1:11" s="20" customFormat="1" ht="15.75" customHeight="1" x14ac:dyDescent="0.25">
      <c r="A79" s="20" t="s">
        <v>312</v>
      </c>
      <c r="B79" s="3" t="s">
        <v>5</v>
      </c>
      <c r="C79" s="21" t="s">
        <v>290</v>
      </c>
      <c r="D79" s="22">
        <v>14698.46</v>
      </c>
      <c r="E79" s="83" t="s">
        <v>309</v>
      </c>
      <c r="F79" s="83"/>
      <c r="G79" s="103"/>
      <c r="H79" s="83"/>
      <c r="I79" s="83"/>
      <c r="J79" s="80"/>
      <c r="K79" s="80"/>
    </row>
    <row r="80" spans="1:11" s="20" customFormat="1" ht="15.75" customHeight="1" x14ac:dyDescent="0.25">
      <c r="A80" s="20" t="s">
        <v>312</v>
      </c>
      <c r="B80" s="3" t="s">
        <v>6</v>
      </c>
      <c r="C80" s="21" t="s">
        <v>71</v>
      </c>
      <c r="D80" s="22">
        <v>1100605.02</v>
      </c>
      <c r="E80" s="83" t="s">
        <v>309</v>
      </c>
      <c r="F80" s="83"/>
      <c r="G80" s="103"/>
      <c r="H80" s="83"/>
      <c r="I80" s="83"/>
      <c r="J80" s="80"/>
      <c r="K80" s="80"/>
    </row>
    <row r="81" spans="1:11" s="20" customFormat="1" ht="15.75" customHeight="1" x14ac:dyDescent="0.25">
      <c r="A81" s="20" t="s">
        <v>312</v>
      </c>
      <c r="B81" s="3" t="s">
        <v>7</v>
      </c>
      <c r="C81" s="21" t="s">
        <v>72</v>
      </c>
      <c r="D81" s="22">
        <v>367322.26</v>
      </c>
      <c r="E81" s="83" t="s">
        <v>309</v>
      </c>
      <c r="F81" s="83"/>
      <c r="G81" s="103"/>
      <c r="H81" s="83"/>
      <c r="I81" s="83"/>
      <c r="J81" s="80"/>
      <c r="K81" s="80"/>
    </row>
    <row r="82" spans="1:11" s="20" customFormat="1" ht="15.75" customHeight="1" x14ac:dyDescent="0.25">
      <c r="A82" s="20" t="s">
        <v>312</v>
      </c>
      <c r="B82" s="3" t="s">
        <v>8</v>
      </c>
      <c r="C82" s="21" t="s">
        <v>73</v>
      </c>
      <c r="D82" s="22">
        <v>14065</v>
      </c>
      <c r="E82" s="83" t="s">
        <v>309</v>
      </c>
      <c r="F82" s="83"/>
      <c r="G82" s="103"/>
      <c r="H82" s="83"/>
      <c r="I82" s="83"/>
      <c r="J82" s="80"/>
      <c r="K82" s="80"/>
    </row>
    <row r="83" spans="1:11" s="20" customFormat="1" ht="15.75" customHeight="1" x14ac:dyDescent="0.25">
      <c r="A83" s="20" t="s">
        <v>312</v>
      </c>
      <c r="B83" s="3" t="s">
        <v>9</v>
      </c>
      <c r="C83" s="21" t="s">
        <v>74</v>
      </c>
      <c r="D83" s="22">
        <v>39578</v>
      </c>
      <c r="E83" s="83" t="s">
        <v>309</v>
      </c>
      <c r="F83" s="83"/>
      <c r="G83" s="103"/>
      <c r="H83" s="83"/>
      <c r="I83" s="83"/>
      <c r="J83" s="80"/>
      <c r="K83" s="80"/>
    </row>
    <row r="84" spans="1:11" s="20" customFormat="1" ht="15.75" customHeight="1" x14ac:dyDescent="0.25">
      <c r="A84" s="20" t="s">
        <v>312</v>
      </c>
      <c r="B84" s="3" t="s">
        <v>10</v>
      </c>
      <c r="C84" s="21" t="s">
        <v>75</v>
      </c>
      <c r="D84" s="22">
        <v>10307</v>
      </c>
      <c r="E84" s="83" t="s">
        <v>309</v>
      </c>
      <c r="F84" s="83"/>
      <c r="G84" s="103"/>
      <c r="H84" s="83"/>
      <c r="I84" s="83"/>
      <c r="J84" s="80"/>
      <c r="K84" s="80"/>
    </row>
    <row r="85" spans="1:11" s="20" customFormat="1" ht="15.75" customHeight="1" x14ac:dyDescent="0.25">
      <c r="A85" s="20" t="s">
        <v>312</v>
      </c>
      <c r="B85" s="3" t="s">
        <v>11</v>
      </c>
      <c r="C85" s="21" t="s">
        <v>76</v>
      </c>
      <c r="D85" s="22">
        <v>30000</v>
      </c>
      <c r="E85" s="83" t="s">
        <v>309</v>
      </c>
      <c r="F85" s="83"/>
      <c r="G85" s="103"/>
      <c r="H85" s="83"/>
      <c r="I85" s="83"/>
      <c r="J85" s="80"/>
      <c r="K85" s="80"/>
    </row>
    <row r="86" spans="1:11" s="20" customFormat="1" ht="26.4" x14ac:dyDescent="0.25">
      <c r="A86" s="20" t="s">
        <v>312</v>
      </c>
      <c r="B86" s="3" t="s">
        <v>12</v>
      </c>
      <c r="C86" s="21" t="s">
        <v>355</v>
      </c>
      <c r="D86" s="22">
        <v>7386540.9699999997</v>
      </c>
      <c r="E86" s="83" t="s">
        <v>309</v>
      </c>
      <c r="F86" s="83"/>
      <c r="G86" s="103"/>
      <c r="H86" s="83"/>
      <c r="I86" s="83"/>
      <c r="J86" s="80"/>
      <c r="K86" s="80"/>
    </row>
    <row r="87" spans="1:11" s="20" customFormat="1" ht="15.75" customHeight="1" x14ac:dyDescent="0.25">
      <c r="A87" s="20" t="s">
        <v>312</v>
      </c>
      <c r="B87" s="3" t="s">
        <v>13</v>
      </c>
      <c r="C87" s="21" t="s">
        <v>77</v>
      </c>
      <c r="D87" s="22">
        <v>173682.61</v>
      </c>
      <c r="E87" s="83" t="s">
        <v>309</v>
      </c>
      <c r="F87" s="83"/>
      <c r="G87" s="103"/>
      <c r="H87" s="83"/>
      <c r="I87" s="83"/>
      <c r="J87" s="80"/>
      <c r="K87" s="80"/>
    </row>
    <row r="88" spans="1:11" s="20" customFormat="1" ht="15.75" customHeight="1" x14ac:dyDescent="0.25">
      <c r="A88" s="20" t="s">
        <v>312</v>
      </c>
      <c r="B88" s="3" t="s">
        <v>20</v>
      </c>
      <c r="C88" s="21" t="s">
        <v>78</v>
      </c>
      <c r="D88" s="22">
        <v>252904.99</v>
      </c>
      <c r="E88" s="83" t="s">
        <v>309</v>
      </c>
      <c r="F88" s="83"/>
      <c r="G88" s="103"/>
      <c r="H88" s="83"/>
      <c r="I88" s="83"/>
      <c r="J88" s="80"/>
      <c r="K88" s="80"/>
    </row>
    <row r="89" spans="1:11" s="20" customFormat="1" ht="15.75" customHeight="1" x14ac:dyDescent="0.25">
      <c r="A89" s="20" t="s">
        <v>312</v>
      </c>
      <c r="B89" s="3" t="s">
        <v>21</v>
      </c>
      <c r="C89" s="112" t="s">
        <v>79</v>
      </c>
      <c r="D89" s="113">
        <v>171575.33</v>
      </c>
      <c r="E89" s="83" t="s">
        <v>309</v>
      </c>
      <c r="F89" s="83"/>
      <c r="G89" s="103"/>
      <c r="H89" s="83"/>
      <c r="I89" s="83"/>
      <c r="J89" s="80"/>
      <c r="K89" s="80"/>
    </row>
    <row r="90" spans="1:11" s="20" customFormat="1" ht="15.75" customHeight="1" x14ac:dyDescent="0.25">
      <c r="A90" s="20" t="s">
        <v>312</v>
      </c>
      <c r="B90" s="3" t="s">
        <v>22</v>
      </c>
      <c r="C90" s="112" t="s">
        <v>80</v>
      </c>
      <c r="D90" s="113">
        <v>15140</v>
      </c>
      <c r="E90" s="83" t="s">
        <v>309</v>
      </c>
      <c r="F90" s="83"/>
      <c r="G90" s="103"/>
      <c r="H90" s="83"/>
      <c r="I90" s="83"/>
      <c r="J90" s="80"/>
      <c r="K90" s="80"/>
    </row>
    <row r="91" spans="1:11" s="20" customFormat="1" ht="15.75" customHeight="1" x14ac:dyDescent="0.25">
      <c r="A91" s="20" t="s">
        <v>312</v>
      </c>
      <c r="B91" s="3" t="s">
        <v>23</v>
      </c>
      <c r="C91" s="112" t="s">
        <v>81</v>
      </c>
      <c r="D91" s="113">
        <v>126439</v>
      </c>
      <c r="E91" s="83" t="s">
        <v>309</v>
      </c>
      <c r="F91" s="83"/>
      <c r="G91" s="103"/>
      <c r="H91" s="83"/>
      <c r="I91" s="83"/>
      <c r="J91" s="80"/>
      <c r="K91" s="80"/>
    </row>
    <row r="92" spans="1:11" s="20" customFormat="1" x14ac:dyDescent="0.25">
      <c r="A92" s="20" t="s">
        <v>312</v>
      </c>
      <c r="B92" s="3" t="s">
        <v>24</v>
      </c>
      <c r="C92" s="112" t="s">
        <v>82</v>
      </c>
      <c r="D92" s="113">
        <v>39637</v>
      </c>
      <c r="E92" s="83" t="s">
        <v>309</v>
      </c>
      <c r="F92" s="83"/>
      <c r="G92" s="103"/>
      <c r="H92" s="83"/>
      <c r="I92" s="83"/>
      <c r="J92" s="80"/>
      <c r="K92" s="80"/>
    </row>
    <row r="93" spans="1:11" s="20" customFormat="1" ht="26.4" x14ac:dyDescent="0.25">
      <c r="A93" s="20" t="s">
        <v>312</v>
      </c>
      <c r="B93" s="3" t="s">
        <v>25</v>
      </c>
      <c r="C93" s="112" t="s">
        <v>83</v>
      </c>
      <c r="D93" s="113">
        <v>660600.97</v>
      </c>
      <c r="E93" s="83" t="s">
        <v>309</v>
      </c>
      <c r="F93" s="83"/>
      <c r="G93" s="103"/>
      <c r="H93" s="83"/>
      <c r="I93" s="83"/>
      <c r="J93" s="80"/>
      <c r="K93" s="80"/>
    </row>
    <row r="94" spans="1:11" s="20" customFormat="1" ht="21" customHeight="1" x14ac:dyDescent="0.25">
      <c r="A94" s="20" t="s">
        <v>313</v>
      </c>
      <c r="B94" s="3" t="s">
        <v>26</v>
      </c>
      <c r="C94" s="21" t="s">
        <v>60</v>
      </c>
      <c r="D94" s="22">
        <v>17960.009999999998</v>
      </c>
      <c r="E94" s="83" t="s">
        <v>309</v>
      </c>
      <c r="F94" s="83"/>
      <c r="G94" s="103"/>
      <c r="H94" s="83"/>
      <c r="I94" s="83"/>
      <c r="J94" s="80"/>
      <c r="K94" s="80"/>
    </row>
    <row r="95" spans="1:11" s="20" customFormat="1" ht="15.75" customHeight="1" x14ac:dyDescent="0.25">
      <c r="B95" s="56" t="s">
        <v>12</v>
      </c>
      <c r="C95" s="120" t="s">
        <v>109</v>
      </c>
      <c r="D95" s="120"/>
      <c r="E95" s="71"/>
      <c r="F95" s="114"/>
      <c r="G95" s="98"/>
      <c r="H95" s="71"/>
      <c r="I95" s="71"/>
      <c r="J95" s="76"/>
      <c r="K95" s="76"/>
    </row>
    <row r="96" spans="1:11" s="20" customFormat="1" ht="26.4" x14ac:dyDescent="0.25">
      <c r="A96" s="20" t="s">
        <v>311</v>
      </c>
      <c r="B96" s="3" t="s">
        <v>1</v>
      </c>
      <c r="C96" s="21" t="s">
        <v>354</v>
      </c>
      <c r="D96" s="22">
        <v>1063499.3</v>
      </c>
      <c r="E96" s="83" t="s">
        <v>309</v>
      </c>
      <c r="F96" s="83"/>
      <c r="G96" s="103">
        <v>2017</v>
      </c>
      <c r="H96" s="83" t="s">
        <v>281</v>
      </c>
      <c r="I96" s="83"/>
      <c r="J96" s="80"/>
      <c r="K96" s="80" t="s">
        <v>282</v>
      </c>
    </row>
    <row r="97" spans="1:11" s="20" customFormat="1" ht="15.75" customHeight="1" x14ac:dyDescent="0.25">
      <c r="A97" s="20" t="s">
        <v>312</v>
      </c>
      <c r="B97" s="3" t="s">
        <v>2</v>
      </c>
      <c r="C97" s="21" t="s">
        <v>86</v>
      </c>
      <c r="D97" s="22">
        <v>50000</v>
      </c>
      <c r="E97" s="83" t="s">
        <v>310</v>
      </c>
      <c r="F97" s="83"/>
      <c r="G97" s="103">
        <v>2017</v>
      </c>
      <c r="H97" s="83"/>
      <c r="I97" s="83"/>
      <c r="J97" s="80"/>
      <c r="K97" s="80"/>
    </row>
    <row r="98" spans="1:11" x14ac:dyDescent="0.25">
      <c r="B98" s="18"/>
      <c r="C98" s="17"/>
      <c r="D98" s="131"/>
      <c r="E98" s="84"/>
      <c r="F98" s="84"/>
      <c r="G98" s="104"/>
      <c r="H98" s="84"/>
      <c r="I98" s="84"/>
    </row>
    <row r="99" spans="1:11" x14ac:dyDescent="0.25">
      <c r="B99" s="18"/>
      <c r="C99" s="17"/>
      <c r="D99" s="12"/>
      <c r="E99" s="84"/>
      <c r="F99" s="84"/>
      <c r="G99" s="104"/>
      <c r="H99" s="84"/>
      <c r="I99" s="84"/>
    </row>
    <row r="100" spans="1:11" x14ac:dyDescent="0.25">
      <c r="B100" s="18"/>
      <c r="C100" s="17"/>
      <c r="D100" s="12"/>
      <c r="E100" s="84"/>
      <c r="F100" s="84"/>
      <c r="G100" s="104"/>
      <c r="H100" s="84"/>
      <c r="I100" s="84"/>
    </row>
    <row r="101" spans="1:11" x14ac:dyDescent="0.25">
      <c r="B101" s="86" t="s">
        <v>286</v>
      </c>
      <c r="C101" s="86"/>
      <c r="D101" s="86"/>
      <c r="E101" s="84"/>
      <c r="F101" s="84"/>
      <c r="G101" s="104"/>
      <c r="H101" s="84"/>
      <c r="I101" s="84"/>
    </row>
    <row r="102" spans="1:11" x14ac:dyDescent="0.25">
      <c r="B102" s="86" t="s">
        <v>243</v>
      </c>
      <c r="C102" s="87" t="s">
        <v>14</v>
      </c>
      <c r="D102" s="86" t="s">
        <v>16</v>
      </c>
      <c r="E102" s="84"/>
      <c r="F102" s="84"/>
      <c r="G102" s="104"/>
      <c r="H102" s="84"/>
      <c r="I102" s="84"/>
    </row>
    <row r="103" spans="1:11" x14ac:dyDescent="0.25">
      <c r="B103" s="128" t="s">
        <v>1</v>
      </c>
      <c r="C103" s="129" t="s">
        <v>319</v>
      </c>
      <c r="D103" s="130">
        <f>SUMIF(A:A,"b",D:D)</f>
        <v>40173831.870000005</v>
      </c>
      <c r="E103" s="93"/>
      <c r="F103" s="93"/>
      <c r="G103" s="93"/>
    </row>
    <row r="104" spans="1:11" x14ac:dyDescent="0.25">
      <c r="B104" s="128" t="s">
        <v>2</v>
      </c>
      <c r="C104" s="129" t="s">
        <v>320</v>
      </c>
      <c r="D104" s="130">
        <f>SUMIF(A:A,"bud",D:D)</f>
        <v>15669361.340000002</v>
      </c>
      <c r="E104" s="93"/>
      <c r="F104" s="93"/>
    </row>
    <row r="105" spans="1:11" x14ac:dyDescent="0.25">
      <c r="B105" s="128" t="s">
        <v>3</v>
      </c>
      <c r="C105" s="129" t="s">
        <v>15</v>
      </c>
      <c r="D105" s="130">
        <f>SUMIF(A:A,"w",D:D)</f>
        <v>787602.27</v>
      </c>
    </row>
    <row r="106" spans="1:11" ht="26.4" x14ac:dyDescent="0.25">
      <c r="B106" s="128" t="s">
        <v>4</v>
      </c>
      <c r="C106" s="88" t="s">
        <v>357</v>
      </c>
      <c r="D106" s="130">
        <f>SUMIF(A:A,"i",D:D)</f>
        <v>282385.12</v>
      </c>
    </row>
    <row r="107" spans="1:11" x14ac:dyDescent="0.25">
      <c r="D107" s="89"/>
    </row>
  </sheetData>
  <mergeCells count="1">
    <mergeCell ref="H2:K2"/>
  </mergeCells>
  <phoneticPr fontId="3" type="noConversion"/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workbookViewId="0">
      <selection activeCell="E1" sqref="E1:E1048576"/>
    </sheetView>
  </sheetViews>
  <sheetFormatPr defaultColWidth="9.109375" defaultRowHeight="13.8" x14ac:dyDescent="0.3"/>
  <cols>
    <col min="1" max="1" width="9.109375" style="14"/>
    <col min="2" max="2" width="3.88671875" style="14" bestFit="1" customWidth="1"/>
    <col min="3" max="3" width="33.6640625" style="68" customWidth="1"/>
    <col min="4" max="4" width="25.44140625" style="14" customWidth="1"/>
    <col min="5" max="5" width="12.88671875" style="14" hidden="1" customWidth="1"/>
    <col min="6" max="6" width="12.88671875" style="14" bestFit="1" customWidth="1"/>
    <col min="7" max="7" width="9.109375" style="14"/>
    <col min="8" max="8" width="14.109375" style="14" bestFit="1" customWidth="1"/>
    <col min="9" max="10" width="10.5546875" style="14" bestFit="1" customWidth="1"/>
    <col min="11" max="16384" width="9.109375" style="14"/>
  </cols>
  <sheetData>
    <row r="1" spans="1:11" ht="13.8" customHeight="1" x14ac:dyDescent="0.3">
      <c r="B1" s="133" t="s">
        <v>252</v>
      </c>
      <c r="C1" s="133"/>
      <c r="D1" s="133"/>
    </row>
    <row r="2" spans="1:11" s="16" customFormat="1" x14ac:dyDescent="0.3">
      <c r="A2" s="15"/>
      <c r="B2" s="116" t="s">
        <v>0</v>
      </c>
      <c r="C2" s="65" t="s">
        <v>14</v>
      </c>
      <c r="D2" s="116" t="s">
        <v>16</v>
      </c>
    </row>
    <row r="3" spans="1:11" s="16" customFormat="1" x14ac:dyDescent="0.3">
      <c r="A3" s="15"/>
      <c r="B3" s="132" t="s">
        <v>107</v>
      </c>
      <c r="C3" s="132"/>
      <c r="D3" s="132"/>
    </row>
    <row r="4" spans="1:11" s="1" customFormat="1" x14ac:dyDescent="0.3">
      <c r="B4" s="132" t="s">
        <v>37</v>
      </c>
      <c r="C4" s="132"/>
      <c r="D4" s="132"/>
    </row>
    <row r="5" spans="1:11" s="1" customFormat="1" x14ac:dyDescent="0.3">
      <c r="B5" s="2" t="s">
        <v>1</v>
      </c>
      <c r="C5" s="66" t="s">
        <v>17</v>
      </c>
      <c r="D5" s="7">
        <v>357520</v>
      </c>
      <c r="E5" s="1" t="s">
        <v>318</v>
      </c>
    </row>
    <row r="6" spans="1:11" s="1" customFormat="1" ht="26.4" x14ac:dyDescent="0.3">
      <c r="B6" s="2" t="s">
        <v>2</v>
      </c>
      <c r="C6" s="67" t="s">
        <v>19</v>
      </c>
      <c r="D6" s="7">
        <v>25278.91</v>
      </c>
      <c r="E6" s="1" t="s">
        <v>318</v>
      </c>
      <c r="H6" s="8"/>
      <c r="I6" s="8"/>
      <c r="J6" s="9"/>
      <c r="K6" s="10"/>
    </row>
    <row r="7" spans="1:11" s="1" customFormat="1" x14ac:dyDescent="0.3">
      <c r="B7" s="2" t="s">
        <v>3</v>
      </c>
      <c r="C7" s="67" t="s">
        <v>33</v>
      </c>
      <c r="D7" s="7">
        <v>13018.28</v>
      </c>
      <c r="E7" s="1" t="s">
        <v>318</v>
      </c>
      <c r="H7" s="8"/>
      <c r="I7" s="8"/>
      <c r="J7" s="9"/>
      <c r="K7" s="10"/>
    </row>
    <row r="8" spans="1:11" s="1" customFormat="1" x14ac:dyDescent="0.3">
      <c r="B8" s="2" t="s">
        <v>4</v>
      </c>
      <c r="C8" s="67" t="s">
        <v>34</v>
      </c>
      <c r="D8" s="7">
        <v>83287.3</v>
      </c>
      <c r="E8" s="1" t="s">
        <v>318</v>
      </c>
    </row>
    <row r="9" spans="1:11" s="1" customFormat="1" x14ac:dyDescent="0.3">
      <c r="B9" s="2" t="s">
        <v>5</v>
      </c>
      <c r="C9" s="67" t="s">
        <v>58</v>
      </c>
      <c r="D9" s="7">
        <v>11234.58</v>
      </c>
      <c r="E9" s="1" t="s">
        <v>318</v>
      </c>
    </row>
    <row r="10" spans="1:11" s="1" customFormat="1" x14ac:dyDescent="0.3">
      <c r="B10" s="2" t="s">
        <v>6</v>
      </c>
      <c r="C10" s="67" t="s">
        <v>59</v>
      </c>
      <c r="D10" s="7">
        <v>28946.99</v>
      </c>
      <c r="E10" s="1" t="s">
        <v>318</v>
      </c>
    </row>
    <row r="11" spans="1:11" s="1" customFormat="1" x14ac:dyDescent="0.3">
      <c r="B11" s="2" t="s">
        <v>7</v>
      </c>
      <c r="C11" s="67" t="s">
        <v>295</v>
      </c>
      <c r="D11" s="7">
        <v>25000</v>
      </c>
      <c r="E11" s="1" t="s">
        <v>318</v>
      </c>
    </row>
    <row r="12" spans="1:11" s="1" customFormat="1" x14ac:dyDescent="0.3">
      <c r="B12" s="2" t="s">
        <v>8</v>
      </c>
      <c r="C12" s="67" t="s">
        <v>294</v>
      </c>
      <c r="D12" s="7">
        <v>19677.54</v>
      </c>
      <c r="E12" s="1" t="s">
        <v>318</v>
      </c>
    </row>
    <row r="13" spans="1:11" s="1" customFormat="1" x14ac:dyDescent="0.3">
      <c r="B13" s="2" t="s">
        <v>9</v>
      </c>
      <c r="C13" s="67" t="s">
        <v>18</v>
      </c>
      <c r="D13" s="7">
        <v>98565</v>
      </c>
      <c r="E13" s="1" t="s">
        <v>315</v>
      </c>
    </row>
    <row r="14" spans="1:11" s="1" customFormat="1" x14ac:dyDescent="0.3">
      <c r="B14" s="2" t="s">
        <v>10</v>
      </c>
      <c r="C14" s="67" t="s">
        <v>35</v>
      </c>
      <c r="D14" s="7">
        <v>5238.68</v>
      </c>
      <c r="E14" s="1" t="s">
        <v>315</v>
      </c>
    </row>
    <row r="15" spans="1:11" s="1" customFormat="1" x14ac:dyDescent="0.3">
      <c r="B15" s="132" t="s">
        <v>38</v>
      </c>
      <c r="C15" s="132"/>
      <c r="D15" s="132"/>
    </row>
    <row r="16" spans="1:11" s="1" customFormat="1" x14ac:dyDescent="0.3">
      <c r="B16" s="2" t="s">
        <v>1</v>
      </c>
      <c r="C16" s="66" t="s">
        <v>17</v>
      </c>
      <c r="D16" s="7">
        <v>65589.899999999994</v>
      </c>
      <c r="E16" s="1" t="s">
        <v>318</v>
      </c>
    </row>
    <row r="17" spans="2:5" s="1" customFormat="1" x14ac:dyDescent="0.3">
      <c r="B17" s="135" t="s">
        <v>2</v>
      </c>
      <c r="C17" s="67" t="s">
        <v>98</v>
      </c>
      <c r="D17" s="7">
        <v>31455</v>
      </c>
      <c r="E17" s="1" t="s">
        <v>318</v>
      </c>
    </row>
    <row r="18" spans="2:5" s="1" customFormat="1" x14ac:dyDescent="0.3">
      <c r="B18" s="135" t="s">
        <v>3</v>
      </c>
      <c r="C18" s="67" t="s">
        <v>18</v>
      </c>
      <c r="D18" s="7">
        <v>22550</v>
      </c>
      <c r="E18" s="1" t="s">
        <v>315</v>
      </c>
    </row>
    <row r="19" spans="2:5" s="1" customFormat="1" x14ac:dyDescent="0.3">
      <c r="B19" s="132" t="s">
        <v>39</v>
      </c>
      <c r="C19" s="132"/>
      <c r="D19" s="132"/>
    </row>
    <row r="20" spans="2:5" s="1" customFormat="1" x14ac:dyDescent="0.3">
      <c r="B20" s="2" t="s">
        <v>1</v>
      </c>
      <c r="C20" s="66" t="s">
        <v>17</v>
      </c>
      <c r="D20" s="7">
        <v>98265.51</v>
      </c>
      <c r="E20" s="1" t="s">
        <v>318</v>
      </c>
    </row>
    <row r="21" spans="2:5" s="1" customFormat="1" x14ac:dyDescent="0.3">
      <c r="B21" s="135" t="s">
        <v>2</v>
      </c>
      <c r="C21" s="67" t="s">
        <v>99</v>
      </c>
      <c r="D21" s="7">
        <v>66594.490000000005</v>
      </c>
      <c r="E21" s="1" t="s">
        <v>318</v>
      </c>
    </row>
    <row r="22" spans="2:5" s="1" customFormat="1" x14ac:dyDescent="0.3">
      <c r="B22" s="135" t="s">
        <v>3</v>
      </c>
      <c r="C22" s="67" t="s">
        <v>297</v>
      </c>
      <c r="D22" s="7">
        <v>6210</v>
      </c>
      <c r="E22" s="1" t="s">
        <v>318</v>
      </c>
    </row>
    <row r="23" spans="2:5" s="1" customFormat="1" x14ac:dyDescent="0.3">
      <c r="B23" s="135" t="s">
        <v>4</v>
      </c>
      <c r="C23" s="67" t="s">
        <v>321</v>
      </c>
      <c r="D23" s="7">
        <v>22550</v>
      </c>
      <c r="E23" s="1" t="s">
        <v>315</v>
      </c>
    </row>
    <row r="24" spans="2:5" s="1" customFormat="1" x14ac:dyDescent="0.3">
      <c r="B24" s="132" t="s">
        <v>42</v>
      </c>
      <c r="C24" s="132"/>
      <c r="D24" s="132"/>
    </row>
    <row r="25" spans="2:5" s="1" customFormat="1" x14ac:dyDescent="0.3">
      <c r="B25" s="2" t="s">
        <v>1</v>
      </c>
      <c r="C25" s="66" t="s">
        <v>17</v>
      </c>
      <c r="D25" s="7">
        <v>53067.99</v>
      </c>
      <c r="E25" s="1" t="s">
        <v>318</v>
      </c>
    </row>
    <row r="26" spans="2:5" s="1" customFormat="1" x14ac:dyDescent="0.3">
      <c r="B26" s="135" t="s">
        <v>2</v>
      </c>
      <c r="C26" s="67" t="s">
        <v>98</v>
      </c>
      <c r="D26" s="7">
        <v>25098.080000000002</v>
      </c>
      <c r="E26" s="1" t="s">
        <v>318</v>
      </c>
    </row>
    <row r="27" spans="2:5" s="1" customFormat="1" x14ac:dyDescent="0.3">
      <c r="B27" s="135" t="s">
        <v>3</v>
      </c>
      <c r="C27" s="67" t="s">
        <v>18</v>
      </c>
      <c r="D27" s="7">
        <v>22550</v>
      </c>
      <c r="E27" s="1" t="s">
        <v>315</v>
      </c>
    </row>
    <row r="28" spans="2:5" s="1" customFormat="1" ht="18" customHeight="1" x14ac:dyDescent="0.3">
      <c r="B28" s="132" t="s">
        <v>40</v>
      </c>
      <c r="C28" s="132"/>
      <c r="D28" s="132"/>
    </row>
    <row r="29" spans="2:5" s="1" customFormat="1" x14ac:dyDescent="0.3">
      <c r="B29" s="2" t="s">
        <v>1</v>
      </c>
      <c r="C29" s="66" t="s">
        <v>17</v>
      </c>
      <c r="D29" s="7">
        <v>83072.350000000006</v>
      </c>
      <c r="E29" s="1" t="s">
        <v>318</v>
      </c>
    </row>
    <row r="30" spans="2:5" s="1" customFormat="1" x14ac:dyDescent="0.3">
      <c r="B30" s="135" t="s">
        <v>2</v>
      </c>
      <c r="C30" s="67" t="s">
        <v>98</v>
      </c>
      <c r="D30" s="7">
        <v>45900</v>
      </c>
      <c r="E30" s="1" t="s">
        <v>318</v>
      </c>
    </row>
    <row r="31" spans="2:5" s="1" customFormat="1" x14ac:dyDescent="0.3">
      <c r="B31" s="135" t="s">
        <v>3</v>
      </c>
      <c r="C31" s="67" t="s">
        <v>18</v>
      </c>
      <c r="D31" s="7">
        <v>8800</v>
      </c>
      <c r="E31" s="1" t="s">
        <v>315</v>
      </c>
    </row>
    <row r="32" spans="2:5" s="1" customFormat="1" x14ac:dyDescent="0.3">
      <c r="B32" s="132" t="s">
        <v>41</v>
      </c>
      <c r="C32" s="132"/>
      <c r="D32" s="132"/>
    </row>
    <row r="33" spans="2:6" s="1" customFormat="1" x14ac:dyDescent="0.3">
      <c r="B33" s="2" t="s">
        <v>1</v>
      </c>
      <c r="C33" s="66" t="s">
        <v>17</v>
      </c>
      <c r="D33" s="7">
        <v>231779.25</v>
      </c>
      <c r="E33" s="1" t="s">
        <v>318</v>
      </c>
    </row>
    <row r="34" spans="2:6" s="1" customFormat="1" x14ac:dyDescent="0.3">
      <c r="B34" s="2" t="s">
        <v>2</v>
      </c>
      <c r="C34" s="67" t="s">
        <v>33</v>
      </c>
      <c r="D34" s="7">
        <v>5459.5</v>
      </c>
      <c r="E34" s="1" t="s">
        <v>318</v>
      </c>
    </row>
    <row r="35" spans="2:6" s="1" customFormat="1" x14ac:dyDescent="0.3">
      <c r="B35" s="2" t="s">
        <v>3</v>
      </c>
      <c r="C35" s="67" t="s">
        <v>36</v>
      </c>
      <c r="D35" s="7">
        <v>21386.6</v>
      </c>
      <c r="E35" s="1" t="s">
        <v>318</v>
      </c>
    </row>
    <row r="36" spans="2:6" s="1" customFormat="1" x14ac:dyDescent="0.3">
      <c r="B36" s="135" t="s">
        <v>4</v>
      </c>
      <c r="C36" s="67" t="s">
        <v>98</v>
      </c>
      <c r="D36" s="7">
        <v>73959</v>
      </c>
      <c r="E36" s="1" t="s">
        <v>318</v>
      </c>
    </row>
    <row r="37" spans="2:6" s="1" customFormat="1" x14ac:dyDescent="0.3">
      <c r="B37" s="135" t="s">
        <v>5</v>
      </c>
      <c r="C37" s="67" t="s">
        <v>18</v>
      </c>
      <c r="D37" s="7">
        <v>52800</v>
      </c>
      <c r="E37" s="1" t="s">
        <v>315</v>
      </c>
    </row>
    <row r="38" spans="2:6" s="1" customFormat="1" ht="14.25" customHeight="1" x14ac:dyDescent="0.3">
      <c r="B38" s="132" t="s">
        <v>298</v>
      </c>
      <c r="C38" s="132"/>
      <c r="D38" s="132"/>
      <c r="F38" s="92"/>
    </row>
    <row r="39" spans="2:6" x14ac:dyDescent="0.3">
      <c r="B39" s="135" t="s">
        <v>1</v>
      </c>
      <c r="C39" s="67" t="s">
        <v>18</v>
      </c>
      <c r="D39" s="7">
        <v>9900</v>
      </c>
      <c r="E39" s="14" t="s">
        <v>315</v>
      </c>
    </row>
    <row r="40" spans="2:6" x14ac:dyDescent="0.3">
      <c r="B40" s="121" t="s">
        <v>286</v>
      </c>
      <c r="C40" s="122"/>
      <c r="D40" s="123"/>
    </row>
    <row r="41" spans="2:6" x14ac:dyDescent="0.3">
      <c r="B41" s="86" t="s">
        <v>243</v>
      </c>
      <c r="C41" s="87" t="s">
        <v>14</v>
      </c>
      <c r="D41" s="86" t="s">
        <v>16</v>
      </c>
    </row>
    <row r="42" spans="2:6" x14ac:dyDescent="0.3">
      <c r="B42" s="55" t="s">
        <v>1</v>
      </c>
      <c r="C42" s="88" t="s">
        <v>285</v>
      </c>
      <c r="D42" s="90">
        <f>SUM(D33:D35,D29,D25,D20,D16,D5:D8)</f>
        <v>1037725.5900000001</v>
      </c>
      <c r="E42" s="14" t="s">
        <v>318</v>
      </c>
    </row>
    <row r="43" spans="2:6" x14ac:dyDescent="0.3">
      <c r="B43" s="128" t="s">
        <v>2</v>
      </c>
      <c r="C43" s="129" t="s">
        <v>18</v>
      </c>
      <c r="D43" s="134">
        <f>SUM(D36,D30,D26,D21:D22,D17,D9:D10)</f>
        <v>289398.14</v>
      </c>
      <c r="E43" s="91" t="s">
        <v>315</v>
      </c>
    </row>
    <row r="44" spans="2:6" x14ac:dyDescent="0.3">
      <c r="D44" s="91"/>
    </row>
    <row r="46" spans="2:6" x14ac:dyDescent="0.3">
      <c r="C46" s="87" t="s">
        <v>14</v>
      </c>
      <c r="D46" s="86" t="s">
        <v>16</v>
      </c>
    </row>
    <row r="47" spans="2:6" x14ac:dyDescent="0.3">
      <c r="C47" s="129" t="s">
        <v>285</v>
      </c>
      <c r="D47" s="90">
        <f>SUMIF(E:E,"s",D:D)</f>
        <v>2409526.8600000003</v>
      </c>
    </row>
    <row r="48" spans="2:6" x14ac:dyDescent="0.3">
      <c r="C48" s="129" t="s">
        <v>18</v>
      </c>
      <c r="D48" s="90">
        <f>SUMIF(E:E,"p",D:D)</f>
        <v>532351.82000000007</v>
      </c>
    </row>
  </sheetData>
  <phoneticPr fontId="3" type="noConversion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topLeftCell="A25" workbookViewId="0">
      <selection activeCell="D32" sqref="D32"/>
    </sheetView>
  </sheetViews>
  <sheetFormatPr defaultRowHeight="14.4" x14ac:dyDescent="0.3"/>
  <cols>
    <col min="1" max="1" width="6.6640625" style="42" customWidth="1"/>
    <col min="2" max="2" width="9.109375" style="43"/>
    <col min="3" max="3" width="10.5546875" style="43" customWidth="1"/>
    <col min="4" max="4" width="11.6640625" style="43" customWidth="1"/>
    <col min="5" max="5" width="11.5546875" style="43" customWidth="1"/>
    <col min="6" max="9" width="9.109375" style="43"/>
    <col min="10" max="10" width="22" style="43" customWidth="1"/>
    <col min="11" max="11" width="16.109375" style="43" customWidth="1"/>
    <col min="12" max="12" width="15.5546875" style="43" customWidth="1"/>
    <col min="13" max="13" width="14.33203125" style="43" customWidth="1"/>
    <col min="14" max="14" width="13.6640625" style="43" customWidth="1"/>
    <col min="15" max="15" width="23.88671875" style="43" customWidth="1"/>
    <col min="16" max="16" width="22.88671875" style="43" customWidth="1"/>
    <col min="17" max="17" width="17.33203125" style="43" customWidth="1"/>
  </cols>
  <sheetData>
    <row r="1" spans="1:17" s="44" customFormat="1" x14ac:dyDescent="0.3">
      <c r="A1" s="155" t="s">
        <v>253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</row>
    <row r="2" spans="1:17" ht="26.4" x14ac:dyDescent="0.3">
      <c r="A2" s="51" t="s">
        <v>0</v>
      </c>
      <c r="B2" s="24" t="s">
        <v>112</v>
      </c>
      <c r="C2" s="24" t="s">
        <v>113</v>
      </c>
      <c r="D2" s="24" t="s">
        <v>114</v>
      </c>
      <c r="E2" s="24" t="s">
        <v>115</v>
      </c>
      <c r="F2" s="24" t="s">
        <v>116</v>
      </c>
      <c r="G2" s="24" t="s">
        <v>117</v>
      </c>
      <c r="H2" s="24" t="s">
        <v>118</v>
      </c>
      <c r="I2" s="24" t="s">
        <v>119</v>
      </c>
      <c r="J2" s="25" t="s">
        <v>120</v>
      </c>
      <c r="K2" s="38" t="s">
        <v>121</v>
      </c>
      <c r="L2" s="24" t="s">
        <v>122</v>
      </c>
      <c r="M2" s="24" t="s">
        <v>123</v>
      </c>
      <c r="N2" s="24" t="s">
        <v>124</v>
      </c>
      <c r="O2" s="24" t="s">
        <v>125</v>
      </c>
      <c r="P2" s="24" t="s">
        <v>126</v>
      </c>
      <c r="Q2" s="24" t="s">
        <v>127</v>
      </c>
    </row>
    <row r="3" spans="1:17" s="28" customFormat="1" ht="66" x14ac:dyDescent="0.3">
      <c r="A3" s="45" t="s">
        <v>1</v>
      </c>
      <c r="B3" s="29" t="s">
        <v>132</v>
      </c>
      <c r="C3" s="29" t="s">
        <v>133</v>
      </c>
      <c r="D3" s="29" t="s">
        <v>134</v>
      </c>
      <c r="E3" s="29" t="s">
        <v>135</v>
      </c>
      <c r="F3" s="29">
        <v>2198</v>
      </c>
      <c r="G3" s="30" t="s">
        <v>136</v>
      </c>
      <c r="H3" s="29">
        <v>6</v>
      </c>
      <c r="I3" s="29">
        <v>2010</v>
      </c>
      <c r="J3" s="30" t="s">
        <v>137</v>
      </c>
      <c r="K3" s="32">
        <v>20700</v>
      </c>
      <c r="L3" s="29" t="s">
        <v>333</v>
      </c>
      <c r="M3" s="29" t="s">
        <v>333</v>
      </c>
      <c r="N3" s="29" t="s">
        <v>333</v>
      </c>
      <c r="O3" s="46" t="s">
        <v>166</v>
      </c>
      <c r="P3" s="46" t="str">
        <f>O3</f>
        <v>Zakład Gospodarki Komunalnej, ul. Nowa Kamień 30, 36-053 Kamień; Regon: 367928166</v>
      </c>
      <c r="Q3" s="27" t="s">
        <v>303</v>
      </c>
    </row>
    <row r="4" spans="1:17" s="28" customFormat="1" ht="79.2" x14ac:dyDescent="0.3">
      <c r="A4" s="45" t="s">
        <v>2</v>
      </c>
      <c r="B4" s="46" t="s">
        <v>138</v>
      </c>
      <c r="C4" s="46" t="s">
        <v>139</v>
      </c>
      <c r="D4" s="46" t="s">
        <v>140</v>
      </c>
      <c r="E4" s="46" t="s">
        <v>135</v>
      </c>
      <c r="F4" s="46">
        <v>1461</v>
      </c>
      <c r="G4" s="46" t="s">
        <v>141</v>
      </c>
      <c r="H4" s="46">
        <v>5</v>
      </c>
      <c r="I4" s="46">
        <v>2014</v>
      </c>
      <c r="J4" s="47" t="s">
        <v>142</v>
      </c>
      <c r="K4" s="26">
        <v>44650</v>
      </c>
      <c r="L4" s="46" t="s">
        <v>334</v>
      </c>
      <c r="M4" s="46" t="s">
        <v>334</v>
      </c>
      <c r="N4" s="46" t="s">
        <v>334</v>
      </c>
      <c r="O4" s="46" t="s">
        <v>130</v>
      </c>
      <c r="P4" s="46" t="s">
        <v>130</v>
      </c>
      <c r="Q4" s="48" t="s">
        <v>143</v>
      </c>
    </row>
    <row r="5" spans="1:17" s="28" customFormat="1" ht="79.2" x14ac:dyDescent="0.3">
      <c r="A5" s="45" t="s">
        <v>3</v>
      </c>
      <c r="B5" s="29" t="s">
        <v>144</v>
      </c>
      <c r="C5" s="29" t="s">
        <v>145</v>
      </c>
      <c r="D5" s="29">
        <v>244</v>
      </c>
      <c r="E5" s="29" t="s">
        <v>146</v>
      </c>
      <c r="F5" s="29">
        <v>6842</v>
      </c>
      <c r="G5" s="29" t="s">
        <v>129</v>
      </c>
      <c r="H5" s="29">
        <v>6</v>
      </c>
      <c r="I5" s="29">
        <v>1988</v>
      </c>
      <c r="J5" s="30" t="s">
        <v>147</v>
      </c>
      <c r="K5" s="32" t="s">
        <v>129</v>
      </c>
      <c r="L5" s="29" t="s">
        <v>335</v>
      </c>
      <c r="M5" s="32" t="s">
        <v>129</v>
      </c>
      <c r="N5" s="29" t="s">
        <v>335</v>
      </c>
      <c r="O5" s="29" t="s">
        <v>130</v>
      </c>
      <c r="P5" s="29" t="s">
        <v>131</v>
      </c>
      <c r="Q5" s="31" t="s">
        <v>148</v>
      </c>
    </row>
    <row r="6" spans="1:17" s="28" customFormat="1" ht="79.2" x14ac:dyDescent="0.3">
      <c r="A6" s="45" t="s">
        <v>4</v>
      </c>
      <c r="B6" s="33" t="s">
        <v>149</v>
      </c>
      <c r="C6" s="33" t="s">
        <v>150</v>
      </c>
      <c r="D6" s="33">
        <v>315</v>
      </c>
      <c r="E6" s="33" t="s">
        <v>146</v>
      </c>
      <c r="F6" s="33">
        <v>11100</v>
      </c>
      <c r="G6" s="33" t="s">
        <v>129</v>
      </c>
      <c r="H6" s="33">
        <v>6</v>
      </c>
      <c r="I6" s="33">
        <v>1983</v>
      </c>
      <c r="J6" s="34" t="s">
        <v>151</v>
      </c>
      <c r="K6" s="35" t="s">
        <v>129</v>
      </c>
      <c r="L6" s="33" t="s">
        <v>335</v>
      </c>
      <c r="M6" s="35" t="s">
        <v>129</v>
      </c>
      <c r="N6" s="33" t="str">
        <f t="shared" ref="N6:N10" si="0">L6</f>
        <v>01.01.2021 31.12.2023</v>
      </c>
      <c r="O6" s="33" t="s">
        <v>130</v>
      </c>
      <c r="P6" s="33" t="s">
        <v>131</v>
      </c>
      <c r="Q6" s="36" t="s">
        <v>152</v>
      </c>
    </row>
    <row r="7" spans="1:17" s="28" customFormat="1" ht="79.2" x14ac:dyDescent="0.3">
      <c r="A7" s="45" t="s">
        <v>5</v>
      </c>
      <c r="B7" s="46" t="s">
        <v>153</v>
      </c>
      <c r="C7" s="46" t="s">
        <v>145</v>
      </c>
      <c r="D7" s="46">
        <v>266</v>
      </c>
      <c r="E7" s="46" t="s">
        <v>146</v>
      </c>
      <c r="F7" s="46">
        <v>6842</v>
      </c>
      <c r="G7" s="46" t="s">
        <v>129</v>
      </c>
      <c r="H7" s="46">
        <v>6</v>
      </c>
      <c r="I7" s="46">
        <v>1983</v>
      </c>
      <c r="J7" s="47" t="s">
        <v>154</v>
      </c>
      <c r="K7" s="26" t="s">
        <v>129</v>
      </c>
      <c r="L7" s="46" t="s">
        <v>336</v>
      </c>
      <c r="M7" s="26" t="s">
        <v>129</v>
      </c>
      <c r="N7" s="46" t="str">
        <f t="shared" si="0"/>
        <v>16.01.2021 15.01.2024</v>
      </c>
      <c r="O7" s="46" t="s">
        <v>130</v>
      </c>
      <c r="P7" s="46" t="s">
        <v>131</v>
      </c>
      <c r="Q7" s="48" t="s">
        <v>155</v>
      </c>
    </row>
    <row r="8" spans="1:17" s="28" customFormat="1" ht="79.2" x14ac:dyDescent="0.3">
      <c r="A8" s="45" t="s">
        <v>6</v>
      </c>
      <c r="B8" s="46" t="s">
        <v>156</v>
      </c>
      <c r="C8" s="46" t="s">
        <v>157</v>
      </c>
      <c r="D8" s="46" t="s">
        <v>158</v>
      </c>
      <c r="E8" s="46" t="s">
        <v>146</v>
      </c>
      <c r="F8" s="46">
        <v>2402</v>
      </c>
      <c r="G8" s="46" t="s">
        <v>129</v>
      </c>
      <c r="H8" s="46">
        <v>6</v>
      </c>
      <c r="I8" s="46">
        <v>2008</v>
      </c>
      <c r="J8" s="47" t="s">
        <v>159</v>
      </c>
      <c r="K8" s="26" t="s">
        <v>129</v>
      </c>
      <c r="L8" s="46" t="s">
        <v>337</v>
      </c>
      <c r="M8" s="46" t="s">
        <v>129</v>
      </c>
      <c r="N8" s="46" t="str">
        <f t="shared" si="0"/>
        <v>29.10.2020 28.10.2023</v>
      </c>
      <c r="O8" s="46" t="s">
        <v>160</v>
      </c>
      <c r="P8" s="46" t="s">
        <v>131</v>
      </c>
      <c r="Q8" s="27" t="s">
        <v>161</v>
      </c>
    </row>
    <row r="9" spans="1:17" s="28" customFormat="1" ht="66" x14ac:dyDescent="0.3">
      <c r="A9" s="45" t="s">
        <v>7</v>
      </c>
      <c r="B9" s="46" t="s">
        <v>162</v>
      </c>
      <c r="C9" s="46" t="s">
        <v>163</v>
      </c>
      <c r="D9" s="46" t="s">
        <v>164</v>
      </c>
      <c r="E9" s="46" t="s">
        <v>146</v>
      </c>
      <c r="F9" s="46" t="s">
        <v>129</v>
      </c>
      <c r="G9" s="46" t="s">
        <v>129</v>
      </c>
      <c r="H9" s="46">
        <v>6</v>
      </c>
      <c r="I9" s="46">
        <v>2014</v>
      </c>
      <c r="J9" s="47" t="s">
        <v>165</v>
      </c>
      <c r="K9" s="26" t="s">
        <v>129</v>
      </c>
      <c r="L9" s="46" t="s">
        <v>338</v>
      </c>
      <c r="M9" s="26" t="s">
        <v>129</v>
      </c>
      <c r="N9" s="46" t="str">
        <f t="shared" si="0"/>
        <v>02.08.2021 01.08.2024</v>
      </c>
      <c r="O9" s="46" t="s">
        <v>166</v>
      </c>
      <c r="P9" s="46" t="str">
        <f>O9</f>
        <v>Zakład Gospodarki Komunalnej, ul. Nowa Kamień 30, 36-053 Kamień; Regon: 367928166</v>
      </c>
      <c r="Q9" s="27" t="s">
        <v>303</v>
      </c>
    </row>
    <row r="10" spans="1:17" s="28" customFormat="1" ht="66" x14ac:dyDescent="0.3">
      <c r="A10" s="45" t="s">
        <v>8</v>
      </c>
      <c r="B10" s="29" t="s">
        <v>167</v>
      </c>
      <c r="C10" s="29" t="s">
        <v>168</v>
      </c>
      <c r="D10" s="29" t="s">
        <v>169</v>
      </c>
      <c r="E10" s="29" t="s">
        <v>170</v>
      </c>
      <c r="F10" s="29">
        <v>2199</v>
      </c>
      <c r="G10" s="29" t="s">
        <v>129</v>
      </c>
      <c r="H10" s="29">
        <v>1</v>
      </c>
      <c r="I10" s="29">
        <v>2015</v>
      </c>
      <c r="J10" s="30" t="s">
        <v>171</v>
      </c>
      <c r="K10" s="32" t="s">
        <v>129</v>
      </c>
      <c r="L10" s="29" t="s">
        <v>339</v>
      </c>
      <c r="M10" s="32" t="s">
        <v>129</v>
      </c>
      <c r="N10" s="29" t="str">
        <f t="shared" si="0"/>
        <v>27.11.2020 26.11.2023</v>
      </c>
      <c r="O10" s="46" t="s">
        <v>166</v>
      </c>
      <c r="P10" s="46" t="str">
        <f>O10</f>
        <v>Zakład Gospodarki Komunalnej, ul. Nowa Kamień 30, 36-053 Kamień; Regon: 367928166</v>
      </c>
      <c r="Q10" s="37" t="s">
        <v>303</v>
      </c>
    </row>
    <row r="11" spans="1:17" s="28" customFormat="1" ht="66" x14ac:dyDescent="0.3">
      <c r="A11" s="45" t="s">
        <v>9</v>
      </c>
      <c r="B11" s="46" t="s">
        <v>172</v>
      </c>
      <c r="C11" s="46" t="s">
        <v>173</v>
      </c>
      <c r="D11" s="46" t="s">
        <v>174</v>
      </c>
      <c r="E11" s="46" t="s">
        <v>170</v>
      </c>
      <c r="F11" s="46">
        <v>4156</v>
      </c>
      <c r="G11" s="46" t="s">
        <v>129</v>
      </c>
      <c r="H11" s="46">
        <v>1</v>
      </c>
      <c r="I11" s="46">
        <v>2010</v>
      </c>
      <c r="J11" s="47" t="s">
        <v>175</v>
      </c>
      <c r="K11" s="26" t="s">
        <v>129</v>
      </c>
      <c r="L11" s="46" t="s">
        <v>340</v>
      </c>
      <c r="M11" s="26" t="s">
        <v>129</v>
      </c>
      <c r="N11" s="46" t="s">
        <v>340</v>
      </c>
      <c r="O11" s="46" t="s">
        <v>166</v>
      </c>
      <c r="P11" s="46" t="str">
        <f>O11</f>
        <v>Zakład Gospodarki Komunalnej, ul. Nowa Kamień 30, 36-053 Kamień; Regon: 367928166</v>
      </c>
      <c r="Q11" s="37" t="s">
        <v>303</v>
      </c>
    </row>
    <row r="12" spans="1:17" s="28" customFormat="1" ht="66" x14ac:dyDescent="0.3">
      <c r="A12" s="45" t="s">
        <v>10</v>
      </c>
      <c r="B12" s="46" t="s">
        <v>180</v>
      </c>
      <c r="C12" s="46" t="s">
        <v>176</v>
      </c>
      <c r="D12" s="46" t="s">
        <v>177</v>
      </c>
      <c r="E12" s="46" t="s">
        <v>178</v>
      </c>
      <c r="F12" s="46" t="s">
        <v>129</v>
      </c>
      <c r="G12" s="46" t="s">
        <v>129</v>
      </c>
      <c r="H12" s="46" t="s">
        <v>129</v>
      </c>
      <c r="I12" s="46">
        <v>2010</v>
      </c>
      <c r="J12" s="47" t="s">
        <v>181</v>
      </c>
      <c r="K12" s="26" t="s">
        <v>129</v>
      </c>
      <c r="L12" s="46" t="s">
        <v>340</v>
      </c>
      <c r="M12" s="26" t="s">
        <v>129</v>
      </c>
      <c r="N12" s="46" t="s">
        <v>129</v>
      </c>
      <c r="O12" s="46" t="s">
        <v>166</v>
      </c>
      <c r="P12" s="46" t="str">
        <f>O12</f>
        <v>Zakład Gospodarki Komunalnej, ul. Nowa Kamień 30, 36-053 Kamień; Regon: 367928166</v>
      </c>
      <c r="Q12" s="37" t="s">
        <v>303</v>
      </c>
    </row>
    <row r="13" spans="1:17" s="28" customFormat="1" ht="79.2" x14ac:dyDescent="0.3">
      <c r="A13" s="45" t="s">
        <v>11</v>
      </c>
      <c r="B13" s="29" t="s">
        <v>182</v>
      </c>
      <c r="C13" s="29" t="s">
        <v>183</v>
      </c>
      <c r="D13" s="29" t="s">
        <v>184</v>
      </c>
      <c r="E13" s="29" t="s">
        <v>178</v>
      </c>
      <c r="F13" s="29" t="s">
        <v>129</v>
      </c>
      <c r="G13" s="29" t="s">
        <v>129</v>
      </c>
      <c r="H13" s="29" t="s">
        <v>129</v>
      </c>
      <c r="I13" s="29">
        <v>2010</v>
      </c>
      <c r="J13" s="30" t="s">
        <v>185</v>
      </c>
      <c r="K13" s="32" t="s">
        <v>129</v>
      </c>
      <c r="L13" s="29" t="s">
        <v>341</v>
      </c>
      <c r="M13" s="32" t="s">
        <v>129</v>
      </c>
      <c r="N13" s="29" t="s">
        <v>129</v>
      </c>
      <c r="O13" s="29" t="s">
        <v>130</v>
      </c>
      <c r="P13" s="29" t="s">
        <v>130</v>
      </c>
      <c r="Q13" s="31" t="s">
        <v>143</v>
      </c>
    </row>
    <row r="14" spans="1:17" s="28" customFormat="1" ht="66" x14ac:dyDescent="0.3">
      <c r="A14" s="45" t="s">
        <v>12</v>
      </c>
      <c r="B14" s="46" t="s">
        <v>186</v>
      </c>
      <c r="C14" s="46" t="s">
        <v>187</v>
      </c>
      <c r="D14" s="46" t="s">
        <v>188</v>
      </c>
      <c r="E14" s="46" t="s">
        <v>178</v>
      </c>
      <c r="F14" s="46" t="s">
        <v>129</v>
      </c>
      <c r="G14" s="46" t="s">
        <v>129</v>
      </c>
      <c r="H14" s="46" t="s">
        <v>129</v>
      </c>
      <c r="I14" s="46">
        <v>2010</v>
      </c>
      <c r="J14" s="47" t="s">
        <v>189</v>
      </c>
      <c r="K14" s="26" t="s">
        <v>129</v>
      </c>
      <c r="L14" s="46" t="s">
        <v>340</v>
      </c>
      <c r="M14" s="26" t="s">
        <v>129</v>
      </c>
      <c r="N14" s="46" t="s">
        <v>129</v>
      </c>
      <c r="O14" s="46" t="s">
        <v>166</v>
      </c>
      <c r="P14" s="46" t="str">
        <f>O14</f>
        <v>Zakład Gospodarki Komunalnej, ul. Nowa Kamień 30, 36-053 Kamień; Regon: 367928166</v>
      </c>
      <c r="Q14" s="37" t="s">
        <v>303</v>
      </c>
    </row>
    <row r="15" spans="1:17" s="28" customFormat="1" ht="66" x14ac:dyDescent="0.3">
      <c r="A15" s="45" t="s">
        <v>13</v>
      </c>
      <c r="B15" s="29" t="s">
        <v>190</v>
      </c>
      <c r="C15" s="29" t="s">
        <v>191</v>
      </c>
      <c r="D15" s="29" t="s">
        <v>192</v>
      </c>
      <c r="E15" s="29" t="s">
        <v>178</v>
      </c>
      <c r="F15" s="29" t="s">
        <v>129</v>
      </c>
      <c r="G15" s="29" t="s">
        <v>129</v>
      </c>
      <c r="H15" s="29" t="s">
        <v>129</v>
      </c>
      <c r="I15" s="29">
        <v>2010</v>
      </c>
      <c r="J15" s="30" t="s">
        <v>193</v>
      </c>
      <c r="K15" s="32" t="s">
        <v>129</v>
      </c>
      <c r="L15" s="29" t="s">
        <v>341</v>
      </c>
      <c r="M15" s="32" t="s">
        <v>129</v>
      </c>
      <c r="N15" s="29" t="s">
        <v>129</v>
      </c>
      <c r="O15" s="46" t="s">
        <v>166</v>
      </c>
      <c r="P15" s="46" t="str">
        <f>O15</f>
        <v>Zakład Gospodarki Komunalnej, ul. Nowa Kamień 30, 36-053 Kamień; Regon: 367928166</v>
      </c>
      <c r="Q15" s="37" t="s">
        <v>303</v>
      </c>
    </row>
    <row r="16" spans="1:17" s="28" customFormat="1" ht="79.2" x14ac:dyDescent="0.3">
      <c r="A16" s="45" t="s">
        <v>20</v>
      </c>
      <c r="B16" s="27" t="s">
        <v>194</v>
      </c>
      <c r="C16" s="27" t="s">
        <v>195</v>
      </c>
      <c r="D16" s="27" t="s">
        <v>196</v>
      </c>
      <c r="E16" s="27" t="s">
        <v>146</v>
      </c>
      <c r="F16" s="27">
        <v>1896</v>
      </c>
      <c r="G16" s="27" t="s">
        <v>136</v>
      </c>
      <c r="H16" s="27">
        <v>5</v>
      </c>
      <c r="I16" s="27">
        <v>2008</v>
      </c>
      <c r="J16" s="27" t="s">
        <v>197</v>
      </c>
      <c r="K16" s="39">
        <v>45000</v>
      </c>
      <c r="L16" s="27" t="s">
        <v>342</v>
      </c>
      <c r="M16" s="27" t="s">
        <v>342</v>
      </c>
      <c r="N16" s="27" t="s">
        <v>342</v>
      </c>
      <c r="O16" s="27" t="s">
        <v>198</v>
      </c>
      <c r="P16" s="27" t="s">
        <v>160</v>
      </c>
      <c r="Q16" s="27" t="s">
        <v>199</v>
      </c>
    </row>
    <row r="17" spans="1:17" s="28" customFormat="1" ht="92.4" x14ac:dyDescent="0.3">
      <c r="A17" s="45" t="s">
        <v>21</v>
      </c>
      <c r="B17" s="27" t="s">
        <v>200</v>
      </c>
      <c r="C17" s="27" t="s">
        <v>201</v>
      </c>
      <c r="D17" s="27" t="s">
        <v>202</v>
      </c>
      <c r="E17" s="27" t="s">
        <v>178</v>
      </c>
      <c r="F17" s="27" t="s">
        <v>129</v>
      </c>
      <c r="G17" s="27" t="s">
        <v>129</v>
      </c>
      <c r="H17" s="27" t="s">
        <v>129</v>
      </c>
      <c r="I17" s="27">
        <v>2008</v>
      </c>
      <c r="J17" s="27" t="s">
        <v>203</v>
      </c>
      <c r="K17" s="39" t="s">
        <v>129</v>
      </c>
      <c r="L17" s="27" t="s">
        <v>343</v>
      </c>
      <c r="M17" s="27" t="s">
        <v>129</v>
      </c>
      <c r="N17" s="27" t="s">
        <v>129</v>
      </c>
      <c r="O17" s="27" t="s">
        <v>198</v>
      </c>
      <c r="P17" s="27" t="s">
        <v>204</v>
      </c>
      <c r="Q17" s="27" t="s">
        <v>205</v>
      </c>
    </row>
    <row r="18" spans="1:17" s="28" customFormat="1" ht="79.2" x14ac:dyDescent="0.3">
      <c r="A18" s="45" t="s">
        <v>22</v>
      </c>
      <c r="B18" s="27" t="s">
        <v>206</v>
      </c>
      <c r="C18" s="27" t="s">
        <v>207</v>
      </c>
      <c r="D18" s="27" t="s">
        <v>208</v>
      </c>
      <c r="E18" s="27" t="s">
        <v>146</v>
      </c>
      <c r="F18" s="27" t="s">
        <v>129</v>
      </c>
      <c r="G18" s="27">
        <v>6596</v>
      </c>
      <c r="H18" s="27">
        <v>5</v>
      </c>
      <c r="I18" s="27">
        <v>1990</v>
      </c>
      <c r="J18" s="27" t="s">
        <v>209</v>
      </c>
      <c r="K18" s="39" t="s">
        <v>129</v>
      </c>
      <c r="L18" s="27" t="s">
        <v>334</v>
      </c>
      <c r="M18" s="27" t="s">
        <v>129</v>
      </c>
      <c r="N18" s="27" t="str">
        <f>L18</f>
        <v>09.09.2021 08.09.2024</v>
      </c>
      <c r="O18" s="27" t="s">
        <v>130</v>
      </c>
      <c r="P18" s="27" t="s">
        <v>130</v>
      </c>
      <c r="Q18" s="27" t="s">
        <v>302</v>
      </c>
    </row>
    <row r="19" spans="1:17" s="28" customFormat="1" ht="79.2" x14ac:dyDescent="0.3">
      <c r="A19" s="45" t="s">
        <v>23</v>
      </c>
      <c r="B19" s="27" t="s">
        <v>210</v>
      </c>
      <c r="C19" s="27" t="s">
        <v>211</v>
      </c>
      <c r="D19" s="27" t="s">
        <v>212</v>
      </c>
      <c r="E19" s="27" t="s">
        <v>146</v>
      </c>
      <c r="F19" s="27">
        <v>14620</v>
      </c>
      <c r="G19" s="27">
        <v>13500</v>
      </c>
      <c r="H19" s="27">
        <v>5</v>
      </c>
      <c r="I19" s="27">
        <v>1987</v>
      </c>
      <c r="J19" s="27" t="s">
        <v>213</v>
      </c>
      <c r="K19" s="39" t="s">
        <v>129</v>
      </c>
      <c r="L19" s="27" t="s">
        <v>344</v>
      </c>
      <c r="M19" s="27" t="s">
        <v>129</v>
      </c>
      <c r="N19" s="27" t="str">
        <f>L19</f>
        <v>08.09.2021 07.09.2024</v>
      </c>
      <c r="O19" s="27" t="s">
        <v>130</v>
      </c>
      <c r="P19" s="27" t="s">
        <v>130</v>
      </c>
      <c r="Q19" s="27" t="s">
        <v>304</v>
      </c>
    </row>
    <row r="20" spans="1:17" s="28" customFormat="1" ht="92.4" x14ac:dyDescent="0.3">
      <c r="A20" s="45" t="s">
        <v>24</v>
      </c>
      <c r="B20" s="31" t="s">
        <v>214</v>
      </c>
      <c r="C20" s="31" t="s">
        <v>215</v>
      </c>
      <c r="D20" s="31" t="s">
        <v>216</v>
      </c>
      <c r="E20" s="31" t="s">
        <v>217</v>
      </c>
      <c r="F20" s="31">
        <v>49</v>
      </c>
      <c r="G20" s="31" t="s">
        <v>129</v>
      </c>
      <c r="H20" s="31">
        <v>1</v>
      </c>
      <c r="I20" s="31">
        <v>2012</v>
      </c>
      <c r="J20" s="31" t="s">
        <v>218</v>
      </c>
      <c r="K20" s="40">
        <v>2373</v>
      </c>
      <c r="L20" s="31" t="s">
        <v>345</v>
      </c>
      <c r="M20" s="31" t="str">
        <f>L20</f>
        <v>25.06.2021 24.06.2024</v>
      </c>
      <c r="N20" s="31" t="str">
        <f>L20</f>
        <v>25.06.2021 24.06.2024</v>
      </c>
      <c r="O20" s="31" t="s">
        <v>204</v>
      </c>
      <c r="P20" s="31" t="s">
        <v>204</v>
      </c>
      <c r="Q20" s="31" t="s">
        <v>219</v>
      </c>
    </row>
    <row r="21" spans="1:17" s="28" customFormat="1" ht="79.2" x14ac:dyDescent="0.3">
      <c r="A21" s="45" t="s">
        <v>25</v>
      </c>
      <c r="B21" s="48" t="s">
        <v>220</v>
      </c>
      <c r="C21" s="48" t="s">
        <v>221</v>
      </c>
      <c r="D21" s="48" t="s">
        <v>222</v>
      </c>
      <c r="E21" s="48" t="s">
        <v>146</v>
      </c>
      <c r="F21" s="48">
        <v>7146</v>
      </c>
      <c r="G21" s="48" t="s">
        <v>129</v>
      </c>
      <c r="H21" s="48">
        <v>6</v>
      </c>
      <c r="I21" s="48">
        <v>2010</v>
      </c>
      <c r="J21" s="48" t="s">
        <v>223</v>
      </c>
      <c r="K21" s="48" t="s">
        <v>129</v>
      </c>
      <c r="L21" s="48" t="s">
        <v>346</v>
      </c>
      <c r="M21" s="48" t="s">
        <v>129</v>
      </c>
      <c r="N21" s="48" t="str">
        <f>L21</f>
        <v>25.08.2021 24.08.2024</v>
      </c>
      <c r="O21" s="46" t="s">
        <v>160</v>
      </c>
      <c r="P21" s="46" t="s">
        <v>160</v>
      </c>
      <c r="Q21" s="48" t="s">
        <v>305</v>
      </c>
    </row>
    <row r="22" spans="1:17" s="28" customFormat="1" ht="66" x14ac:dyDescent="0.3">
      <c r="A22" s="45" t="s">
        <v>26</v>
      </c>
      <c r="B22" s="48" t="s">
        <v>224</v>
      </c>
      <c r="C22" s="48" t="s">
        <v>225</v>
      </c>
      <c r="D22" s="48" t="s">
        <v>226</v>
      </c>
      <c r="E22" s="48" t="s">
        <v>227</v>
      </c>
      <c r="F22" s="48" t="s">
        <v>129</v>
      </c>
      <c r="G22" s="48">
        <v>3300</v>
      </c>
      <c r="H22" s="48">
        <v>0</v>
      </c>
      <c r="I22" s="48">
        <v>2017</v>
      </c>
      <c r="J22" s="48" t="s">
        <v>228</v>
      </c>
      <c r="K22" s="48" t="s">
        <v>129</v>
      </c>
      <c r="L22" s="48" t="s">
        <v>347</v>
      </c>
      <c r="M22" s="48" t="s">
        <v>129</v>
      </c>
      <c r="N22" s="48" t="s">
        <v>129</v>
      </c>
      <c r="O22" s="46" t="s">
        <v>166</v>
      </c>
      <c r="P22" s="46" t="str">
        <f>O22</f>
        <v>Zakład Gospodarki Komunalnej, ul. Nowa Kamień 30, 36-053 Kamień; Regon: 367928166</v>
      </c>
      <c r="Q22" s="37" t="s">
        <v>303</v>
      </c>
    </row>
    <row r="23" spans="1:17" s="28" customFormat="1" ht="66" x14ac:dyDescent="0.3">
      <c r="A23" s="45" t="s">
        <v>27</v>
      </c>
      <c r="B23" s="48" t="s">
        <v>229</v>
      </c>
      <c r="C23" s="48" t="s">
        <v>230</v>
      </c>
      <c r="D23" s="48" t="s">
        <v>231</v>
      </c>
      <c r="E23" s="48" t="s">
        <v>232</v>
      </c>
      <c r="F23" s="48" t="s">
        <v>129</v>
      </c>
      <c r="G23" s="48">
        <v>2080</v>
      </c>
      <c r="H23" s="48">
        <v>0</v>
      </c>
      <c r="I23" s="48">
        <v>2017</v>
      </c>
      <c r="J23" s="48" t="s">
        <v>233</v>
      </c>
      <c r="K23" s="48" t="s">
        <v>129</v>
      </c>
      <c r="L23" s="48" t="s">
        <v>348</v>
      </c>
      <c r="M23" s="48" t="s">
        <v>129</v>
      </c>
      <c r="N23" s="48" t="s">
        <v>129</v>
      </c>
      <c r="O23" s="46" t="s">
        <v>166</v>
      </c>
      <c r="P23" s="46" t="str">
        <f>O23</f>
        <v>Zakład Gospodarki Komunalnej, ul. Nowa Kamień 30, 36-053 Kamień; Regon: 367928166</v>
      </c>
      <c r="Q23" s="37" t="s">
        <v>303</v>
      </c>
    </row>
    <row r="24" spans="1:17" s="28" customFormat="1" ht="66" x14ac:dyDescent="0.3">
      <c r="A24" s="45" t="s">
        <v>28</v>
      </c>
      <c r="B24" s="48" t="s">
        <v>234</v>
      </c>
      <c r="C24" s="48" t="s">
        <v>235</v>
      </c>
      <c r="D24" s="48" t="s">
        <v>236</v>
      </c>
      <c r="E24" s="48" t="s">
        <v>237</v>
      </c>
      <c r="F24" s="48" t="s">
        <v>129</v>
      </c>
      <c r="G24" s="48" t="s">
        <v>129</v>
      </c>
      <c r="H24" s="48">
        <v>1</v>
      </c>
      <c r="I24" s="48">
        <v>2017</v>
      </c>
      <c r="J24" s="48" t="s">
        <v>238</v>
      </c>
      <c r="K24" s="48" t="s">
        <v>129</v>
      </c>
      <c r="L24" s="48" t="s">
        <v>348</v>
      </c>
      <c r="M24" s="48" t="s">
        <v>129</v>
      </c>
      <c r="N24" s="48" t="str">
        <f>L24</f>
        <v>19.02.2021 18.02.2024</v>
      </c>
      <c r="O24" s="46" t="s">
        <v>166</v>
      </c>
      <c r="P24" s="46" t="str">
        <f>O24</f>
        <v>Zakład Gospodarki Komunalnej, ul. Nowa Kamień 30, 36-053 Kamień; Regon: 367928166</v>
      </c>
      <c r="Q24" s="37" t="s">
        <v>303</v>
      </c>
    </row>
    <row r="25" spans="1:17" s="28" customFormat="1" ht="79.2" x14ac:dyDescent="0.3">
      <c r="A25" s="45" t="s">
        <v>29</v>
      </c>
      <c r="B25" s="43" t="s">
        <v>299</v>
      </c>
      <c r="C25" s="48" t="s">
        <v>240</v>
      </c>
      <c r="D25" s="48" t="s">
        <v>241</v>
      </c>
      <c r="E25" s="48" t="s">
        <v>128</v>
      </c>
      <c r="F25" s="48">
        <v>2143</v>
      </c>
      <c r="G25" s="48">
        <v>1640</v>
      </c>
      <c r="H25" s="48">
        <v>23</v>
      </c>
      <c r="I25" s="48">
        <v>2018</v>
      </c>
      <c r="J25" s="48" t="s">
        <v>301</v>
      </c>
      <c r="K25" s="108">
        <v>247500</v>
      </c>
      <c r="L25" s="109" t="s">
        <v>349</v>
      </c>
      <c r="M25" s="109" t="s">
        <v>349</v>
      </c>
      <c r="N25" s="109" t="s">
        <v>349</v>
      </c>
      <c r="O25" s="46" t="s">
        <v>130</v>
      </c>
      <c r="P25" s="29" t="s">
        <v>131</v>
      </c>
      <c r="Q25" s="31" t="s">
        <v>37</v>
      </c>
    </row>
    <row r="26" spans="1:17" s="28" customFormat="1" ht="79.2" x14ac:dyDescent="0.3">
      <c r="A26" s="45" t="s">
        <v>30</v>
      </c>
      <c r="B26" s="48" t="s">
        <v>239</v>
      </c>
      <c r="C26" s="48" t="s">
        <v>300</v>
      </c>
      <c r="D26" s="48" t="s">
        <v>241</v>
      </c>
      <c r="E26" s="48" t="s">
        <v>128</v>
      </c>
      <c r="F26" s="48">
        <v>2143</v>
      </c>
      <c r="G26" s="48">
        <f>5000-3325</f>
        <v>1675</v>
      </c>
      <c r="H26" s="48">
        <v>23</v>
      </c>
      <c r="I26" s="48">
        <v>2017</v>
      </c>
      <c r="J26" s="48" t="s">
        <v>242</v>
      </c>
      <c r="K26" s="41">
        <v>216000</v>
      </c>
      <c r="L26" s="48" t="s">
        <v>350</v>
      </c>
      <c r="M26" s="48" t="str">
        <f>L26</f>
        <v>15.03.2021 14.03.2024</v>
      </c>
      <c r="N26" s="48" t="str">
        <f>M26</f>
        <v>15.03.2021 14.03.2024</v>
      </c>
      <c r="O26" s="48" t="s">
        <v>198</v>
      </c>
      <c r="P26" s="46" t="s">
        <v>130</v>
      </c>
      <c r="Q26" s="48" t="s">
        <v>198</v>
      </c>
    </row>
    <row r="27" spans="1:17" ht="105.6" x14ac:dyDescent="0.3">
      <c r="A27" s="45" t="s">
        <v>31</v>
      </c>
      <c r="B27" s="148" t="s">
        <v>332</v>
      </c>
      <c r="C27" s="148" t="s">
        <v>176</v>
      </c>
      <c r="D27" s="149" t="s">
        <v>177</v>
      </c>
      <c r="E27" s="149" t="s">
        <v>178</v>
      </c>
      <c r="F27" s="148" t="s">
        <v>129</v>
      </c>
      <c r="G27" s="148" t="s">
        <v>129</v>
      </c>
      <c r="H27" s="148" t="s">
        <v>129</v>
      </c>
      <c r="I27" s="148">
        <v>2010</v>
      </c>
      <c r="J27" s="150" t="s">
        <v>179</v>
      </c>
      <c r="K27" s="151" t="s">
        <v>129</v>
      </c>
      <c r="L27" s="149" t="s">
        <v>340</v>
      </c>
      <c r="M27" s="152" t="s">
        <v>129</v>
      </c>
      <c r="N27" s="152" t="s">
        <v>129</v>
      </c>
      <c r="O27" s="149" t="s">
        <v>129</v>
      </c>
      <c r="P27" s="149" t="s">
        <v>166</v>
      </c>
      <c r="Q27" s="149" t="s">
        <v>130</v>
      </c>
    </row>
    <row r="38" spans="10:12" x14ac:dyDescent="0.3">
      <c r="K38" s="94"/>
      <c r="L38" s="95"/>
    </row>
    <row r="40" spans="10:12" x14ac:dyDescent="0.3">
      <c r="J40" s="94"/>
    </row>
  </sheetData>
  <mergeCells count="1">
    <mergeCell ref="A1:Q1"/>
  </mergeCells>
  <pageMargins left="0.7" right="0.7" top="0.75" bottom="0.75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7" sqref="E7"/>
    </sheetView>
  </sheetViews>
  <sheetFormatPr defaultColWidth="11.88671875" defaultRowHeight="14.4" x14ac:dyDescent="0.3"/>
  <cols>
    <col min="1" max="1" width="26.77734375" style="42" customWidth="1"/>
    <col min="2" max="2" width="11.88671875" style="42"/>
    <col min="3" max="3" width="13.33203125" style="42" customWidth="1"/>
    <col min="4" max="4" width="14.21875" style="42" customWidth="1"/>
    <col min="5" max="5" width="13.6640625" style="42" customWidth="1"/>
    <col min="6" max="6" width="14.5546875" style="42" customWidth="1"/>
    <col min="7" max="7" width="16.6640625" style="42" customWidth="1"/>
    <col min="8" max="8" width="15.44140625" style="42" customWidth="1"/>
    <col min="9" max="9" width="16.33203125" style="42" customWidth="1"/>
    <col min="10" max="16384" width="11.88671875" style="42"/>
  </cols>
  <sheetData>
    <row r="1" spans="1:9" x14ac:dyDescent="0.3">
      <c r="A1" s="158" t="s">
        <v>322</v>
      </c>
      <c r="B1" s="159">
        <v>2017</v>
      </c>
      <c r="C1" s="159"/>
      <c r="D1" s="159">
        <v>2018</v>
      </c>
      <c r="E1" s="159"/>
      <c r="F1" s="160">
        <v>2019</v>
      </c>
      <c r="G1" s="160"/>
      <c r="H1" s="160">
        <v>2020</v>
      </c>
      <c r="I1" s="160"/>
    </row>
    <row r="2" spans="1:9" ht="24" x14ac:dyDescent="0.3">
      <c r="A2" s="158"/>
      <c r="B2" s="144" t="s">
        <v>323</v>
      </c>
      <c r="C2" s="145" t="s">
        <v>324</v>
      </c>
      <c r="D2" s="146" t="s">
        <v>323</v>
      </c>
      <c r="E2" s="147" t="s">
        <v>324</v>
      </c>
      <c r="F2" s="146" t="s">
        <v>323</v>
      </c>
      <c r="G2" s="147" t="s">
        <v>324</v>
      </c>
      <c r="H2" s="146" t="s">
        <v>323</v>
      </c>
      <c r="I2" s="147" t="s">
        <v>324</v>
      </c>
    </row>
    <row r="3" spans="1:9" x14ac:dyDescent="0.3">
      <c r="A3" s="136" t="s">
        <v>325</v>
      </c>
      <c r="B3" s="137">
        <v>1</v>
      </c>
      <c r="C3" s="138">
        <v>3972.9</v>
      </c>
      <c r="D3" s="137" t="s">
        <v>129</v>
      </c>
      <c r="E3" s="138" t="s">
        <v>129</v>
      </c>
      <c r="F3" s="137">
        <v>2</v>
      </c>
      <c r="G3" s="138">
        <v>2488.04</v>
      </c>
      <c r="H3" s="137">
        <v>1</v>
      </c>
      <c r="I3" s="138">
        <v>19155.5</v>
      </c>
    </row>
    <row r="4" spans="1:9" x14ac:dyDescent="0.3">
      <c r="A4" s="139" t="s">
        <v>110</v>
      </c>
      <c r="B4" s="137" t="s">
        <v>129</v>
      </c>
      <c r="C4" s="138" t="s">
        <v>129</v>
      </c>
      <c r="D4" s="137" t="s">
        <v>129</v>
      </c>
      <c r="E4" s="138" t="s">
        <v>129</v>
      </c>
      <c r="F4" s="137" t="s">
        <v>129</v>
      </c>
      <c r="G4" s="138" t="s">
        <v>129</v>
      </c>
      <c r="H4" s="137" t="s">
        <v>129</v>
      </c>
      <c r="I4" s="138" t="s">
        <v>129</v>
      </c>
    </row>
    <row r="5" spans="1:9" x14ac:dyDescent="0.3">
      <c r="A5" s="139" t="s">
        <v>111</v>
      </c>
      <c r="B5" s="137">
        <v>1</v>
      </c>
      <c r="C5" s="138">
        <v>4019.98</v>
      </c>
      <c r="D5" s="137" t="s">
        <v>129</v>
      </c>
      <c r="E5" s="138" t="s">
        <v>129</v>
      </c>
      <c r="F5" s="137" t="s">
        <v>129</v>
      </c>
      <c r="G5" s="138" t="s">
        <v>129</v>
      </c>
      <c r="H5" s="137" t="s">
        <v>129</v>
      </c>
      <c r="I5" s="138" t="s">
        <v>129</v>
      </c>
    </row>
    <row r="6" spans="1:9" x14ac:dyDescent="0.3">
      <c r="A6" s="139" t="s">
        <v>326</v>
      </c>
      <c r="B6" s="137" t="s">
        <v>129</v>
      </c>
      <c r="C6" s="138" t="s">
        <v>129</v>
      </c>
      <c r="D6" s="137" t="s">
        <v>129</v>
      </c>
      <c r="E6" s="138" t="s">
        <v>129</v>
      </c>
      <c r="F6" s="137">
        <v>1</v>
      </c>
      <c r="G6" s="138">
        <v>1117.82</v>
      </c>
      <c r="H6" s="137" t="s">
        <v>129</v>
      </c>
      <c r="I6" s="138" t="s">
        <v>129</v>
      </c>
    </row>
    <row r="7" spans="1:9" x14ac:dyDescent="0.3">
      <c r="A7" s="139" t="s">
        <v>327</v>
      </c>
      <c r="B7" s="137" t="s">
        <v>129</v>
      </c>
      <c r="C7" s="138" t="s">
        <v>129</v>
      </c>
      <c r="D7" s="137" t="s">
        <v>129</v>
      </c>
      <c r="E7" s="138" t="s">
        <v>129</v>
      </c>
      <c r="F7" s="137" t="s">
        <v>129</v>
      </c>
      <c r="G7" s="138" t="s">
        <v>129</v>
      </c>
      <c r="H7" s="137" t="s">
        <v>129</v>
      </c>
      <c r="I7" s="138" t="s">
        <v>129</v>
      </c>
    </row>
    <row r="8" spans="1:9" ht="22.8" x14ac:dyDescent="0.3">
      <c r="A8" s="139" t="s">
        <v>328</v>
      </c>
      <c r="B8" s="140" t="s">
        <v>129</v>
      </c>
      <c r="C8" s="141" t="s">
        <v>129</v>
      </c>
      <c r="D8" s="137" t="s">
        <v>129</v>
      </c>
      <c r="E8" s="138" t="s">
        <v>129</v>
      </c>
      <c r="F8" s="137" t="s">
        <v>129</v>
      </c>
      <c r="G8" s="138" t="s">
        <v>129</v>
      </c>
      <c r="H8" s="137" t="s">
        <v>129</v>
      </c>
      <c r="I8" s="138" t="s">
        <v>129</v>
      </c>
    </row>
    <row r="9" spans="1:9" x14ac:dyDescent="0.3">
      <c r="A9" s="139" t="s">
        <v>329</v>
      </c>
      <c r="B9" s="137" t="s">
        <v>129</v>
      </c>
      <c r="C9" s="138" t="s">
        <v>129</v>
      </c>
      <c r="D9" s="137">
        <v>1</v>
      </c>
      <c r="E9" s="138">
        <v>672.21</v>
      </c>
      <c r="F9" s="137">
        <v>1</v>
      </c>
      <c r="G9" s="138">
        <v>6512.22</v>
      </c>
      <c r="H9" s="137" t="s">
        <v>129</v>
      </c>
      <c r="I9" s="138" t="s">
        <v>129</v>
      </c>
    </row>
    <row r="10" spans="1:9" x14ac:dyDescent="0.3">
      <c r="A10" s="139" t="s">
        <v>330</v>
      </c>
      <c r="B10" s="137" t="s">
        <v>129</v>
      </c>
      <c r="C10" s="138" t="s">
        <v>129</v>
      </c>
      <c r="D10" s="137" t="s">
        <v>129</v>
      </c>
      <c r="E10" s="138" t="s">
        <v>129</v>
      </c>
      <c r="F10" s="137" t="s">
        <v>129</v>
      </c>
      <c r="G10" s="138" t="s">
        <v>129</v>
      </c>
      <c r="H10" s="137" t="s">
        <v>129</v>
      </c>
      <c r="I10" s="138" t="s">
        <v>129</v>
      </c>
    </row>
    <row r="11" spans="1:9" x14ac:dyDescent="0.3">
      <c r="A11" s="139" t="s">
        <v>331</v>
      </c>
      <c r="B11" s="142">
        <v>2</v>
      </c>
      <c r="C11" s="143">
        <v>7992.88</v>
      </c>
      <c r="D11" s="142">
        <v>1</v>
      </c>
      <c r="E11" s="143">
        <v>672.21</v>
      </c>
      <c r="F11" s="142">
        <v>4</v>
      </c>
      <c r="G11" s="143">
        <v>10118.08</v>
      </c>
      <c r="H11" s="142">
        <v>1</v>
      </c>
      <c r="I11" s="143">
        <v>19155.5</v>
      </c>
    </row>
  </sheetData>
  <mergeCells count="5">
    <mergeCell ref="A1:A2"/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20" sqref="B20"/>
    </sheetView>
  </sheetViews>
  <sheetFormatPr defaultColWidth="9.109375" defaultRowHeight="13.2" x14ac:dyDescent="0.25"/>
  <cols>
    <col min="1" max="1" width="4" style="49" bestFit="1" customWidth="1"/>
    <col min="2" max="2" width="51.6640625" style="49" bestFit="1" customWidth="1"/>
    <col min="3" max="3" width="39.44140625" style="49" customWidth="1"/>
    <col min="4" max="4" width="83.44140625" style="49" customWidth="1"/>
    <col min="5" max="16384" width="9.109375" style="49"/>
  </cols>
  <sheetData>
    <row r="1" spans="1:4" x14ac:dyDescent="0.25">
      <c r="A1" s="162" t="s">
        <v>251</v>
      </c>
      <c r="B1" s="162"/>
      <c r="C1" s="162"/>
      <c r="D1" s="162"/>
    </row>
    <row r="2" spans="1:4" x14ac:dyDescent="0.25">
      <c r="A2" s="53" t="s">
        <v>243</v>
      </c>
      <c r="B2" s="53" t="s">
        <v>244</v>
      </c>
      <c r="C2" s="163" t="s">
        <v>245</v>
      </c>
      <c r="D2" s="163"/>
    </row>
    <row r="3" spans="1:4" x14ac:dyDescent="0.25">
      <c r="A3" s="50" t="s">
        <v>1</v>
      </c>
      <c r="B3" s="52" t="s">
        <v>246</v>
      </c>
      <c r="C3" s="161" t="s">
        <v>247</v>
      </c>
      <c r="D3" s="161"/>
    </row>
    <row r="4" spans="1:4" ht="26.4" x14ac:dyDescent="0.25">
      <c r="A4" s="50" t="s">
        <v>2</v>
      </c>
      <c r="B4" s="54" t="s">
        <v>38</v>
      </c>
      <c r="C4" s="161" t="s">
        <v>248</v>
      </c>
      <c r="D4" s="161"/>
    </row>
    <row r="5" spans="1:4" x14ac:dyDescent="0.25">
      <c r="A5" s="50" t="s">
        <v>3</v>
      </c>
      <c r="B5" s="54" t="s">
        <v>39</v>
      </c>
      <c r="C5" s="161" t="s">
        <v>248</v>
      </c>
      <c r="D5" s="161"/>
    </row>
    <row r="6" spans="1:4" ht="26.4" x14ac:dyDescent="0.25">
      <c r="A6" s="50" t="s">
        <v>4</v>
      </c>
      <c r="B6" s="54" t="s">
        <v>100</v>
      </c>
      <c r="C6" s="161" t="s">
        <v>248</v>
      </c>
      <c r="D6" s="161"/>
    </row>
    <row r="7" spans="1:4" x14ac:dyDescent="0.25">
      <c r="A7" s="50" t="s">
        <v>5</v>
      </c>
      <c r="B7" s="54" t="s">
        <v>40</v>
      </c>
      <c r="C7" s="161" t="s">
        <v>248</v>
      </c>
      <c r="D7" s="161"/>
    </row>
    <row r="8" spans="1:4" x14ac:dyDescent="0.25">
      <c r="A8" s="50" t="s">
        <v>6</v>
      </c>
      <c r="B8" s="54" t="s">
        <v>41</v>
      </c>
      <c r="C8" s="161" t="s">
        <v>248</v>
      </c>
      <c r="D8" s="161"/>
    </row>
    <row r="9" spans="1:4" ht="26.4" x14ac:dyDescent="0.25">
      <c r="A9" s="50" t="s">
        <v>7</v>
      </c>
      <c r="B9" s="52" t="s">
        <v>249</v>
      </c>
      <c r="C9" s="161" t="s">
        <v>248</v>
      </c>
      <c r="D9" s="161"/>
    </row>
    <row r="10" spans="1:4" x14ac:dyDescent="0.25">
      <c r="A10" s="50" t="s">
        <v>8</v>
      </c>
      <c r="B10" s="52" t="s">
        <v>103</v>
      </c>
      <c r="C10" s="161" t="s">
        <v>250</v>
      </c>
      <c r="D10" s="161"/>
    </row>
    <row r="11" spans="1:4" x14ac:dyDescent="0.25">
      <c r="A11" s="50" t="s">
        <v>9</v>
      </c>
      <c r="B11" s="50" t="s">
        <v>96</v>
      </c>
      <c r="C11" s="161" t="s">
        <v>248</v>
      </c>
      <c r="D11" s="161"/>
    </row>
    <row r="12" spans="1:4" x14ac:dyDescent="0.25">
      <c r="A12" s="50" t="s">
        <v>10</v>
      </c>
      <c r="B12" s="50" t="s">
        <v>102</v>
      </c>
      <c r="C12" s="161" t="s">
        <v>250</v>
      </c>
      <c r="D12" s="161"/>
    </row>
    <row r="13" spans="1:4" x14ac:dyDescent="0.25">
      <c r="A13" s="50" t="s">
        <v>11</v>
      </c>
      <c r="B13" s="64" t="s">
        <v>283</v>
      </c>
      <c r="C13" s="161" t="s">
        <v>284</v>
      </c>
      <c r="D13" s="161"/>
    </row>
    <row r="14" spans="1:4" x14ac:dyDescent="0.25">
      <c r="A14" s="50" t="s">
        <v>12</v>
      </c>
      <c r="B14" s="64" t="s">
        <v>109</v>
      </c>
      <c r="C14" s="161" t="s">
        <v>248</v>
      </c>
      <c r="D14" s="161"/>
    </row>
  </sheetData>
  <mergeCells count="14">
    <mergeCell ref="C13:D13"/>
    <mergeCell ref="C14:D14"/>
    <mergeCell ref="A1:D1"/>
    <mergeCell ref="C2:D2"/>
    <mergeCell ref="C3:D3"/>
    <mergeCell ref="C4:D4"/>
    <mergeCell ref="C5:D5"/>
    <mergeCell ref="C11:D11"/>
    <mergeCell ref="C12:D12"/>
    <mergeCell ref="C6:D6"/>
    <mergeCell ref="C7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Zakładka nr 1</vt:lpstr>
      <vt:lpstr>Zakładka nr 2</vt:lpstr>
      <vt:lpstr>Zakładka nr 3</vt:lpstr>
      <vt:lpstr>Zakładka nr 4</vt:lpstr>
      <vt:lpstr>Zakładka nr 5</vt:lpstr>
    </vt:vector>
  </TitlesOfParts>
  <Manager>BartekP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PrzemekB</dc:creator>
  <cp:lastModifiedBy>RafalC</cp:lastModifiedBy>
  <cp:lastPrinted>2020-08-24T13:43:34Z</cp:lastPrinted>
  <dcterms:created xsi:type="dcterms:W3CDTF">2012-01-13T14:07:06Z</dcterms:created>
  <dcterms:modified xsi:type="dcterms:W3CDTF">2020-09-08T14:07:09Z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