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20" windowHeight="813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<sst xmlns="http://schemas.openxmlformats.org/spreadsheetml/2006/main" count="142" uniqueCount="96">
  <si>
    <t>L.p.</t>
  </si>
  <si>
    <t>Nazwa jednostki pomocniczej lub lub sołectwa</t>
  </si>
  <si>
    <t>Dział</t>
  </si>
  <si>
    <t>Rozdział</t>
  </si>
  <si>
    <t>§</t>
  </si>
  <si>
    <t>Nazwa  zadania</t>
  </si>
  <si>
    <t>Sołectwo Boleszyn</t>
  </si>
  <si>
    <t>Sołectwo Grodziczno</t>
  </si>
  <si>
    <t>Sołectwo Nowe Grodziczno</t>
  </si>
  <si>
    <t>Sołectwo Katlewo</t>
  </si>
  <si>
    <t>Sołectwo Kowaliki</t>
  </si>
  <si>
    <t>Sołectwo Kuligi</t>
  </si>
  <si>
    <t>Sołectwo Linowiec</t>
  </si>
  <si>
    <t>Sołectwo Lorki</t>
  </si>
  <si>
    <t>Sołectwo Mroczno</t>
  </si>
  <si>
    <t>Sołectwo Mroczenko</t>
  </si>
  <si>
    <t>Sołectwo Montowo</t>
  </si>
  <si>
    <t>Sołectwo Ostaszewo</t>
  </si>
  <si>
    <t>Sołectwo Rynek</t>
  </si>
  <si>
    <t>Sołecwto Świniarc</t>
  </si>
  <si>
    <t>Sołectwo Zajączkowo</t>
  </si>
  <si>
    <t>Sołectwo Zwiniarz</t>
  </si>
  <si>
    <t>Sołectwo Trzcin</t>
  </si>
  <si>
    <t>1.</t>
  </si>
  <si>
    <t>Utwardzenie terenu przy świetlicy wiejskiej</t>
  </si>
  <si>
    <t>2.</t>
  </si>
  <si>
    <t>Krzewienie kultury, integracja pokoleń, ogranizacja imprez dla środowiska</t>
  </si>
  <si>
    <t>3.</t>
  </si>
  <si>
    <t>Organizacja czasu wolnego dla dzieci i młodzieży</t>
  </si>
  <si>
    <t>4.</t>
  </si>
  <si>
    <t>Wykonanie nasadzeń zieleni na terenie wokół świetlicy wiejskiej i placu zabaw</t>
  </si>
  <si>
    <t>5.</t>
  </si>
  <si>
    <t>6.</t>
  </si>
  <si>
    <t>Budowa chodnika od dworca PKP w kierunku Starej Poczty</t>
  </si>
  <si>
    <t>Remont dróg gminnych we wsi Montowo</t>
  </si>
  <si>
    <t>Budowa chodnika przy drodze Nowe Grodziczno-Rynek</t>
  </si>
  <si>
    <t>Spotkanie integracyjne - Wigilia</t>
  </si>
  <si>
    <t>Wykonanie ogrodzenia wokół świetlicy wiejskiej</t>
  </si>
  <si>
    <t>Utwardzenie pobocza od Pana Wiśniewskiego do Pana Michalskiego</t>
  </si>
  <si>
    <t>Doposażenie świetlicy wiejskiej</t>
  </si>
  <si>
    <t xml:space="preserve">Spotkanie integracyjne wielopokoleniowe mieszkańców sołectwa </t>
  </si>
  <si>
    <t>Utrzymanie porządku wokół świetlicy wiejskiej i placu zabaw</t>
  </si>
  <si>
    <t xml:space="preserve">Wyrównanie dróg: wiejskiej: od Pana Zakrzewskiego do Pana Werneckiego, gminnej od krzyża koło Pana Markuszewskiego do granicy sołectwa Montowo </t>
  </si>
  <si>
    <t>Doposażenie placu zabaw</t>
  </si>
  <si>
    <t>Modernizacja budynku gospodarczego</t>
  </si>
  <si>
    <t xml:space="preserve">Wyposażenie kuchni w świetlicy wiejskiej </t>
  </si>
  <si>
    <t>Remont budynku gospodarczego przy zbiorniku wodnym</t>
  </si>
  <si>
    <t xml:space="preserve">3. </t>
  </si>
  <si>
    <t xml:space="preserve">Zamontowanie lampy ulicznej na osiedlu w Grodzicznie w kierunku PKP (na słupie usytuowanym przy posesji Pana K. Gajewskiego) </t>
  </si>
  <si>
    <t>Uzupełnienie placu zabaw</t>
  </si>
  <si>
    <t>Utrzymanie porządku wokół placu zabaw</t>
  </si>
  <si>
    <t>Wykonanie ogrodzenia wokół placu zabaw</t>
  </si>
  <si>
    <t xml:space="preserve">Spotkanie wielopokoleniowe mieszkańców wsi - Ognisko </t>
  </si>
  <si>
    <t>Budowa chodnika od skrzyżowania w kierunku szkoły</t>
  </si>
  <si>
    <t>Budowa chodnika przy kościele</t>
  </si>
  <si>
    <t>Remont drogi gminnej w kierunku Pana W. Łakomy</t>
  </si>
  <si>
    <t>Remont drogi gminnej w kierunku Pana Grosz</t>
  </si>
  <si>
    <t>Spotkanie integracyjne - Dzień Dziecka, Dzień Matki, Dzień Ojca</t>
  </si>
  <si>
    <t>Ogrodzenia wokół placu zabaw</t>
  </si>
  <si>
    <t>Ogrodzenie placu zabaw</t>
  </si>
  <si>
    <t>Budowa boiska sportowego i ogrodzenie</t>
  </si>
  <si>
    <t xml:space="preserve">Budowa chodników </t>
  </si>
  <si>
    <t>Spotkanie integracyjne</t>
  </si>
  <si>
    <t>Oświetlenie chodnika wzdłuż boiska</t>
  </si>
  <si>
    <t>Wymiana wiaty przystankowej i zagospodarowanie terenu wokół</t>
  </si>
  <si>
    <t>Zakup chłodni wraz z montażem do świetlicy wiejskiej</t>
  </si>
  <si>
    <t>R A Z E M:</t>
  </si>
  <si>
    <t>Ogrodzenia terenu przy Centrum Turystycznym</t>
  </si>
  <si>
    <t>Organizacja imprezy integracyjnej - festyn</t>
  </si>
  <si>
    <t>Promocja sołectwa</t>
  </si>
  <si>
    <t>Spotkanie integracyjne - Dzień Kobiet</t>
  </si>
  <si>
    <t>Spotkanie integracyjne - dożynki</t>
  </si>
  <si>
    <t>Spotkanie seniorów</t>
  </si>
  <si>
    <t>Organizacja warsztatów</t>
  </si>
  <si>
    <t xml:space="preserve">4. </t>
  </si>
  <si>
    <t>Zakup sprzętu sportowego</t>
  </si>
  <si>
    <t>Zagospodarowanie terenu przy świetlicy</t>
  </si>
  <si>
    <t>Zagospodarowanie terenu przy boisku</t>
  </si>
  <si>
    <t>7.</t>
  </si>
  <si>
    <t>Wykonanie ławek na boisko sportowo-rekreacyjne</t>
  </si>
  <si>
    <t>8.</t>
  </si>
  <si>
    <t>Wykonanie grila na imprezy</t>
  </si>
  <si>
    <t>9.</t>
  </si>
  <si>
    <t xml:space="preserve">Remont świetlicy </t>
  </si>
  <si>
    <t xml:space="preserve">Remont drogi od Pani F. Romanowskiej w kierunku Pana G.Bagińskiego, R. Graszek i do K. Nowosielskiego  </t>
  </si>
  <si>
    <t>Modernizacja drogi Jakubkowo - Kuligi</t>
  </si>
  <si>
    <t>Plan na 2011</t>
  </si>
  <si>
    <t xml:space="preserve">Wykonanie </t>
  </si>
  <si>
    <t xml:space="preserve">          </t>
  </si>
  <si>
    <t xml:space="preserve">                                                                </t>
  </si>
  <si>
    <t xml:space="preserve">                            </t>
  </si>
  <si>
    <t>Wskaźnik          w %</t>
  </si>
  <si>
    <t xml:space="preserve">Wydatki jednostek pomocniczych w 2011r. </t>
  </si>
  <si>
    <t>Załącznik nr 9</t>
  </si>
  <si>
    <t>z dnia  12 marca 2012r.</t>
  </si>
  <si>
    <t>do Zarządzenia Wójta Gminy Grodziczno nr 20/2012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</si>
</sst>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3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8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29" borderId="4" applyNumberFormat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0" fontId="29" fillId="27" borderId="1" applyNumberFormat="0" applyAlignment="0" applyProtection="0"/>
    <xf numFmtId="9" fontId="0" fillId="0" borderId="0" applyFont="0" applyFill="0" applyBorder="0" applyAlignment="0" applyProtection="0"/>
    <xf numFmtId="0" fontId="30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top" wrapText="1"/>
    </xf>
    <xf numFmtId="4" fontId="0" fillId="0" borderId="10" xfId="0" applyNumberFormat="1" applyBorder="1" applyAlignment="1">
      <alignment vertical="top"/>
    </xf>
    <xf numFmtId="0" fontId="0" fillId="0" borderId="10" xfId="0" applyBorder="1" applyAlignment="1">
      <alignment horizontal="center" vertical="top"/>
    </xf>
    <xf numFmtId="4" fontId="30" fillId="0" borderId="10" xfId="0" applyNumberFormat="1" applyFont="1" applyBorder="1" applyAlignment="1">
      <alignment vertical="top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vertical="top"/>
    </xf>
    <xf numFmtId="4" fontId="30" fillId="0" borderId="10" xfId="0" applyNumberFormat="1" applyFont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left" vertical="top" wrapText="1"/>
    </xf>
    <xf numFmtId="0" fontId="0" fillId="0" borderId="11" xfId="0" applyBorder="1" applyAlignment="1">
      <alignment horizontal="left" vertical="center" wrapText="1"/>
    </xf>
    <xf numFmtId="0" fontId="0" fillId="0" borderId="10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vertical="top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Fill="1" applyBorder="1" applyAlignment="1">
      <alignment vertical="top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4" fontId="0" fillId="0" borderId="10" xfId="0" applyNumberFormat="1" applyFill="1" applyBorder="1" applyAlignment="1">
      <alignment vertical="top"/>
    </xf>
    <xf numFmtId="0" fontId="0" fillId="0" borderId="10" xfId="0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vertical="top"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35" fillId="0" borderId="10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/>
    </xf>
    <xf numFmtId="0" fontId="35" fillId="0" borderId="0" xfId="0" applyFont="1" applyAlignment="1">
      <alignment/>
    </xf>
    <xf numFmtId="10" fontId="0" fillId="0" borderId="10" xfId="0" applyNumberFormat="1" applyBorder="1" applyAlignment="1">
      <alignment vertical="top"/>
    </xf>
    <xf numFmtId="10" fontId="30" fillId="0" borderId="10" xfId="0" applyNumberFormat="1" applyFont="1" applyBorder="1" applyAlignment="1">
      <alignment vertical="top"/>
    </xf>
    <xf numFmtId="0" fontId="0" fillId="0" borderId="0" xfId="0" applyBorder="1" applyAlignment="1">
      <alignment/>
    </xf>
    <xf numFmtId="0" fontId="35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vertical="top"/>
    </xf>
    <xf numFmtId="0" fontId="0" fillId="0" borderId="0" xfId="0" applyBorder="1" applyAlignment="1">
      <alignment vertical="top"/>
    </xf>
    <xf numFmtId="4" fontId="30" fillId="0" borderId="10" xfId="0" applyNumberFormat="1" applyFont="1" applyFill="1" applyBorder="1" applyAlignment="1">
      <alignment vertical="top"/>
    </xf>
    <xf numFmtId="0" fontId="35" fillId="0" borderId="10" xfId="0" applyFont="1" applyFill="1" applyBorder="1" applyAlignment="1">
      <alignment horizontal="center"/>
    </xf>
    <xf numFmtId="4" fontId="30" fillId="0" borderId="10" xfId="0" applyNumberFormat="1" applyFont="1" applyFill="1" applyBorder="1" applyAlignment="1">
      <alignment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30" fillId="0" borderId="0" xfId="0" applyFont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30" fillId="33" borderId="13" xfId="0" applyFont="1" applyFill="1" applyBorder="1" applyAlignment="1">
      <alignment horizontal="left" vertical="top" wrapText="1"/>
    </xf>
    <xf numFmtId="0" fontId="30" fillId="33" borderId="14" xfId="0" applyFont="1" applyFill="1" applyBorder="1" applyAlignment="1">
      <alignment horizontal="left" vertical="top" wrapText="1"/>
    </xf>
    <xf numFmtId="0" fontId="30" fillId="33" borderId="12" xfId="0" applyFont="1" applyFill="1" applyBorder="1" applyAlignment="1">
      <alignment horizontal="left" vertical="top" wrapText="1"/>
    </xf>
    <xf numFmtId="0" fontId="30" fillId="33" borderId="13" xfId="0" applyFont="1" applyFill="1" applyBorder="1" applyAlignment="1">
      <alignment horizontal="left" vertical="center" wrapText="1"/>
    </xf>
    <xf numFmtId="0" fontId="30" fillId="33" borderId="14" xfId="0" applyFont="1" applyFill="1" applyBorder="1" applyAlignment="1">
      <alignment horizontal="left" vertical="center" wrapText="1"/>
    </xf>
    <xf numFmtId="0" fontId="30" fillId="33" borderId="12" xfId="0" applyFont="1" applyFill="1" applyBorder="1" applyAlignment="1">
      <alignment horizontal="left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5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30" fillId="33" borderId="10" xfId="0" applyFont="1" applyFill="1" applyBorder="1" applyAlignment="1">
      <alignment horizontal="left" vertical="center"/>
    </xf>
    <xf numFmtId="0" fontId="30" fillId="0" borderId="10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X84"/>
  <sheetViews>
    <sheetView tabSelected="1" zoomScalePageLayoutView="0" workbookViewId="0" topLeftCell="A1">
      <selection activeCell="B3" sqref="B3"/>
    </sheetView>
  </sheetViews>
  <sheetFormatPr defaultColWidth="8.796875" defaultRowHeight="14.25"/>
  <cols>
    <col min="1" max="1" width="4.59765625" style="0" customWidth="1"/>
    <col min="2" max="2" width="54.3984375" style="0" customWidth="1"/>
    <col min="3" max="3" width="5" style="0" customWidth="1"/>
    <col min="4" max="4" width="7.3984375" style="0" customWidth="1"/>
    <col min="5" max="5" width="4.69921875" style="0" customWidth="1"/>
    <col min="6" max="6" width="14.59765625" style="0" customWidth="1"/>
    <col min="7" max="7" width="13.69921875" style="25" customWidth="1"/>
    <col min="8" max="8" width="13.69921875" style="0" customWidth="1"/>
    <col min="9" max="76" width="9" style="34" customWidth="1"/>
  </cols>
  <sheetData>
    <row r="1" spans="2:8" ht="14.25">
      <c r="B1" s="27" t="s">
        <v>88</v>
      </c>
      <c r="C1" s="27"/>
      <c r="D1" s="27"/>
      <c r="E1" s="42" t="s">
        <v>93</v>
      </c>
      <c r="F1" s="42"/>
      <c r="G1" s="42"/>
      <c r="H1" s="42"/>
    </row>
    <row r="2" spans="2:8" ht="14.25">
      <c r="B2" s="28" t="s">
        <v>89</v>
      </c>
      <c r="C2" s="28"/>
      <c r="D2" s="28"/>
      <c r="E2" s="43" t="s">
        <v>95</v>
      </c>
      <c r="F2" s="43"/>
      <c r="G2" s="43"/>
      <c r="H2" s="43"/>
    </row>
    <row r="3" spans="2:8" ht="14.25">
      <c r="B3" s="28" t="s">
        <v>90</v>
      </c>
      <c r="C3" s="28"/>
      <c r="D3" s="28"/>
      <c r="E3" s="43" t="s">
        <v>94</v>
      </c>
      <c r="F3" s="43"/>
      <c r="G3" s="43"/>
      <c r="H3" s="43"/>
    </row>
    <row r="4" ht="11.25" customHeight="1"/>
    <row r="5" spans="1:8" ht="13.5" customHeight="1">
      <c r="A5" s="46" t="s">
        <v>92</v>
      </c>
      <c r="B5" s="46"/>
      <c r="C5" s="46"/>
      <c r="D5" s="46"/>
      <c r="E5" s="46"/>
      <c r="F5" s="46"/>
      <c r="G5" s="46"/>
      <c r="H5" s="46"/>
    </row>
    <row r="7" spans="1:8" ht="19.5" customHeight="1">
      <c r="A7" s="47" t="s">
        <v>0</v>
      </c>
      <c r="B7" s="48" t="s">
        <v>1</v>
      </c>
      <c r="C7" s="48"/>
      <c r="D7" s="48"/>
      <c r="E7" s="48"/>
      <c r="F7" s="47" t="s">
        <v>86</v>
      </c>
      <c r="G7" s="44" t="s">
        <v>87</v>
      </c>
      <c r="H7" s="45" t="s">
        <v>91</v>
      </c>
    </row>
    <row r="8" spans="1:8" ht="17.25" customHeight="1">
      <c r="A8" s="47"/>
      <c r="B8" s="1" t="s">
        <v>5</v>
      </c>
      <c r="C8" s="1" t="s">
        <v>2</v>
      </c>
      <c r="D8" s="1" t="s">
        <v>3</v>
      </c>
      <c r="E8" s="2" t="s">
        <v>4</v>
      </c>
      <c r="F8" s="47"/>
      <c r="G8" s="44"/>
      <c r="H8" s="45"/>
    </row>
    <row r="9" spans="1:76" s="31" customFormat="1" ht="10.5" customHeight="1">
      <c r="A9" s="29">
        <v>1</v>
      </c>
      <c r="B9" s="30">
        <v>2</v>
      </c>
      <c r="C9" s="30">
        <v>3</v>
      </c>
      <c r="D9" s="30">
        <v>4</v>
      </c>
      <c r="E9" s="30">
        <v>5</v>
      </c>
      <c r="F9" s="30">
        <v>6</v>
      </c>
      <c r="G9" s="40">
        <v>7</v>
      </c>
      <c r="H9" s="30">
        <v>8</v>
      </c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</row>
    <row r="10" spans="1:8" ht="15" customHeight="1">
      <c r="A10" s="59" t="s">
        <v>6</v>
      </c>
      <c r="B10" s="59"/>
      <c r="C10" s="59"/>
      <c r="D10" s="59"/>
      <c r="E10" s="59"/>
      <c r="F10" s="6">
        <f>F11+F12</f>
        <v>21343.6</v>
      </c>
      <c r="G10" s="39">
        <f>G11+G12</f>
        <v>21339.579999999998</v>
      </c>
      <c r="H10" s="33">
        <f>G10/F10</f>
        <v>0.9998116531419254</v>
      </c>
    </row>
    <row r="11" spans="1:76" s="25" customFormat="1" ht="16.5" customHeight="1">
      <c r="A11" s="21" t="s">
        <v>23</v>
      </c>
      <c r="B11" s="19" t="s">
        <v>53</v>
      </c>
      <c r="C11" s="22">
        <v>600</v>
      </c>
      <c r="D11" s="22">
        <v>60016</v>
      </c>
      <c r="E11" s="22">
        <v>6050</v>
      </c>
      <c r="F11" s="23">
        <v>17035</v>
      </c>
      <c r="G11" s="23">
        <v>17031.44</v>
      </c>
      <c r="H11" s="32">
        <f aca="true" t="shared" si="0" ref="H11:H74">G11/F11</f>
        <v>0.9997910184913413</v>
      </c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</row>
    <row r="12" spans="1:76" s="25" customFormat="1" ht="16.5" customHeight="1">
      <c r="A12" s="21" t="s">
        <v>25</v>
      </c>
      <c r="B12" s="19" t="s">
        <v>54</v>
      </c>
      <c r="C12" s="22">
        <v>600</v>
      </c>
      <c r="D12" s="22">
        <v>60016</v>
      </c>
      <c r="E12" s="22">
        <v>6050</v>
      </c>
      <c r="F12" s="23">
        <v>4308.6</v>
      </c>
      <c r="G12" s="23">
        <v>4308.14</v>
      </c>
      <c r="H12" s="32">
        <f t="shared" si="0"/>
        <v>0.9998932367822494</v>
      </c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</row>
    <row r="13" spans="1:8" ht="15" customHeight="1">
      <c r="A13" s="49" t="s">
        <v>7</v>
      </c>
      <c r="B13" s="50"/>
      <c r="C13" s="50"/>
      <c r="D13" s="50"/>
      <c r="E13" s="51"/>
      <c r="F13" s="6">
        <f>F14+F15+F16</f>
        <v>17055.6</v>
      </c>
      <c r="G13" s="39">
        <f>G14+G15+G16</f>
        <v>16305.6</v>
      </c>
      <c r="H13" s="33">
        <f t="shared" si="0"/>
        <v>0.9560261732216986</v>
      </c>
    </row>
    <row r="14" spans="1:8" ht="32.25" customHeight="1">
      <c r="A14" s="15" t="s">
        <v>23</v>
      </c>
      <c r="B14" s="3" t="s">
        <v>84</v>
      </c>
      <c r="C14" s="5">
        <v>600</v>
      </c>
      <c r="D14" s="5">
        <v>60016</v>
      </c>
      <c r="E14" s="5">
        <v>4270</v>
      </c>
      <c r="F14" s="4">
        <v>14005.6</v>
      </c>
      <c r="G14" s="23">
        <v>14005.6</v>
      </c>
      <c r="H14" s="32">
        <f t="shared" si="0"/>
        <v>1</v>
      </c>
    </row>
    <row r="15" spans="1:8" ht="45.75" customHeight="1">
      <c r="A15" s="15" t="s">
        <v>25</v>
      </c>
      <c r="B15" s="3" t="s">
        <v>48</v>
      </c>
      <c r="C15" s="5">
        <v>900</v>
      </c>
      <c r="D15" s="5">
        <v>90015</v>
      </c>
      <c r="E15" s="5">
        <v>4300</v>
      </c>
      <c r="F15" s="4">
        <v>2250</v>
      </c>
      <c r="G15" s="23">
        <v>1500</v>
      </c>
      <c r="H15" s="32">
        <f t="shared" si="0"/>
        <v>0.6666666666666666</v>
      </c>
    </row>
    <row r="16" spans="1:8" ht="16.5" customHeight="1">
      <c r="A16" s="15" t="s">
        <v>27</v>
      </c>
      <c r="B16" s="3" t="s">
        <v>36</v>
      </c>
      <c r="C16" s="5">
        <v>921</v>
      </c>
      <c r="D16" s="5">
        <v>92195</v>
      </c>
      <c r="E16" s="7">
        <v>4210</v>
      </c>
      <c r="F16" s="4">
        <v>800</v>
      </c>
      <c r="G16" s="23">
        <v>800</v>
      </c>
      <c r="H16" s="32">
        <f t="shared" si="0"/>
        <v>1</v>
      </c>
    </row>
    <row r="17" spans="1:8" ht="16.5" customHeight="1">
      <c r="A17" s="49" t="s">
        <v>8</v>
      </c>
      <c r="B17" s="50"/>
      <c r="C17" s="50"/>
      <c r="D17" s="50"/>
      <c r="E17" s="51"/>
      <c r="F17" s="6">
        <f>F18+F19</f>
        <v>24877.65</v>
      </c>
      <c r="G17" s="39">
        <f>G18+G19</f>
        <v>24876.670000000002</v>
      </c>
      <c r="H17" s="33">
        <f t="shared" si="0"/>
        <v>0.999960607211694</v>
      </c>
    </row>
    <row r="18" spans="1:76" s="26" customFormat="1" ht="16.5" customHeight="1">
      <c r="A18" s="21" t="s">
        <v>23</v>
      </c>
      <c r="B18" s="19" t="s">
        <v>35</v>
      </c>
      <c r="C18" s="22">
        <v>600</v>
      </c>
      <c r="D18" s="22">
        <v>60016</v>
      </c>
      <c r="E18" s="22">
        <v>6050</v>
      </c>
      <c r="F18" s="23">
        <v>23677.65</v>
      </c>
      <c r="G18" s="23">
        <v>23677.45</v>
      </c>
      <c r="H18" s="32">
        <f t="shared" si="0"/>
        <v>0.9999915532157962</v>
      </c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  <c r="BW18" s="37"/>
      <c r="BX18" s="37"/>
    </row>
    <row r="19" spans="1:76" s="9" customFormat="1" ht="16.5" customHeight="1">
      <c r="A19" s="15" t="s">
        <v>25</v>
      </c>
      <c r="B19" s="3" t="s">
        <v>36</v>
      </c>
      <c r="C19" s="5">
        <v>921</v>
      </c>
      <c r="D19" s="5">
        <v>92195</v>
      </c>
      <c r="E19" s="5">
        <v>4210</v>
      </c>
      <c r="F19" s="4">
        <v>1200</v>
      </c>
      <c r="G19" s="23">
        <v>1199.22</v>
      </c>
      <c r="H19" s="32">
        <f t="shared" si="0"/>
        <v>0.9993500000000001</v>
      </c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</row>
    <row r="20" spans="1:76" s="9" customFormat="1" ht="16.5" customHeight="1">
      <c r="A20" s="49" t="s">
        <v>9</v>
      </c>
      <c r="B20" s="50"/>
      <c r="C20" s="50"/>
      <c r="D20" s="50"/>
      <c r="E20" s="51"/>
      <c r="F20" s="6">
        <f>F21+F22+F23</f>
        <v>14291.41</v>
      </c>
      <c r="G20" s="39">
        <f>G21+G22+G23</f>
        <v>14202.93</v>
      </c>
      <c r="H20" s="33">
        <f t="shared" si="0"/>
        <v>0.9938088684041673</v>
      </c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</row>
    <row r="21" spans="1:76" s="9" customFormat="1" ht="16.5" customHeight="1">
      <c r="A21" s="15" t="s">
        <v>23</v>
      </c>
      <c r="B21" s="3" t="s">
        <v>58</v>
      </c>
      <c r="C21" s="5">
        <v>921</v>
      </c>
      <c r="D21" s="5">
        <v>92195</v>
      </c>
      <c r="E21" s="5">
        <v>4210</v>
      </c>
      <c r="F21" s="4">
        <v>2000</v>
      </c>
      <c r="G21" s="23">
        <v>1999.02</v>
      </c>
      <c r="H21" s="32">
        <f t="shared" si="0"/>
        <v>0.99951</v>
      </c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</row>
    <row r="22" spans="1:76" s="26" customFormat="1" ht="16.5" customHeight="1">
      <c r="A22" s="21" t="s">
        <v>25</v>
      </c>
      <c r="B22" s="19" t="s">
        <v>43</v>
      </c>
      <c r="C22" s="22">
        <v>921</v>
      </c>
      <c r="D22" s="22">
        <v>92109</v>
      </c>
      <c r="E22" s="22">
        <v>6060</v>
      </c>
      <c r="F22" s="23">
        <v>5000</v>
      </c>
      <c r="G22" s="23">
        <v>4912.5</v>
      </c>
      <c r="H22" s="32">
        <f t="shared" si="0"/>
        <v>0.9825</v>
      </c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</row>
    <row r="23" spans="1:76" s="9" customFormat="1" ht="16.5" customHeight="1">
      <c r="A23" s="15" t="s">
        <v>27</v>
      </c>
      <c r="B23" s="3" t="s">
        <v>44</v>
      </c>
      <c r="C23" s="5">
        <v>900</v>
      </c>
      <c r="D23" s="5">
        <v>90095</v>
      </c>
      <c r="E23" s="5">
        <v>4210</v>
      </c>
      <c r="F23" s="4">
        <v>7291.41</v>
      </c>
      <c r="G23" s="23">
        <v>7291.41</v>
      </c>
      <c r="H23" s="32">
        <f t="shared" si="0"/>
        <v>1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</row>
    <row r="24" spans="1:76" s="9" customFormat="1" ht="16.5" customHeight="1">
      <c r="A24" s="49" t="s">
        <v>10</v>
      </c>
      <c r="B24" s="50"/>
      <c r="C24" s="50"/>
      <c r="D24" s="50"/>
      <c r="E24" s="51"/>
      <c r="F24" s="6">
        <f>F25+F26</f>
        <v>8410.17</v>
      </c>
      <c r="G24" s="39">
        <f>G25+G26</f>
        <v>8372.72</v>
      </c>
      <c r="H24" s="33">
        <f t="shared" si="0"/>
        <v>0.9955470579072717</v>
      </c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</row>
    <row r="25" spans="1:76" s="25" customFormat="1" ht="16.5" customHeight="1">
      <c r="A25" s="24" t="s">
        <v>23</v>
      </c>
      <c r="B25" s="19" t="s">
        <v>37</v>
      </c>
      <c r="C25" s="22">
        <v>921</v>
      </c>
      <c r="D25" s="22">
        <v>92109</v>
      </c>
      <c r="E25" s="20">
        <v>6050</v>
      </c>
      <c r="F25" s="23">
        <v>6075</v>
      </c>
      <c r="G25" s="23">
        <v>6073.15</v>
      </c>
      <c r="H25" s="32">
        <f t="shared" si="0"/>
        <v>0.9996954732510287</v>
      </c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</row>
    <row r="26" spans="1:8" ht="30" customHeight="1">
      <c r="A26" s="12" t="s">
        <v>25</v>
      </c>
      <c r="B26" s="3" t="s">
        <v>38</v>
      </c>
      <c r="C26" s="5">
        <v>600</v>
      </c>
      <c r="D26" s="5">
        <v>60016</v>
      </c>
      <c r="E26" s="5">
        <v>4210</v>
      </c>
      <c r="F26" s="4">
        <v>2335.17</v>
      </c>
      <c r="G26" s="23">
        <v>2299.57</v>
      </c>
      <c r="H26" s="32">
        <f t="shared" si="0"/>
        <v>0.9847548572480804</v>
      </c>
    </row>
    <row r="27" spans="1:8" ht="16.5" customHeight="1">
      <c r="A27" s="49" t="s">
        <v>11</v>
      </c>
      <c r="B27" s="50"/>
      <c r="C27" s="50"/>
      <c r="D27" s="50"/>
      <c r="E27" s="51"/>
      <c r="F27" s="6">
        <f>F28+F29</f>
        <v>15566.4</v>
      </c>
      <c r="G27" s="39">
        <f>G28+G29</f>
        <v>15566.4</v>
      </c>
      <c r="H27" s="33">
        <f t="shared" si="0"/>
        <v>1</v>
      </c>
    </row>
    <row r="28" spans="1:76" s="9" customFormat="1" ht="16.5" customHeight="1">
      <c r="A28" s="15" t="s">
        <v>23</v>
      </c>
      <c r="B28" s="3" t="s">
        <v>55</v>
      </c>
      <c r="C28" s="5">
        <v>600</v>
      </c>
      <c r="D28" s="5">
        <v>60016</v>
      </c>
      <c r="E28" s="5">
        <v>4270</v>
      </c>
      <c r="F28" s="4">
        <v>10000</v>
      </c>
      <c r="G28" s="23">
        <v>10000</v>
      </c>
      <c r="H28" s="32">
        <f t="shared" si="0"/>
        <v>1</v>
      </c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</row>
    <row r="29" spans="1:76" s="9" customFormat="1" ht="16.5" customHeight="1">
      <c r="A29" s="15" t="s">
        <v>25</v>
      </c>
      <c r="B29" s="3" t="s">
        <v>56</v>
      </c>
      <c r="C29" s="5">
        <v>600</v>
      </c>
      <c r="D29" s="5">
        <v>60016</v>
      </c>
      <c r="E29" s="5">
        <v>4270</v>
      </c>
      <c r="F29" s="4">
        <v>5566.4</v>
      </c>
      <c r="G29" s="23">
        <v>5566.4</v>
      </c>
      <c r="H29" s="32">
        <f t="shared" si="0"/>
        <v>1</v>
      </c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</row>
    <row r="30" spans="1:76" s="9" customFormat="1" ht="16.5" customHeight="1">
      <c r="A30" s="49" t="s">
        <v>12</v>
      </c>
      <c r="B30" s="50"/>
      <c r="C30" s="50"/>
      <c r="D30" s="50"/>
      <c r="E30" s="51"/>
      <c r="F30" s="6">
        <f>F31+F32+F33+F34+F35+F36+F37</f>
        <v>18378.879999999997</v>
      </c>
      <c r="G30" s="39">
        <f>G31+G32+G33+G34+G35+G36+G37</f>
        <v>18295.22</v>
      </c>
      <c r="H30" s="33">
        <f t="shared" si="0"/>
        <v>0.9954480360065469</v>
      </c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  <c r="BW30" s="38"/>
      <c r="BX30" s="38"/>
    </row>
    <row r="31" spans="1:76" s="9" customFormat="1" ht="16.5" customHeight="1">
      <c r="A31" s="15" t="s">
        <v>23</v>
      </c>
      <c r="B31" s="3" t="s">
        <v>39</v>
      </c>
      <c r="C31" s="5">
        <v>700</v>
      </c>
      <c r="D31" s="5">
        <v>70005</v>
      </c>
      <c r="E31" s="5">
        <v>6050</v>
      </c>
      <c r="F31" s="4">
        <v>13378.88</v>
      </c>
      <c r="G31" s="23">
        <v>13321.18</v>
      </c>
      <c r="H31" s="32">
        <f t="shared" si="0"/>
        <v>0.9956872324140736</v>
      </c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38"/>
    </row>
    <row r="32" spans="1:76" s="9" customFormat="1" ht="16.5" customHeight="1">
      <c r="A32" s="15" t="s">
        <v>25</v>
      </c>
      <c r="B32" s="3" t="s">
        <v>57</v>
      </c>
      <c r="C32" s="5">
        <v>921</v>
      </c>
      <c r="D32" s="5">
        <v>92195</v>
      </c>
      <c r="E32" s="5">
        <v>4210</v>
      </c>
      <c r="F32" s="4">
        <v>1000</v>
      </c>
      <c r="G32" s="23">
        <v>998.75</v>
      </c>
      <c r="H32" s="32">
        <f t="shared" si="0"/>
        <v>0.99875</v>
      </c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</row>
    <row r="33" spans="1:76" s="9" customFormat="1" ht="16.5" customHeight="1">
      <c r="A33" s="55" t="s">
        <v>27</v>
      </c>
      <c r="B33" s="57" t="s">
        <v>40</v>
      </c>
      <c r="C33" s="5">
        <v>921</v>
      </c>
      <c r="D33" s="5">
        <v>92195</v>
      </c>
      <c r="E33" s="22">
        <v>4210</v>
      </c>
      <c r="F33" s="4">
        <v>1000</v>
      </c>
      <c r="G33" s="23">
        <v>999.69</v>
      </c>
      <c r="H33" s="32">
        <f t="shared" si="0"/>
        <v>0.9996900000000001</v>
      </c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</row>
    <row r="34" spans="1:76" s="9" customFormat="1" ht="16.5" customHeight="1">
      <c r="A34" s="56"/>
      <c r="B34" s="58"/>
      <c r="C34" s="5">
        <v>921</v>
      </c>
      <c r="D34" s="5">
        <v>92195</v>
      </c>
      <c r="E34" s="22">
        <v>4170</v>
      </c>
      <c r="F34" s="4">
        <v>400</v>
      </c>
      <c r="G34" s="23">
        <v>400</v>
      </c>
      <c r="H34" s="32">
        <f t="shared" si="0"/>
        <v>1</v>
      </c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</row>
    <row r="35" spans="1:76" s="9" customFormat="1" ht="16.5" customHeight="1">
      <c r="A35" s="55" t="s">
        <v>29</v>
      </c>
      <c r="B35" s="57" t="s">
        <v>41</v>
      </c>
      <c r="C35" s="5">
        <v>921</v>
      </c>
      <c r="D35" s="5">
        <v>92109</v>
      </c>
      <c r="E35" s="22">
        <v>4210</v>
      </c>
      <c r="F35" s="4">
        <v>600</v>
      </c>
      <c r="G35" s="23">
        <v>599.6</v>
      </c>
      <c r="H35" s="32">
        <f t="shared" si="0"/>
        <v>0.9993333333333334</v>
      </c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  <c r="BX35" s="38"/>
    </row>
    <row r="36" spans="1:76" s="9" customFormat="1" ht="16.5" customHeight="1">
      <c r="A36" s="56"/>
      <c r="B36" s="58"/>
      <c r="C36" s="5">
        <v>921</v>
      </c>
      <c r="D36" s="5">
        <v>92109</v>
      </c>
      <c r="E36" s="22">
        <v>4170</v>
      </c>
      <c r="F36" s="4">
        <v>500</v>
      </c>
      <c r="G36" s="23">
        <v>500</v>
      </c>
      <c r="H36" s="32">
        <f t="shared" si="0"/>
        <v>1</v>
      </c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  <c r="BR36" s="38"/>
      <c r="BS36" s="38"/>
      <c r="BT36" s="38"/>
      <c r="BU36" s="38"/>
      <c r="BV36" s="38"/>
      <c r="BW36" s="38"/>
      <c r="BX36" s="38"/>
    </row>
    <row r="37" spans="1:76" s="9" customFormat="1" ht="45.75" customHeight="1">
      <c r="A37" s="16" t="s">
        <v>31</v>
      </c>
      <c r="B37" s="13" t="s">
        <v>42</v>
      </c>
      <c r="C37" s="5">
        <v>600</v>
      </c>
      <c r="D37" s="5">
        <v>60016</v>
      </c>
      <c r="E37" s="22">
        <v>4210</v>
      </c>
      <c r="F37" s="4">
        <v>1500</v>
      </c>
      <c r="G37" s="23">
        <v>1476</v>
      </c>
      <c r="H37" s="32">
        <f t="shared" si="0"/>
        <v>0.984</v>
      </c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8"/>
      <c r="BM37" s="38"/>
      <c r="BN37" s="38"/>
      <c r="BO37" s="38"/>
      <c r="BP37" s="38"/>
      <c r="BQ37" s="38"/>
      <c r="BR37" s="38"/>
      <c r="BS37" s="38"/>
      <c r="BT37" s="38"/>
      <c r="BU37" s="38"/>
      <c r="BV37" s="38"/>
      <c r="BW37" s="38"/>
      <c r="BX37" s="38"/>
    </row>
    <row r="38" spans="1:8" ht="16.5" customHeight="1">
      <c r="A38" s="49" t="s">
        <v>13</v>
      </c>
      <c r="B38" s="50"/>
      <c r="C38" s="50"/>
      <c r="D38" s="50"/>
      <c r="E38" s="51"/>
      <c r="F38" s="6">
        <f>F39</f>
        <v>11909.51</v>
      </c>
      <c r="G38" s="39">
        <f>G39</f>
        <v>11909.42</v>
      </c>
      <c r="H38" s="33">
        <f t="shared" si="0"/>
        <v>0.9999924430140282</v>
      </c>
    </row>
    <row r="39" spans="1:8" ht="16.5" customHeight="1">
      <c r="A39" s="15" t="s">
        <v>23</v>
      </c>
      <c r="B39" s="3" t="s">
        <v>45</v>
      </c>
      <c r="C39" s="5">
        <v>754</v>
      </c>
      <c r="D39" s="5">
        <v>75412</v>
      </c>
      <c r="E39" s="1">
        <v>4210</v>
      </c>
      <c r="F39" s="4">
        <v>11909.51</v>
      </c>
      <c r="G39" s="23">
        <v>11909.42</v>
      </c>
      <c r="H39" s="32">
        <f t="shared" si="0"/>
        <v>0.9999924430140282</v>
      </c>
    </row>
    <row r="40" spans="1:8" ht="16.5" customHeight="1">
      <c r="A40" s="49" t="s">
        <v>14</v>
      </c>
      <c r="B40" s="50"/>
      <c r="C40" s="50"/>
      <c r="D40" s="50"/>
      <c r="E40" s="51"/>
      <c r="F40" s="6">
        <f>F41+F42+F43</f>
        <v>29406.2</v>
      </c>
      <c r="G40" s="39">
        <f>G41+G42+G43</f>
        <v>29394.01</v>
      </c>
      <c r="H40" s="33">
        <f t="shared" si="0"/>
        <v>0.9995854615693288</v>
      </c>
    </row>
    <row r="41" spans="1:76" s="25" customFormat="1" ht="16.5" customHeight="1">
      <c r="A41" s="21" t="s">
        <v>23</v>
      </c>
      <c r="B41" s="19" t="s">
        <v>63</v>
      </c>
      <c r="C41" s="22">
        <v>900</v>
      </c>
      <c r="D41" s="22">
        <v>90015</v>
      </c>
      <c r="E41" s="20">
        <v>6050</v>
      </c>
      <c r="F41" s="23">
        <v>13000</v>
      </c>
      <c r="G41" s="23">
        <v>12988.8</v>
      </c>
      <c r="H41" s="32">
        <f t="shared" si="0"/>
        <v>0.9991384615384615</v>
      </c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6"/>
      <c r="BR41" s="36"/>
      <c r="BS41" s="36"/>
      <c r="BT41" s="36"/>
      <c r="BU41" s="36"/>
      <c r="BV41" s="36"/>
      <c r="BW41" s="36"/>
      <c r="BX41" s="36"/>
    </row>
    <row r="42" spans="1:76" s="25" customFormat="1" ht="16.5" customHeight="1">
      <c r="A42" s="21" t="s">
        <v>25</v>
      </c>
      <c r="B42" s="19" t="s">
        <v>64</v>
      </c>
      <c r="C42" s="22">
        <v>600</v>
      </c>
      <c r="D42" s="22">
        <v>60016</v>
      </c>
      <c r="E42" s="22">
        <v>6050</v>
      </c>
      <c r="F42" s="23">
        <v>11406.2</v>
      </c>
      <c r="G42" s="23">
        <v>11405.21</v>
      </c>
      <c r="H42" s="32">
        <f t="shared" si="0"/>
        <v>0.9999132050989811</v>
      </c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36"/>
      <c r="BU42" s="36"/>
      <c r="BV42" s="36"/>
      <c r="BW42" s="36"/>
      <c r="BX42" s="36"/>
    </row>
    <row r="43" spans="1:8" ht="16.5" customHeight="1">
      <c r="A43" s="15" t="s">
        <v>27</v>
      </c>
      <c r="B43" s="17" t="s">
        <v>75</v>
      </c>
      <c r="C43" s="5">
        <v>926</v>
      </c>
      <c r="D43" s="5">
        <v>92695</v>
      </c>
      <c r="E43" s="7">
        <v>4210</v>
      </c>
      <c r="F43" s="4">
        <v>5000</v>
      </c>
      <c r="G43" s="23">
        <v>5000</v>
      </c>
      <c r="H43" s="32">
        <f t="shared" si="0"/>
        <v>1</v>
      </c>
    </row>
    <row r="44" spans="1:8" ht="16.5" customHeight="1">
      <c r="A44" s="49" t="s">
        <v>15</v>
      </c>
      <c r="B44" s="50"/>
      <c r="C44" s="50"/>
      <c r="D44" s="50"/>
      <c r="E44" s="51"/>
      <c r="F44" s="6">
        <f>F45</f>
        <v>13938.54</v>
      </c>
      <c r="G44" s="39">
        <f>G45</f>
        <v>13000</v>
      </c>
      <c r="H44" s="33">
        <f t="shared" si="0"/>
        <v>0.9326658315720298</v>
      </c>
    </row>
    <row r="45" spans="1:8" ht="16.5" customHeight="1">
      <c r="A45" s="15" t="s">
        <v>23</v>
      </c>
      <c r="B45" s="3" t="s">
        <v>65</v>
      </c>
      <c r="C45" s="5">
        <v>754</v>
      </c>
      <c r="D45" s="5">
        <v>75412</v>
      </c>
      <c r="E45" s="1">
        <v>6050</v>
      </c>
      <c r="F45" s="4">
        <v>13938.54</v>
      </c>
      <c r="G45" s="23">
        <v>13000</v>
      </c>
      <c r="H45" s="32">
        <f t="shared" si="0"/>
        <v>0.9326658315720298</v>
      </c>
    </row>
    <row r="46" spans="1:8" ht="16.5" customHeight="1">
      <c r="A46" s="49" t="s">
        <v>16</v>
      </c>
      <c r="B46" s="50"/>
      <c r="C46" s="50"/>
      <c r="D46" s="50"/>
      <c r="E46" s="51"/>
      <c r="F46" s="6">
        <f>F47+F48+F49+F50+F51+F52</f>
        <v>19731.559999999998</v>
      </c>
      <c r="G46" s="39">
        <f>G47+G48+G49+G50+G51+G52</f>
        <v>19725.73</v>
      </c>
      <c r="H46" s="33">
        <f t="shared" si="0"/>
        <v>0.999704534258822</v>
      </c>
    </row>
    <row r="47" spans="1:8" ht="16.5" customHeight="1">
      <c r="A47" s="15" t="s">
        <v>23</v>
      </c>
      <c r="B47" s="3" t="s">
        <v>24</v>
      </c>
      <c r="C47" s="5">
        <v>921</v>
      </c>
      <c r="D47" s="5">
        <v>92109</v>
      </c>
      <c r="E47" s="1">
        <v>4210</v>
      </c>
      <c r="F47" s="4">
        <v>11000</v>
      </c>
      <c r="G47" s="23">
        <v>10994.63</v>
      </c>
      <c r="H47" s="32">
        <f t="shared" si="0"/>
        <v>0.9995118181818181</v>
      </c>
    </row>
    <row r="48" spans="1:8" ht="30.75" customHeight="1">
      <c r="A48" s="15" t="s">
        <v>25</v>
      </c>
      <c r="B48" s="3" t="s">
        <v>26</v>
      </c>
      <c r="C48" s="5">
        <v>921</v>
      </c>
      <c r="D48" s="5">
        <v>92195</v>
      </c>
      <c r="E48" s="5">
        <v>4210</v>
      </c>
      <c r="F48" s="4">
        <v>2031.56</v>
      </c>
      <c r="G48" s="23">
        <v>2031.56</v>
      </c>
      <c r="H48" s="32">
        <f t="shared" si="0"/>
        <v>1</v>
      </c>
    </row>
    <row r="49" spans="1:8" ht="16.5" customHeight="1">
      <c r="A49" s="15" t="s">
        <v>27</v>
      </c>
      <c r="B49" s="3" t="s">
        <v>28</v>
      </c>
      <c r="C49" s="5">
        <v>921</v>
      </c>
      <c r="D49" s="5">
        <v>92195</v>
      </c>
      <c r="E49" s="1">
        <v>4210</v>
      </c>
      <c r="F49" s="4">
        <v>3000</v>
      </c>
      <c r="G49" s="23">
        <v>3000</v>
      </c>
      <c r="H49" s="32">
        <f t="shared" si="0"/>
        <v>1</v>
      </c>
    </row>
    <row r="50" spans="1:8" ht="30.75" customHeight="1">
      <c r="A50" s="15" t="s">
        <v>29</v>
      </c>
      <c r="B50" s="3" t="s">
        <v>30</v>
      </c>
      <c r="C50" s="5">
        <v>921</v>
      </c>
      <c r="D50" s="5">
        <v>92109</v>
      </c>
      <c r="E50" s="5">
        <v>4210</v>
      </c>
      <c r="F50" s="4">
        <v>600</v>
      </c>
      <c r="G50" s="23">
        <v>599.56</v>
      </c>
      <c r="H50" s="32">
        <f t="shared" si="0"/>
        <v>0.9992666666666665</v>
      </c>
    </row>
    <row r="51" spans="1:8" ht="16.5" customHeight="1">
      <c r="A51" s="15" t="s">
        <v>31</v>
      </c>
      <c r="B51" s="3" t="s">
        <v>34</v>
      </c>
      <c r="C51" s="5">
        <v>600</v>
      </c>
      <c r="D51" s="5">
        <v>60016</v>
      </c>
      <c r="E51" s="1">
        <v>4270</v>
      </c>
      <c r="F51" s="4">
        <v>1500</v>
      </c>
      <c r="G51" s="23">
        <v>1500</v>
      </c>
      <c r="H51" s="32">
        <f t="shared" si="0"/>
        <v>1</v>
      </c>
    </row>
    <row r="52" spans="1:76" s="25" customFormat="1" ht="16.5" customHeight="1">
      <c r="A52" s="21" t="s">
        <v>32</v>
      </c>
      <c r="B52" s="19" t="s">
        <v>33</v>
      </c>
      <c r="C52" s="22">
        <v>600</v>
      </c>
      <c r="D52" s="22">
        <v>60016</v>
      </c>
      <c r="E52" s="20">
        <v>4210</v>
      </c>
      <c r="F52" s="23">
        <v>1600</v>
      </c>
      <c r="G52" s="23">
        <v>1599.98</v>
      </c>
      <c r="H52" s="32">
        <f t="shared" si="0"/>
        <v>0.9999875</v>
      </c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36"/>
      <c r="BR52" s="36"/>
      <c r="BS52" s="36"/>
      <c r="BT52" s="36"/>
      <c r="BU52" s="36"/>
      <c r="BV52" s="36"/>
      <c r="BW52" s="36"/>
      <c r="BX52" s="36"/>
    </row>
    <row r="53" spans="1:8" ht="16.5" customHeight="1">
      <c r="A53" s="52" t="s">
        <v>17</v>
      </c>
      <c r="B53" s="53"/>
      <c r="C53" s="53"/>
      <c r="D53" s="53"/>
      <c r="E53" s="54"/>
      <c r="F53" s="6">
        <f>F54+F55+F56+F57+F58</f>
        <v>19261.059999999998</v>
      </c>
      <c r="G53" s="39">
        <f>G54+G55+G56+G57+G58</f>
        <v>19257.660000000003</v>
      </c>
      <c r="H53" s="33">
        <f t="shared" si="0"/>
        <v>0.9998234780432648</v>
      </c>
    </row>
    <row r="54" spans="1:76" s="25" customFormat="1" ht="16.5" customHeight="1">
      <c r="A54" s="21" t="s">
        <v>23</v>
      </c>
      <c r="B54" s="19" t="s">
        <v>67</v>
      </c>
      <c r="C54" s="22">
        <v>921</v>
      </c>
      <c r="D54" s="22">
        <v>92195</v>
      </c>
      <c r="E54" s="22">
        <v>6050</v>
      </c>
      <c r="F54" s="23">
        <v>9261.06</v>
      </c>
      <c r="G54" s="23">
        <v>9259.77</v>
      </c>
      <c r="H54" s="32">
        <f t="shared" si="0"/>
        <v>0.9998607070896853</v>
      </c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36"/>
      <c r="BS54" s="36"/>
      <c r="BT54" s="36"/>
      <c r="BU54" s="36"/>
      <c r="BV54" s="36"/>
      <c r="BW54" s="36"/>
      <c r="BX54" s="36"/>
    </row>
    <row r="55" spans="1:8" ht="16.5" customHeight="1">
      <c r="A55" s="15" t="s">
        <v>25</v>
      </c>
      <c r="B55" s="3" t="s">
        <v>46</v>
      </c>
      <c r="C55" s="5">
        <v>900</v>
      </c>
      <c r="D55" s="5">
        <v>90095</v>
      </c>
      <c r="E55" s="1">
        <v>4210</v>
      </c>
      <c r="F55" s="4">
        <v>6000</v>
      </c>
      <c r="G55" s="23">
        <v>5999.56</v>
      </c>
      <c r="H55" s="32">
        <f t="shared" si="0"/>
        <v>0.9999266666666667</v>
      </c>
    </row>
    <row r="56" spans="1:8" ht="16.5" customHeight="1">
      <c r="A56" s="55" t="s">
        <v>47</v>
      </c>
      <c r="B56" s="57" t="s">
        <v>68</v>
      </c>
      <c r="C56" s="5">
        <v>921</v>
      </c>
      <c r="D56" s="5">
        <v>92195</v>
      </c>
      <c r="E56" s="1">
        <v>4210</v>
      </c>
      <c r="F56" s="4">
        <v>2200</v>
      </c>
      <c r="G56" s="23">
        <v>2198.45</v>
      </c>
      <c r="H56" s="32">
        <f t="shared" si="0"/>
        <v>0.9992954545454544</v>
      </c>
    </row>
    <row r="57" spans="1:8" ht="16.5" customHeight="1">
      <c r="A57" s="56"/>
      <c r="B57" s="58"/>
      <c r="C57" s="5">
        <v>921</v>
      </c>
      <c r="D57" s="5">
        <v>92195</v>
      </c>
      <c r="E57" s="7">
        <v>4300</v>
      </c>
      <c r="F57" s="23">
        <v>800</v>
      </c>
      <c r="G57" s="23">
        <v>800</v>
      </c>
      <c r="H57" s="32">
        <f t="shared" si="0"/>
        <v>1</v>
      </c>
    </row>
    <row r="58" spans="1:8" ht="16.5" customHeight="1">
      <c r="A58" s="18" t="s">
        <v>29</v>
      </c>
      <c r="B58" s="14" t="s">
        <v>69</v>
      </c>
      <c r="C58" s="5">
        <v>921</v>
      </c>
      <c r="D58" s="5">
        <v>92195</v>
      </c>
      <c r="E58" s="7">
        <v>4210</v>
      </c>
      <c r="F58" s="4">
        <v>1000</v>
      </c>
      <c r="G58" s="23">
        <v>999.88</v>
      </c>
      <c r="H58" s="32">
        <f t="shared" si="0"/>
        <v>0.99988</v>
      </c>
    </row>
    <row r="59" spans="1:8" ht="16.5" customHeight="1">
      <c r="A59" s="52" t="s">
        <v>18</v>
      </c>
      <c r="B59" s="53"/>
      <c r="C59" s="53"/>
      <c r="D59" s="53"/>
      <c r="E59" s="54"/>
      <c r="F59" s="6">
        <f>F60+F61</f>
        <v>13056.35</v>
      </c>
      <c r="G59" s="39">
        <f>G60+G61</f>
        <v>13046.289999999999</v>
      </c>
      <c r="H59" s="33">
        <f t="shared" si="0"/>
        <v>0.9992294936946389</v>
      </c>
    </row>
    <row r="60" spans="1:76" s="25" customFormat="1" ht="16.5" customHeight="1">
      <c r="A60" s="21" t="s">
        <v>23</v>
      </c>
      <c r="B60" s="19" t="s">
        <v>59</v>
      </c>
      <c r="C60" s="22">
        <v>921</v>
      </c>
      <c r="D60" s="22">
        <v>92109</v>
      </c>
      <c r="E60" s="20">
        <v>4210</v>
      </c>
      <c r="F60" s="23">
        <v>3000</v>
      </c>
      <c r="G60" s="23">
        <v>2999.99</v>
      </c>
      <c r="H60" s="32">
        <f t="shared" si="0"/>
        <v>0.9999966666666666</v>
      </c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6"/>
      <c r="BK60" s="36"/>
      <c r="BL60" s="36"/>
      <c r="BM60" s="36"/>
      <c r="BN60" s="36"/>
      <c r="BO60" s="36"/>
      <c r="BP60" s="36"/>
      <c r="BQ60" s="36"/>
      <c r="BR60" s="36"/>
      <c r="BS60" s="36"/>
      <c r="BT60" s="36"/>
      <c r="BU60" s="36"/>
      <c r="BV60" s="36"/>
      <c r="BW60" s="36"/>
      <c r="BX60" s="36"/>
    </row>
    <row r="61" spans="1:8" ht="16.5" customHeight="1">
      <c r="A61" s="15" t="s">
        <v>25</v>
      </c>
      <c r="B61" s="3" t="s">
        <v>60</v>
      </c>
      <c r="C61" s="5">
        <v>926</v>
      </c>
      <c r="D61" s="5">
        <v>92695</v>
      </c>
      <c r="E61" s="1">
        <v>6050</v>
      </c>
      <c r="F61" s="4">
        <v>10056.35</v>
      </c>
      <c r="G61" s="23">
        <v>10046.3</v>
      </c>
      <c r="H61" s="32">
        <f t="shared" si="0"/>
        <v>0.9990006314418252</v>
      </c>
    </row>
    <row r="62" spans="1:8" ht="15" customHeight="1">
      <c r="A62" s="52" t="s">
        <v>19</v>
      </c>
      <c r="B62" s="53"/>
      <c r="C62" s="53"/>
      <c r="D62" s="53"/>
      <c r="E62" s="54"/>
      <c r="F62" s="6">
        <f>F63+F64+F65+F66+F67+F68+F69+F70+F71</f>
        <v>13879.73</v>
      </c>
      <c r="G62" s="39">
        <f>G63+G64+G65+G66+G67+G68+G69+G70+G71</f>
        <v>13831.089999999998</v>
      </c>
      <c r="H62" s="33">
        <f t="shared" si="0"/>
        <v>0.9964956090644413</v>
      </c>
    </row>
    <row r="63" spans="1:8" ht="16.5" customHeight="1">
      <c r="A63" s="15" t="s">
        <v>23</v>
      </c>
      <c r="B63" s="3" t="s">
        <v>71</v>
      </c>
      <c r="C63" s="5">
        <v>921</v>
      </c>
      <c r="D63" s="5">
        <v>92195</v>
      </c>
      <c r="E63" s="1">
        <v>4210</v>
      </c>
      <c r="F63" s="4">
        <v>1000</v>
      </c>
      <c r="G63" s="23">
        <v>993.61</v>
      </c>
      <c r="H63" s="32">
        <f t="shared" si="0"/>
        <v>0.99361</v>
      </c>
    </row>
    <row r="64" spans="1:8" ht="16.5" customHeight="1">
      <c r="A64" s="15" t="s">
        <v>25</v>
      </c>
      <c r="B64" s="3" t="s">
        <v>72</v>
      </c>
      <c r="C64" s="5">
        <v>921</v>
      </c>
      <c r="D64" s="5">
        <v>92195</v>
      </c>
      <c r="E64" s="1">
        <v>4210</v>
      </c>
      <c r="F64" s="4">
        <v>1000</v>
      </c>
      <c r="G64" s="23">
        <v>999.73</v>
      </c>
      <c r="H64" s="32">
        <f t="shared" si="0"/>
        <v>0.99973</v>
      </c>
    </row>
    <row r="65" spans="1:8" ht="16.5" customHeight="1">
      <c r="A65" s="15" t="s">
        <v>47</v>
      </c>
      <c r="B65" s="3" t="s">
        <v>73</v>
      </c>
      <c r="C65" s="5">
        <v>921</v>
      </c>
      <c r="D65" s="5">
        <v>92195</v>
      </c>
      <c r="E65" s="8">
        <v>4210</v>
      </c>
      <c r="F65" s="4">
        <v>1000</v>
      </c>
      <c r="G65" s="23">
        <v>999.89</v>
      </c>
      <c r="H65" s="32">
        <f t="shared" si="0"/>
        <v>0.99989</v>
      </c>
    </row>
    <row r="66" spans="1:8" ht="16.5" customHeight="1">
      <c r="A66" s="15" t="s">
        <v>74</v>
      </c>
      <c r="B66" s="3" t="s">
        <v>75</v>
      </c>
      <c r="C66" s="5">
        <v>926</v>
      </c>
      <c r="D66" s="5">
        <v>92695</v>
      </c>
      <c r="E66" s="8">
        <v>4210</v>
      </c>
      <c r="F66" s="4">
        <v>1400</v>
      </c>
      <c r="G66" s="23">
        <v>1400</v>
      </c>
      <c r="H66" s="32">
        <f t="shared" si="0"/>
        <v>1</v>
      </c>
    </row>
    <row r="67" spans="1:8" ht="16.5" customHeight="1">
      <c r="A67" s="15" t="s">
        <v>31</v>
      </c>
      <c r="B67" s="3" t="s">
        <v>76</v>
      </c>
      <c r="C67" s="5">
        <v>921</v>
      </c>
      <c r="D67" s="5">
        <v>92109</v>
      </c>
      <c r="E67" s="8">
        <v>4210</v>
      </c>
      <c r="F67" s="4">
        <v>1000</v>
      </c>
      <c r="G67" s="23">
        <v>999.04</v>
      </c>
      <c r="H67" s="32">
        <f t="shared" si="0"/>
        <v>0.9990399999999999</v>
      </c>
    </row>
    <row r="68" spans="1:8" ht="16.5" customHeight="1">
      <c r="A68" s="15" t="s">
        <v>32</v>
      </c>
      <c r="B68" s="3" t="s">
        <v>77</v>
      </c>
      <c r="C68" s="5">
        <v>926</v>
      </c>
      <c r="D68" s="5">
        <v>92695</v>
      </c>
      <c r="E68" s="11">
        <v>4210</v>
      </c>
      <c r="F68" s="4">
        <v>1243.55</v>
      </c>
      <c r="G68" s="23">
        <v>1203.51</v>
      </c>
      <c r="H68" s="32">
        <f t="shared" si="0"/>
        <v>0.9678018575851394</v>
      </c>
    </row>
    <row r="69" spans="1:8" ht="16.5" customHeight="1">
      <c r="A69" s="15" t="s">
        <v>78</v>
      </c>
      <c r="B69" s="3" t="s">
        <v>79</v>
      </c>
      <c r="C69" s="5">
        <v>926</v>
      </c>
      <c r="D69" s="5">
        <v>92695</v>
      </c>
      <c r="E69" s="11">
        <v>4210</v>
      </c>
      <c r="F69" s="4">
        <v>756.45</v>
      </c>
      <c r="G69" s="23">
        <v>756.45</v>
      </c>
      <c r="H69" s="32">
        <f t="shared" si="0"/>
        <v>1</v>
      </c>
    </row>
    <row r="70" spans="1:8" ht="16.5" customHeight="1">
      <c r="A70" s="15" t="s">
        <v>80</v>
      </c>
      <c r="B70" s="3" t="s">
        <v>81</v>
      </c>
      <c r="C70" s="5">
        <v>921</v>
      </c>
      <c r="D70" s="5">
        <v>92195</v>
      </c>
      <c r="E70" s="11">
        <v>4210</v>
      </c>
      <c r="F70" s="4">
        <v>1000</v>
      </c>
      <c r="G70" s="23">
        <v>999.21</v>
      </c>
      <c r="H70" s="32">
        <f t="shared" si="0"/>
        <v>0.99921</v>
      </c>
    </row>
    <row r="71" spans="1:76" s="25" customFormat="1" ht="16.5" customHeight="1">
      <c r="A71" s="21" t="s">
        <v>82</v>
      </c>
      <c r="B71" s="19" t="s">
        <v>83</v>
      </c>
      <c r="C71" s="22">
        <v>700</v>
      </c>
      <c r="D71" s="22">
        <v>70005</v>
      </c>
      <c r="E71" s="20">
        <v>6050</v>
      </c>
      <c r="F71" s="23">
        <v>5479.73</v>
      </c>
      <c r="G71" s="23">
        <v>5479.65</v>
      </c>
      <c r="H71" s="32">
        <f t="shared" si="0"/>
        <v>0.9999854007405474</v>
      </c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  <c r="AV71" s="36"/>
      <c r="AW71" s="36"/>
      <c r="AX71" s="36"/>
      <c r="AY71" s="36"/>
      <c r="AZ71" s="36"/>
      <c r="BA71" s="36"/>
      <c r="BB71" s="36"/>
      <c r="BC71" s="36"/>
      <c r="BD71" s="36"/>
      <c r="BE71" s="36"/>
      <c r="BF71" s="36"/>
      <c r="BG71" s="36"/>
      <c r="BH71" s="36"/>
      <c r="BI71" s="36"/>
      <c r="BJ71" s="36"/>
      <c r="BK71" s="36"/>
      <c r="BL71" s="36"/>
      <c r="BM71" s="36"/>
      <c r="BN71" s="36"/>
      <c r="BO71" s="36"/>
      <c r="BP71" s="36"/>
      <c r="BQ71" s="36"/>
      <c r="BR71" s="36"/>
      <c r="BS71" s="36"/>
      <c r="BT71" s="36"/>
      <c r="BU71" s="36"/>
      <c r="BV71" s="36"/>
      <c r="BW71" s="36"/>
      <c r="BX71" s="36"/>
    </row>
    <row r="72" spans="1:8" ht="15" customHeight="1">
      <c r="A72" s="52" t="s">
        <v>20</v>
      </c>
      <c r="B72" s="53"/>
      <c r="C72" s="53"/>
      <c r="D72" s="53"/>
      <c r="E72" s="54"/>
      <c r="F72" s="6">
        <f>F73+F74+F75</f>
        <v>13938.54</v>
      </c>
      <c r="G72" s="39">
        <f>G73+G74+G75</f>
        <v>13929.95</v>
      </c>
      <c r="H72" s="33">
        <f t="shared" si="0"/>
        <v>0.9993837231159074</v>
      </c>
    </row>
    <row r="73" spans="1:8" ht="16.5" customHeight="1">
      <c r="A73" s="15" t="s">
        <v>23</v>
      </c>
      <c r="B73" s="3" t="s">
        <v>70</v>
      </c>
      <c r="C73" s="5">
        <v>921</v>
      </c>
      <c r="D73" s="5">
        <v>92195</v>
      </c>
      <c r="E73" s="1">
        <v>4210</v>
      </c>
      <c r="F73" s="4">
        <v>1000</v>
      </c>
      <c r="G73" s="23">
        <v>999.95</v>
      </c>
      <c r="H73" s="32">
        <f t="shared" si="0"/>
        <v>0.99995</v>
      </c>
    </row>
    <row r="74" spans="1:8" ht="16.5" customHeight="1">
      <c r="A74" s="15" t="s">
        <v>25</v>
      </c>
      <c r="B74" s="3" t="s">
        <v>36</v>
      </c>
      <c r="C74" s="5">
        <v>921</v>
      </c>
      <c r="D74" s="5">
        <v>92195</v>
      </c>
      <c r="E74" s="1">
        <v>4210</v>
      </c>
      <c r="F74" s="4">
        <v>2938.54</v>
      </c>
      <c r="G74" s="23">
        <v>2930</v>
      </c>
      <c r="H74" s="32">
        <f t="shared" si="0"/>
        <v>0.9970937948777284</v>
      </c>
    </row>
    <row r="75" spans="1:76" s="25" customFormat="1" ht="16.5" customHeight="1">
      <c r="A75" s="21" t="s">
        <v>27</v>
      </c>
      <c r="B75" s="19" t="s">
        <v>85</v>
      </c>
      <c r="C75" s="22">
        <v>600</v>
      </c>
      <c r="D75" s="22">
        <v>60016</v>
      </c>
      <c r="E75" s="20">
        <v>6050</v>
      </c>
      <c r="F75" s="23">
        <v>10000</v>
      </c>
      <c r="G75" s="23">
        <v>10000</v>
      </c>
      <c r="H75" s="32">
        <f aca="true" t="shared" si="1" ref="H75:H84">G75/F75</f>
        <v>1</v>
      </c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6"/>
      <c r="AT75" s="36"/>
      <c r="AU75" s="36"/>
      <c r="AV75" s="36"/>
      <c r="AW75" s="36"/>
      <c r="AX75" s="36"/>
      <c r="AY75" s="36"/>
      <c r="AZ75" s="36"/>
      <c r="BA75" s="36"/>
      <c r="BB75" s="36"/>
      <c r="BC75" s="36"/>
      <c r="BD75" s="36"/>
      <c r="BE75" s="36"/>
      <c r="BF75" s="36"/>
      <c r="BG75" s="36"/>
      <c r="BH75" s="36"/>
      <c r="BI75" s="36"/>
      <c r="BJ75" s="36"/>
      <c r="BK75" s="36"/>
      <c r="BL75" s="36"/>
      <c r="BM75" s="36"/>
      <c r="BN75" s="36"/>
      <c r="BO75" s="36"/>
      <c r="BP75" s="36"/>
      <c r="BQ75" s="36"/>
      <c r="BR75" s="36"/>
      <c r="BS75" s="36"/>
      <c r="BT75" s="36"/>
      <c r="BU75" s="36"/>
      <c r="BV75" s="36"/>
      <c r="BW75" s="36"/>
      <c r="BX75" s="36"/>
    </row>
    <row r="76" spans="1:8" ht="15" customHeight="1">
      <c r="A76" s="52" t="s">
        <v>21</v>
      </c>
      <c r="B76" s="53"/>
      <c r="C76" s="53"/>
      <c r="D76" s="53"/>
      <c r="E76" s="54"/>
      <c r="F76" s="6">
        <f>F77+F78</f>
        <v>14320.82</v>
      </c>
      <c r="G76" s="39">
        <f>G77+G78</f>
        <v>14318.16</v>
      </c>
      <c r="H76" s="33">
        <f t="shared" si="1"/>
        <v>0.9998142564462091</v>
      </c>
    </row>
    <row r="77" spans="1:76" s="26" customFormat="1" ht="16.5" customHeight="1">
      <c r="A77" s="21" t="s">
        <v>23</v>
      </c>
      <c r="B77" s="19" t="s">
        <v>61</v>
      </c>
      <c r="C77" s="22">
        <v>600</v>
      </c>
      <c r="D77" s="22">
        <v>60016</v>
      </c>
      <c r="E77" s="22">
        <v>6050</v>
      </c>
      <c r="F77" s="23">
        <v>12000</v>
      </c>
      <c r="G77" s="23">
        <v>11997.34</v>
      </c>
      <c r="H77" s="32">
        <f t="shared" si="1"/>
        <v>0.9997783333333333</v>
      </c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/>
      <c r="AH77" s="37"/>
      <c r="AI77" s="37"/>
      <c r="AJ77" s="37"/>
      <c r="AK77" s="37"/>
      <c r="AL77" s="37"/>
      <c r="AM77" s="37"/>
      <c r="AN77" s="37"/>
      <c r="AO77" s="37"/>
      <c r="AP77" s="37"/>
      <c r="AQ77" s="37"/>
      <c r="AR77" s="37"/>
      <c r="AS77" s="37"/>
      <c r="AT77" s="37"/>
      <c r="AU77" s="37"/>
      <c r="AV77" s="37"/>
      <c r="AW77" s="37"/>
      <c r="AX77" s="37"/>
      <c r="AY77" s="37"/>
      <c r="AZ77" s="37"/>
      <c r="BA77" s="37"/>
      <c r="BB77" s="37"/>
      <c r="BC77" s="37"/>
      <c r="BD77" s="37"/>
      <c r="BE77" s="37"/>
      <c r="BF77" s="37"/>
      <c r="BG77" s="37"/>
      <c r="BH77" s="37"/>
      <c r="BI77" s="37"/>
      <c r="BJ77" s="37"/>
      <c r="BK77" s="37"/>
      <c r="BL77" s="37"/>
      <c r="BM77" s="37"/>
      <c r="BN77" s="37"/>
      <c r="BO77" s="37"/>
      <c r="BP77" s="37"/>
      <c r="BQ77" s="37"/>
      <c r="BR77" s="37"/>
      <c r="BS77" s="37"/>
      <c r="BT77" s="37"/>
      <c r="BU77" s="37"/>
      <c r="BV77" s="37"/>
      <c r="BW77" s="37"/>
      <c r="BX77" s="37"/>
    </row>
    <row r="78" spans="1:76" s="9" customFormat="1" ht="16.5" customHeight="1">
      <c r="A78" s="15" t="s">
        <v>25</v>
      </c>
      <c r="B78" s="3" t="s">
        <v>62</v>
      </c>
      <c r="C78" s="5">
        <v>921</v>
      </c>
      <c r="D78" s="5">
        <v>92195</v>
      </c>
      <c r="E78" s="5">
        <v>4210</v>
      </c>
      <c r="F78" s="4">
        <v>2320.82</v>
      </c>
      <c r="G78" s="23">
        <v>2320.82</v>
      </c>
      <c r="H78" s="32">
        <f t="shared" si="1"/>
        <v>1</v>
      </c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  <c r="BD78" s="38"/>
      <c r="BE78" s="38"/>
      <c r="BF78" s="38"/>
      <c r="BG78" s="38"/>
      <c r="BH78" s="38"/>
      <c r="BI78" s="38"/>
      <c r="BJ78" s="38"/>
      <c r="BK78" s="38"/>
      <c r="BL78" s="38"/>
      <c r="BM78" s="38"/>
      <c r="BN78" s="38"/>
      <c r="BO78" s="38"/>
      <c r="BP78" s="38"/>
      <c r="BQ78" s="38"/>
      <c r="BR78" s="38"/>
      <c r="BS78" s="38"/>
      <c r="BT78" s="38"/>
      <c r="BU78" s="38"/>
      <c r="BV78" s="38"/>
      <c r="BW78" s="38"/>
      <c r="BX78" s="38"/>
    </row>
    <row r="79" spans="1:76" s="9" customFormat="1" ht="15" customHeight="1">
      <c r="A79" s="49" t="s">
        <v>22</v>
      </c>
      <c r="B79" s="50"/>
      <c r="C79" s="50"/>
      <c r="D79" s="50"/>
      <c r="E79" s="51"/>
      <c r="F79" s="6">
        <f>F80+F81+F82+F83</f>
        <v>13732.7</v>
      </c>
      <c r="G79" s="39">
        <f>G80+G81+G82+G83</f>
        <v>13703.48</v>
      </c>
      <c r="H79" s="33">
        <f t="shared" si="1"/>
        <v>0.9978722319718627</v>
      </c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  <c r="AR79" s="38"/>
      <c r="AS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/>
      <c r="BD79" s="38"/>
      <c r="BE79" s="38"/>
      <c r="BF79" s="38"/>
      <c r="BG79" s="38"/>
      <c r="BH79" s="38"/>
      <c r="BI79" s="38"/>
      <c r="BJ79" s="38"/>
      <c r="BK79" s="38"/>
      <c r="BL79" s="38"/>
      <c r="BM79" s="38"/>
      <c r="BN79" s="38"/>
      <c r="BO79" s="38"/>
      <c r="BP79" s="38"/>
      <c r="BQ79" s="38"/>
      <c r="BR79" s="38"/>
      <c r="BS79" s="38"/>
      <c r="BT79" s="38"/>
      <c r="BU79" s="38"/>
      <c r="BV79" s="38"/>
      <c r="BW79" s="38"/>
      <c r="BX79" s="38"/>
    </row>
    <row r="80" spans="1:76" s="26" customFormat="1" ht="16.5" customHeight="1">
      <c r="A80" s="21" t="s">
        <v>23</v>
      </c>
      <c r="B80" s="19" t="s">
        <v>49</v>
      </c>
      <c r="C80" s="22">
        <v>921</v>
      </c>
      <c r="D80" s="22">
        <v>92109</v>
      </c>
      <c r="E80" s="22">
        <v>6060</v>
      </c>
      <c r="F80" s="23">
        <v>5000</v>
      </c>
      <c r="G80" s="23">
        <v>4977.86</v>
      </c>
      <c r="H80" s="32">
        <f t="shared" si="1"/>
        <v>0.9955719999999999</v>
      </c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37"/>
      <c r="AJ80" s="37"/>
      <c r="AK80" s="37"/>
      <c r="AL80" s="37"/>
      <c r="AM80" s="37"/>
      <c r="AN80" s="37"/>
      <c r="AO80" s="37"/>
      <c r="AP80" s="37"/>
      <c r="AQ80" s="37"/>
      <c r="AR80" s="37"/>
      <c r="AS80" s="37"/>
      <c r="AT80" s="37"/>
      <c r="AU80" s="37"/>
      <c r="AV80" s="37"/>
      <c r="AW80" s="37"/>
      <c r="AX80" s="37"/>
      <c r="AY80" s="37"/>
      <c r="AZ80" s="37"/>
      <c r="BA80" s="37"/>
      <c r="BB80" s="37"/>
      <c r="BC80" s="37"/>
      <c r="BD80" s="37"/>
      <c r="BE80" s="37"/>
      <c r="BF80" s="37"/>
      <c r="BG80" s="37"/>
      <c r="BH80" s="37"/>
      <c r="BI80" s="37"/>
      <c r="BJ80" s="37"/>
      <c r="BK80" s="37"/>
      <c r="BL80" s="37"/>
      <c r="BM80" s="37"/>
      <c r="BN80" s="37"/>
      <c r="BO80" s="37"/>
      <c r="BP80" s="37"/>
      <c r="BQ80" s="37"/>
      <c r="BR80" s="37"/>
      <c r="BS80" s="37"/>
      <c r="BT80" s="37"/>
      <c r="BU80" s="37"/>
      <c r="BV80" s="37"/>
      <c r="BW80" s="37"/>
      <c r="BX80" s="37"/>
    </row>
    <row r="81" spans="1:76" s="9" customFormat="1" ht="16.5" customHeight="1">
      <c r="A81" s="15" t="s">
        <v>25</v>
      </c>
      <c r="B81" s="3" t="s">
        <v>50</v>
      </c>
      <c r="C81" s="5">
        <v>921</v>
      </c>
      <c r="D81" s="5">
        <v>92109</v>
      </c>
      <c r="E81" s="5">
        <v>4210</v>
      </c>
      <c r="F81" s="4">
        <v>2500</v>
      </c>
      <c r="G81" s="23">
        <v>2495.22</v>
      </c>
      <c r="H81" s="32">
        <f t="shared" si="1"/>
        <v>0.998088</v>
      </c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38"/>
      <c r="AS81" s="38"/>
      <c r="AT81" s="38"/>
      <c r="AU81" s="38"/>
      <c r="AV81" s="38"/>
      <c r="AW81" s="38"/>
      <c r="AX81" s="38"/>
      <c r="AY81" s="38"/>
      <c r="AZ81" s="38"/>
      <c r="BA81" s="38"/>
      <c r="BB81" s="38"/>
      <c r="BC81" s="38"/>
      <c r="BD81" s="38"/>
      <c r="BE81" s="38"/>
      <c r="BF81" s="38"/>
      <c r="BG81" s="38"/>
      <c r="BH81" s="38"/>
      <c r="BI81" s="38"/>
      <c r="BJ81" s="38"/>
      <c r="BK81" s="38"/>
      <c r="BL81" s="38"/>
      <c r="BM81" s="38"/>
      <c r="BN81" s="38"/>
      <c r="BO81" s="38"/>
      <c r="BP81" s="38"/>
      <c r="BQ81" s="38"/>
      <c r="BR81" s="38"/>
      <c r="BS81" s="38"/>
      <c r="BT81" s="38"/>
      <c r="BU81" s="38"/>
      <c r="BV81" s="38"/>
      <c r="BW81" s="38"/>
      <c r="BX81" s="38"/>
    </row>
    <row r="82" spans="1:76" s="26" customFormat="1" ht="16.5" customHeight="1">
      <c r="A82" s="21" t="s">
        <v>27</v>
      </c>
      <c r="B82" s="19" t="s">
        <v>51</v>
      </c>
      <c r="C82" s="22">
        <v>921</v>
      </c>
      <c r="D82" s="22">
        <v>92109</v>
      </c>
      <c r="E82" s="22">
        <v>6050</v>
      </c>
      <c r="F82" s="23">
        <v>5232.7</v>
      </c>
      <c r="G82" s="23">
        <v>5230.58</v>
      </c>
      <c r="H82" s="32">
        <f t="shared" si="1"/>
        <v>0.999594855428364</v>
      </c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37"/>
      <c r="AS82" s="37"/>
      <c r="AT82" s="37"/>
      <c r="AU82" s="37"/>
      <c r="AV82" s="37"/>
      <c r="AW82" s="37"/>
      <c r="AX82" s="37"/>
      <c r="AY82" s="37"/>
      <c r="AZ82" s="37"/>
      <c r="BA82" s="37"/>
      <c r="BB82" s="37"/>
      <c r="BC82" s="37"/>
      <c r="BD82" s="37"/>
      <c r="BE82" s="37"/>
      <c r="BF82" s="37"/>
      <c r="BG82" s="37"/>
      <c r="BH82" s="37"/>
      <c r="BI82" s="37"/>
      <c r="BJ82" s="37"/>
      <c r="BK82" s="37"/>
      <c r="BL82" s="37"/>
      <c r="BM82" s="37"/>
      <c r="BN82" s="37"/>
      <c r="BO82" s="37"/>
      <c r="BP82" s="37"/>
      <c r="BQ82" s="37"/>
      <c r="BR82" s="37"/>
      <c r="BS82" s="37"/>
      <c r="BT82" s="37"/>
      <c r="BU82" s="37"/>
      <c r="BV82" s="37"/>
      <c r="BW82" s="37"/>
      <c r="BX82" s="37"/>
    </row>
    <row r="83" spans="1:76" s="9" customFormat="1" ht="16.5" customHeight="1">
      <c r="A83" s="15" t="s">
        <v>29</v>
      </c>
      <c r="B83" s="19" t="s">
        <v>52</v>
      </c>
      <c r="C83" s="5">
        <v>921</v>
      </c>
      <c r="D83" s="5">
        <v>92195</v>
      </c>
      <c r="E83" s="5">
        <v>4210</v>
      </c>
      <c r="F83" s="4">
        <v>1000</v>
      </c>
      <c r="G83" s="23">
        <v>999.82</v>
      </c>
      <c r="H83" s="32">
        <f t="shared" si="1"/>
        <v>0.99982</v>
      </c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38"/>
      <c r="AS83" s="38"/>
      <c r="AT83" s="38"/>
      <c r="AU83" s="38"/>
      <c r="AV83" s="38"/>
      <c r="AW83" s="38"/>
      <c r="AX83" s="38"/>
      <c r="AY83" s="38"/>
      <c r="AZ83" s="38"/>
      <c r="BA83" s="38"/>
      <c r="BB83" s="38"/>
      <c r="BC83" s="38"/>
      <c r="BD83" s="38"/>
      <c r="BE83" s="38"/>
      <c r="BF83" s="38"/>
      <c r="BG83" s="38"/>
      <c r="BH83" s="38"/>
      <c r="BI83" s="38"/>
      <c r="BJ83" s="38"/>
      <c r="BK83" s="38"/>
      <c r="BL83" s="38"/>
      <c r="BM83" s="38"/>
      <c r="BN83" s="38"/>
      <c r="BO83" s="38"/>
      <c r="BP83" s="38"/>
      <c r="BQ83" s="38"/>
      <c r="BR83" s="38"/>
      <c r="BS83" s="38"/>
      <c r="BT83" s="38"/>
      <c r="BU83" s="38"/>
      <c r="BV83" s="38"/>
      <c r="BW83" s="38"/>
      <c r="BX83" s="38"/>
    </row>
    <row r="84" spans="1:8" ht="15">
      <c r="A84" s="60" t="s">
        <v>66</v>
      </c>
      <c r="B84" s="60"/>
      <c r="C84" s="60"/>
      <c r="D84" s="60"/>
      <c r="E84" s="60"/>
      <c r="F84" s="10">
        <f>F79+F76+F72+F62+F59+F53+F46+F44+F40+F38+F30+F27+F24+F20+F17+F13+F10</f>
        <v>283098.72000000003</v>
      </c>
      <c r="G84" s="41">
        <f>G79+G76+G72+G62+G59+G53+G46+G44+G40+G38+G30+G27+G24+G20+G17+G13+G10</f>
        <v>281074.91000000003</v>
      </c>
      <c r="H84" s="33">
        <f t="shared" si="1"/>
        <v>0.992851221651585</v>
      </c>
    </row>
  </sheetData>
  <sheetProtection/>
  <mergeCells count="33">
    <mergeCell ref="A62:E62"/>
    <mergeCell ref="A84:E84"/>
    <mergeCell ref="A56:A57"/>
    <mergeCell ref="B56:B57"/>
    <mergeCell ref="A72:E72"/>
    <mergeCell ref="A76:E76"/>
    <mergeCell ref="A79:E79"/>
    <mergeCell ref="A59:E59"/>
    <mergeCell ref="A10:E10"/>
    <mergeCell ref="B33:B34"/>
    <mergeCell ref="A33:A34"/>
    <mergeCell ref="A13:E13"/>
    <mergeCell ref="A17:E17"/>
    <mergeCell ref="A30:E30"/>
    <mergeCell ref="A24:E24"/>
    <mergeCell ref="A20:E20"/>
    <mergeCell ref="A27:E27"/>
    <mergeCell ref="A38:E38"/>
    <mergeCell ref="A40:E40"/>
    <mergeCell ref="A44:E44"/>
    <mergeCell ref="A46:E46"/>
    <mergeCell ref="A53:E53"/>
    <mergeCell ref="A35:A36"/>
    <mergeCell ref="B35:B36"/>
    <mergeCell ref="E1:H1"/>
    <mergeCell ref="E3:H3"/>
    <mergeCell ref="E2:H2"/>
    <mergeCell ref="G7:G8"/>
    <mergeCell ref="H7:H8"/>
    <mergeCell ref="A5:H5"/>
    <mergeCell ref="F7:F8"/>
    <mergeCell ref="A7:A8"/>
    <mergeCell ref="B7:E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Ksiegowa-Ania</dc:creator>
  <cp:keywords/>
  <dc:description/>
  <cp:lastModifiedBy>Ksiegowa-Ania</cp:lastModifiedBy>
  <cp:lastPrinted>2012-03-15T07:52:36Z</cp:lastPrinted>
  <dcterms:created xsi:type="dcterms:W3CDTF">2010-09-29T07:19:35Z</dcterms:created>
  <dcterms:modified xsi:type="dcterms:W3CDTF">2012-03-15T07:52:39Z</dcterms:modified>
  <cp:category/>
  <cp:version/>
  <cp:contentType/>
  <cp:contentStatus/>
</cp:coreProperties>
</file>