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<sst xmlns="http://schemas.openxmlformats.org/spreadsheetml/2006/main" count="876" uniqueCount="309">
  <si>
    <t xml:space="preserve">                 SZCZEGÓŁOWY  PODZIAŁ  WYDATKÓW  </t>
  </si>
  <si>
    <t>Dz.</t>
  </si>
  <si>
    <t>Rozdz.</t>
  </si>
  <si>
    <t>§</t>
  </si>
  <si>
    <t>Nazwa</t>
  </si>
  <si>
    <t>Wydatki bieżące</t>
  </si>
  <si>
    <t>z tego:</t>
  </si>
  <si>
    <t>Wydatki na obsługę długu</t>
  </si>
  <si>
    <t>1</t>
  </si>
  <si>
    <t>2</t>
  </si>
  <si>
    <t>3</t>
  </si>
  <si>
    <t>010</t>
  </si>
  <si>
    <t>01010</t>
  </si>
  <si>
    <t>4430</t>
  </si>
  <si>
    <t>6050</t>
  </si>
  <si>
    <t>01030</t>
  </si>
  <si>
    <t>2850</t>
  </si>
  <si>
    <t>01095</t>
  </si>
  <si>
    <t>4110</t>
  </si>
  <si>
    <t>4120</t>
  </si>
  <si>
    <t>4170</t>
  </si>
  <si>
    <t>4210</t>
  </si>
  <si>
    <t>4300</t>
  </si>
  <si>
    <t>600</t>
  </si>
  <si>
    <t>60016</t>
  </si>
  <si>
    <t>3020</t>
  </si>
  <si>
    <t>4010</t>
  </si>
  <si>
    <t>4040</t>
  </si>
  <si>
    <t>4260</t>
  </si>
  <si>
    <t>4360</t>
  </si>
  <si>
    <t>4370</t>
  </si>
  <si>
    <t>4410</t>
  </si>
  <si>
    <t>4440</t>
  </si>
  <si>
    <t>6060</t>
  </si>
  <si>
    <t>700</t>
  </si>
  <si>
    <t>70005</t>
  </si>
  <si>
    <t>4270</t>
  </si>
  <si>
    <t>710</t>
  </si>
  <si>
    <t>71004</t>
  </si>
  <si>
    <t>71035</t>
  </si>
  <si>
    <t>750</t>
  </si>
  <si>
    <t>75011</t>
  </si>
  <si>
    <t>75022</t>
  </si>
  <si>
    <t>3030</t>
  </si>
  <si>
    <t>4700</t>
  </si>
  <si>
    <t>75023</t>
  </si>
  <si>
    <t>4350</t>
  </si>
  <si>
    <t>75095</t>
  </si>
  <si>
    <t>751</t>
  </si>
  <si>
    <t>75101</t>
  </si>
  <si>
    <t>754</t>
  </si>
  <si>
    <t>75412</t>
  </si>
  <si>
    <t>2830</t>
  </si>
  <si>
    <t>6620</t>
  </si>
  <si>
    <t>75414</t>
  </si>
  <si>
    <t>75421</t>
  </si>
  <si>
    <t>756</t>
  </si>
  <si>
    <t>75647</t>
  </si>
  <si>
    <t>4100</t>
  </si>
  <si>
    <t>757</t>
  </si>
  <si>
    <t>75702</t>
  </si>
  <si>
    <t>8070</t>
  </si>
  <si>
    <t>801</t>
  </si>
  <si>
    <t>80101</t>
  </si>
  <si>
    <t>4240</t>
  </si>
  <si>
    <t>4280</t>
  </si>
  <si>
    <t>80103</t>
  </si>
  <si>
    <t>80110</t>
  </si>
  <si>
    <t>80113</t>
  </si>
  <si>
    <t>80145</t>
  </si>
  <si>
    <t>80146</t>
  </si>
  <si>
    <t>80195</t>
  </si>
  <si>
    <t>851</t>
  </si>
  <si>
    <t>85149</t>
  </si>
  <si>
    <t>2820</t>
  </si>
  <si>
    <t>85154</t>
  </si>
  <si>
    <t>85195</t>
  </si>
  <si>
    <t>852</t>
  </si>
  <si>
    <t>85202</t>
  </si>
  <si>
    <t>4330</t>
  </si>
  <si>
    <t>85212</t>
  </si>
  <si>
    <t>3110</t>
  </si>
  <si>
    <t>85213</t>
  </si>
  <si>
    <t>4130</t>
  </si>
  <si>
    <t>85214</t>
  </si>
  <si>
    <t>85215</t>
  </si>
  <si>
    <t>85219</t>
  </si>
  <si>
    <t>85228</t>
  </si>
  <si>
    <t>85295</t>
  </si>
  <si>
    <t>854</t>
  </si>
  <si>
    <t>85401</t>
  </si>
  <si>
    <t>85415</t>
  </si>
  <si>
    <t>3240</t>
  </si>
  <si>
    <t>900</t>
  </si>
  <si>
    <t>6650</t>
  </si>
  <si>
    <t>90002</t>
  </si>
  <si>
    <t>90015</t>
  </si>
  <si>
    <t>90019</t>
  </si>
  <si>
    <t>90095</t>
  </si>
  <si>
    <t>921</t>
  </si>
  <si>
    <t>92109</t>
  </si>
  <si>
    <t>6058</t>
  </si>
  <si>
    <t>6059</t>
  </si>
  <si>
    <t>92116</t>
  </si>
  <si>
    <t>2480</t>
  </si>
  <si>
    <t>92195</t>
  </si>
  <si>
    <t>926</t>
  </si>
  <si>
    <t>92695</t>
  </si>
  <si>
    <t>ROLNICTWO I ŁOWIECTWO</t>
  </si>
  <si>
    <t>Infrastruktura wodociągowa i sanitacyjna wsi</t>
  </si>
  <si>
    <t>Izby rolnicze</t>
  </si>
  <si>
    <t>Pozostała działalność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</si>
  <si>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</si>
  <si>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</si>
  <si>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</si>
  <si>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</si>
  <si>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</si>
  <si>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</si>
  <si>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</si>
  <si>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wojewódzkie</t>
  </si>
  <si>
    <t>Urzędy gmin</t>
  </si>
  <si>
    <t>URZĘDY NACZELNYCH ORGANÓW WŁADZY PAŃSTWOWEJ, KONTROLI I OCHRONY PRAWA ORAZ SĄDOWNICTWA</t>
  </si>
  <si>
    <t>BEZPIECZEŃSTWO PUBLICZNE I OCHRONA PRZECIWPOŻAROWA</t>
  </si>
  <si>
    <t>Ochotnicze straże pożarne</t>
  </si>
  <si>
    <t>Obrona cywilna</t>
  </si>
  <si>
    <t>Zarządzanie kryzysowe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</si>
  <si>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</si>
  <si>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</si>
  <si>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</si>
  <si>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OŚWIATA I WYCHOWANIE</t>
  </si>
  <si>
    <t>Szkoły podstawowe</t>
  </si>
  <si>
    <t>Oddziały przedszkolne w szkołach podstawowych</t>
  </si>
  <si>
    <t>Gimnazja</t>
  </si>
  <si>
    <t>Dowożenie uczniów do szkół</t>
  </si>
  <si>
    <t>Komisje egzaminacyjne</t>
  </si>
  <si>
    <t>Dokształcanie i doskonalenie nauczycieli</t>
  </si>
  <si>
    <t>OCHRONA ZDROWIA</t>
  </si>
  <si>
    <t>Programy polityki zdrowotnej</t>
  </si>
  <si>
    <t>Przeciwdziałanie alkoholizmowi</t>
  </si>
  <si>
    <t>POMOC SPOŁECZNA</t>
  </si>
  <si>
    <t>Domy pomocy społecznej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</si>
  <si>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</si>
  <si>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</si>
  <si>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</si>
  <si>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</si>
  <si>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</si>
  <si>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</si>
  <si>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</si>
  <si>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</si>
  <si>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</si>
  <si>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GOSPODARKA KOMUNALNA I OCHRONA ŚRODOWISKA</t>
  </si>
  <si>
    <t>Gospodarka odpadami</t>
  </si>
  <si>
    <t>KULTURA I OCHRONA DZIEDZICTWA NARODOWEGO</t>
  </si>
  <si>
    <t>Domy i ośrodki kultury, świetlice i kluby</t>
  </si>
  <si>
    <t>Biblioteki</t>
  </si>
  <si>
    <t>Różne opłaty i składki.</t>
  </si>
  <si>
    <t>Wydatki inwestycyjne jednostek budżetowych.</t>
  </si>
  <si>
    <t>Wpłaty gmin na rzecz izb rolniczych w wysokości 2% uzyskanych wpływów z podatku rolnego.</t>
  </si>
  <si>
    <t>Składki na ubezpieczenia społeczne.</t>
  </si>
  <si>
    <t>Składki na Fundusz Pracy.</t>
  </si>
  <si>
    <t>Wynagrodzenia bezosobowe.</t>
  </si>
  <si>
    <t>Zakup materiałów i wyposażenia.</t>
  </si>
  <si>
    <t>Zakup usług pozostałych.</t>
  </si>
  <si>
    <t xml:space="preserve">Wydatki osobowe niezaliczone do wynagrodzeń. </t>
  </si>
  <si>
    <t>Wynagrodzenia osobowe pracowników.</t>
  </si>
  <si>
    <t>Dodatkowe wynagrodzenie roczne.</t>
  </si>
  <si>
    <t>Podróże służbowe krajowe.</t>
  </si>
  <si>
    <t>Zakup energii.</t>
  </si>
  <si>
    <t>Odpisy na zakładowy fundusz świadczeń socjalnych.</t>
  </si>
  <si>
    <t>Wydatki na zakupy inwestycyjne jednostek budżetowych.</t>
  </si>
  <si>
    <t>Zakup usług remontowych.</t>
  </si>
  <si>
    <t>Różne wydatki na rzecz osób fizycznych.</t>
  </si>
  <si>
    <t>Szkolenia pracowników niebędących członkami korpusu służby cywilnej.</t>
  </si>
  <si>
    <t>Zakup usług dostępu do sieci Internet.</t>
  </si>
  <si>
    <t>Dotacja celowa z budżetu na finansowanie lub dofinansowanie zadań zleconych do realizacji pozostałym jednostkom niezaliczanym do sektora finansów publicznych.</t>
  </si>
  <si>
    <t>Dotacje celowe przekazane dla powiatu na inwestycje i zakupy inwestycyjne realizowane na podstawie porozumień (umów) między jednostkami samorządu terytorialnego.</t>
  </si>
  <si>
    <t>Wynagrodzenia agencyjno-prowizyjne.</t>
  </si>
  <si>
    <t>Odsetki i dyskonto od skarbowych papierów wartościowych, kredytów i pożyczek oraz innych instrumentów finansowych, związanych z obsługą długu krajowego.</t>
  </si>
  <si>
    <t>Zakup pomocy naukowych, dydaktycznych i książek.</t>
  </si>
  <si>
    <t>Zakup usług zdrowotnych.</t>
  </si>
  <si>
    <t>Dotacja celowa z budżetu na finansowanie lub dofinansowanie zadań zleconych do realizacji stowarzyszeniom.</t>
  </si>
  <si>
    <t>Świadczenia społeczne.</t>
  </si>
  <si>
    <t>Składki na ubezpieczenie zdrowotne.</t>
  </si>
  <si>
    <t>Stypendia dla uczniów.</t>
  </si>
  <si>
    <t>Wpłaty gmin i powiatów na rzecz innych jednostek samorządu terytorialnego oraz związków gmin lub związków powiatów na dofinasowanie zadań inwestycyjnych i zakupów inwestycyjnych.</t>
  </si>
  <si>
    <t>Wpływy i wydatki związane z gromadzeniem środków z opłat i kar za korzystanie ze środowiska</t>
  </si>
  <si>
    <t>Oświetlenie ulic, palców i dróg</t>
  </si>
  <si>
    <t>R A Z E M :</t>
  </si>
  <si>
    <t>Rady gmin</t>
  </si>
  <si>
    <t>TRANSPORT I ŁĄCZNOŚĆ</t>
  </si>
  <si>
    <t>DOCHODY OD OSÓB PRAWNYCH, OD OSÓB FIZYCZNYCH I OD INNYCH JEDNOSTEK NIEPOSIADAJĄCYCH OSOBOWOŚCI PRAWNEJ ORAZ WYDATKI ZWIĄZANE Z ICH POBOREM</t>
  </si>
  <si>
    <t>Urzędy naczelnych organów władzy państwowej, kontroli i ochrony prawa</t>
  </si>
  <si>
    <t>Dotacja podmiotowa z budżetu dla samorządowej instytucji kultury.</t>
  </si>
  <si>
    <t>Zwalczanie narkomanii</t>
  </si>
  <si>
    <t>TRANSPORT  I  ŁĄCZNOŚĆ</t>
  </si>
  <si>
    <t>GOSPODARKA  MIESZKANIOWA</t>
  </si>
  <si>
    <t>DZIAŁALNOŚĆ  USŁUGOWA</t>
  </si>
  <si>
    <t>OBSŁUGA  DŁUGU  PUBLICZNEGO</t>
  </si>
  <si>
    <t>OŚWIATA  I  WYCHOWANIE</t>
  </si>
  <si>
    <t>OCHRONA  ZDROWIA</t>
  </si>
  <si>
    <t>POMOC  SPOŁECZNA</t>
  </si>
  <si>
    <t>EDUKACYJNA  OPIEKA  WYCHOWAWCZA</t>
  </si>
  <si>
    <t>GOSPODARKA  KOMUNALNA  I  OCHRONA  ŚRODOWISKA</t>
  </si>
  <si>
    <t>KULTURA  I  OCHRONA  DZIEDZICTWA  NARODOWEGO</t>
  </si>
  <si>
    <t>3260</t>
  </si>
  <si>
    <t>Inne formy pomocy dla uczniów.</t>
  </si>
  <si>
    <t>85395</t>
  </si>
  <si>
    <t>853</t>
  </si>
  <si>
    <t>POZOSTAŁE ZADANIA W ZAKRESIE POLITYKI SPOŁECZNEJ</t>
  </si>
  <si>
    <t>4119</t>
  </si>
  <si>
    <t>4129</t>
  </si>
  <si>
    <t>4179</t>
  </si>
  <si>
    <t>4219</t>
  </si>
  <si>
    <t>4309</t>
  </si>
  <si>
    <t>Zakup usług przez jednostki samorządu terytorialnego od innych jednostek samorządu terytorialnego.</t>
  </si>
  <si>
    <t>Dotacje na zadania bieżące</t>
  </si>
  <si>
    <t>świadczenia na rzecz osób fizycznych</t>
  </si>
  <si>
    <t>w. na programy finansowane z udziałem środków opisanych w art.. 5 ust. 1 pkt. 2 i 3 ufp w części zw. z realizacją zadań jst</t>
  </si>
  <si>
    <t>4520</t>
  </si>
  <si>
    <t>Opłaty na rzecz budżetów jednostek samorządu terytorialnego.</t>
  </si>
  <si>
    <t>80104</t>
  </si>
  <si>
    <t>2310</t>
  </si>
  <si>
    <t>4249</t>
  </si>
  <si>
    <t>Dotacje celowe przekazane gminie na zadania bieżące realizowane na podstawie porozumień (umów) między j.s.t.</t>
  </si>
  <si>
    <t>Wydatki majątko-we</t>
  </si>
  <si>
    <t>3119</t>
  </si>
  <si>
    <t>4019</t>
  </si>
  <si>
    <t>4379</t>
  </si>
  <si>
    <t>Przedszkola</t>
  </si>
  <si>
    <t>85216</t>
  </si>
  <si>
    <t>Zasiłki stałe</t>
  </si>
  <si>
    <t>wydatki związane z realizacją statutowych zadań jednostek</t>
  </si>
  <si>
    <t>inwestycje i zakupy inwestycyjne na programy finansowane z udziałem środków wym. w art. 5 ust. 1 pkt. 2 i 3 ufp</t>
  </si>
  <si>
    <t>zakupy i obję-cie akcji i udział-ów</t>
  </si>
  <si>
    <t>Wydatki z tytułu poręczeń i gwarancji udzielony-ch przez jst przypadają-ce do spłaty w roku budżeto-wym</t>
  </si>
  <si>
    <t>Wynagrodzenia i składki od nich naliczane</t>
  </si>
  <si>
    <t>wniesienie wkładów do spółek prawa handlowego</t>
  </si>
  <si>
    <t>2330</t>
  </si>
  <si>
    <t>Dotacje celowe przekazane do samorządu województwa na zadania bieżące realizowane na podstawie porozumień (umów) między j.s.t.</t>
  </si>
  <si>
    <t xml:space="preserve">Opłaty z tytułu zakupu usług telekomunikacyjnych świadczonych w ruchomej publicznej sieci telefonicznej. </t>
  </si>
  <si>
    <t>Opłaty z tytułu zakupu usług telekomunikacyjnych świadczonych w stacjonarnej publicznej sieci telefonicznej.</t>
  </si>
  <si>
    <t>4117</t>
  </si>
  <si>
    <t>4127</t>
  </si>
  <si>
    <t>4177</t>
  </si>
  <si>
    <t>4217</t>
  </si>
  <si>
    <t>4247</t>
  </si>
  <si>
    <t>4307</t>
  </si>
  <si>
    <t>75056</t>
  </si>
  <si>
    <t>4017</t>
  </si>
  <si>
    <t>4377</t>
  </si>
  <si>
    <t>4437</t>
  </si>
  <si>
    <t>4439</t>
  </si>
  <si>
    <t>Spis powszechny i inne</t>
  </si>
  <si>
    <t>KULTURA  FIZYCZNA i SPORT</t>
  </si>
  <si>
    <t>KULTURA FIZYCZNA I SPORT</t>
  </si>
  <si>
    <t>inwestycje i zakupy inwestycyjne</t>
  </si>
  <si>
    <t>Dział</t>
  </si>
  <si>
    <t>ZESTAWIENIE   WYDATKÓW    BUDŻETOWYCH</t>
  </si>
  <si>
    <t>GMINY   GRODZICZNO</t>
  </si>
  <si>
    <t xml:space="preserve">                 Załącznik Nr 2</t>
  </si>
  <si>
    <t>4480</t>
  </si>
  <si>
    <t>Podatek od nieruchomości</t>
  </si>
  <si>
    <t>6230</t>
  </si>
  <si>
    <t>Dotacje celowe z budżetu na finansowanie lub dofinansowanie kosztów realizacji inwestycji i zakupów inwestycyjnych jednostek nie zaliczanych do sektora finansów publicznych</t>
  </si>
  <si>
    <t>4500</t>
  </si>
  <si>
    <t>Pozostałe podateki na rzecz budżetów jednostek samorządu terytorialnego</t>
  </si>
  <si>
    <t>4140</t>
  </si>
  <si>
    <t>Wpłaty na Państwowy fundusz Rehabilitacji Osób Niepełnosprawnych</t>
  </si>
  <si>
    <t>75108</t>
  </si>
  <si>
    <t>Wybory do Sejmu i Senatu</t>
  </si>
  <si>
    <t>75404</t>
  </si>
  <si>
    <t>Komendy Wojewódzkie Policji</t>
  </si>
  <si>
    <t>6170</t>
  </si>
  <si>
    <t>Wpłaty jednostek na państwowy fundusz celowy na finansowanie i dofinansowanie zadań inwestycyjnych</t>
  </si>
  <si>
    <t>4139</t>
  </si>
  <si>
    <t>Składki na ubwezpieczenia zdrowotne</t>
  </si>
  <si>
    <t>4447</t>
  </si>
  <si>
    <t>4449</t>
  </si>
  <si>
    <t>90017</t>
  </si>
  <si>
    <t>Zakłady gospodartki komunalnej</t>
  </si>
  <si>
    <t>2410</t>
  </si>
  <si>
    <t>Dotacja z budżetu jednostki samorządu terytorialnego dla samorządowego zakładu budżetowego na pierwsze wyposażenie w środki obrotowe</t>
  </si>
  <si>
    <t>4178</t>
  </si>
  <si>
    <t>4218</t>
  </si>
  <si>
    <t>Opłaty z tytułu usług telekomunikacyjnych świadczonych w vruchomej publicznej sieci telefonicznej</t>
  </si>
  <si>
    <t>75075</t>
  </si>
  <si>
    <t>Promocja jednostek samorządu terytorialnego</t>
  </si>
  <si>
    <t>75411</t>
  </si>
  <si>
    <t>Komendy powiatowe Państwowych Straży Pożarnych</t>
  </si>
  <si>
    <t>2320</t>
  </si>
  <si>
    <t>Dotacje celowe przekazane dla powiatu na zadania bieżące realizowane na podstawie porozumień (umów) między jednostkami samorządu terytorialnego</t>
  </si>
  <si>
    <t>Plan</t>
  </si>
  <si>
    <t>Wykonanie</t>
  </si>
  <si>
    <t>Wsk %</t>
  </si>
  <si>
    <t>Wydatki majątkowe</t>
  </si>
  <si>
    <t>4610</t>
  </si>
  <si>
    <t>2910</t>
  </si>
  <si>
    <t>z tego</t>
  </si>
  <si>
    <t>Wydatki jednostek budżetowych</t>
  </si>
  <si>
    <t>wydatki jednostek budżetowych</t>
  </si>
  <si>
    <t>Koszty postępowania sądowego i prokuratorskiego.</t>
  </si>
  <si>
    <t>Zwrot dotacji oraz płatności, w tym wykorzystanych niezgodnie z przeznaczeniem lub wykorzystanych z naruszeniem procedur, o których mowa w art. 184 ustawy, pobranych nienależnie lub w nadmiernej wysokości.</t>
  </si>
  <si>
    <t>4990</t>
  </si>
  <si>
    <t>-</t>
  </si>
  <si>
    <t>Symbol 4990 wg rozporządzenia Ministra Finansów w sprawie sprawozdawczości budżetowej niewłaściwe uznanie rachunku bankowego w dniu 30.12.2011 r.</t>
  </si>
  <si>
    <t xml:space="preserve">                 z dnia 12 marca 2012r.</t>
  </si>
  <si>
    <t>W  UKŁADZIE   DZIAŁOWYM   W  2011 r. (w złotych)</t>
  </si>
  <si>
    <r>
      <t>BUDŻETU  GMINY  GRODZICZNO  W  2011 r.  (</t>
    </r>
    <r>
      <rPr>
        <b/>
        <i/>
        <sz val="16"/>
        <rFont val="Arial CE"/>
        <family val="2"/>
      </rPr>
      <t>w złotych</t>
    </r>
    <r>
      <rPr>
        <b/>
        <sz val="16"/>
        <rFont val="Arial CE"/>
        <family val="2"/>
      </rPr>
      <t>)</t>
    </r>
  </si>
  <si>
    <t xml:space="preserve">                 do Zarządzenia Wójta Gminy Grodziczno Nr 20/2012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</si>
</sst>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"/>
    <numFmt numFmtId="166" formatCode="0.000"/>
    <numFmt numFmtId="167" formatCode="0.0000"/>
    <numFmt numFmtId="168" formatCode="#,##0.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6"/>
      <name val="Arial CE"/>
      <family val="2"/>
    </font>
    <font>
      <b/>
      <i/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sz val="7"/>
      <name val="Czcionka tekstu podstawowego"/>
      <family val="0"/>
    </font>
    <font>
      <sz val="7"/>
      <name val="Arial CE"/>
      <family val="2"/>
    </font>
    <font>
      <b/>
      <sz val="6"/>
      <name val="Arial CE"/>
      <family val="2"/>
    </font>
    <font>
      <b/>
      <sz val="6"/>
      <name val="Arial"/>
      <family val="2"/>
    </font>
    <font>
      <sz val="6"/>
      <name val="Arial CE"/>
      <family val="0"/>
    </font>
    <font>
      <sz val="11"/>
      <name val="Czcionka tekstu podstawowego"/>
      <family val="2"/>
    </font>
    <font>
      <sz val="9"/>
      <name val="Czcionka tekstu podstawowego"/>
      <family val="2"/>
    </font>
    <font>
      <b/>
      <sz val="6.5"/>
      <name val="Arial CE"/>
      <family val="2"/>
    </font>
    <font>
      <sz val="6.5"/>
      <name val="Czcionka tekstu podstawowego"/>
      <family val="2"/>
    </font>
    <font>
      <sz val="6.5"/>
      <name val="Arial CE"/>
      <family val="0"/>
    </font>
    <font>
      <b/>
      <sz val="5"/>
      <name val="Arial CE"/>
      <family val="2"/>
    </font>
    <font>
      <sz val="5"/>
      <name val="Czcionka tekstu podstawowego"/>
      <family val="2"/>
    </font>
    <font>
      <b/>
      <sz val="5"/>
      <name val="Czcionka tekstu podstawowego"/>
      <family val="0"/>
    </font>
    <font>
      <sz val="6"/>
      <name val="Czcionka tekstu podstawowego"/>
      <family val="2"/>
    </font>
    <font>
      <b/>
      <sz val="7"/>
      <name val="Arial CE"/>
      <family val="2"/>
    </font>
    <font>
      <b/>
      <sz val="6.5"/>
      <name val="Czcionka tekstu podstawowego"/>
      <family val="0"/>
    </font>
    <font>
      <i/>
      <sz val="6.5"/>
      <name val="Arial CE"/>
      <family val="2"/>
    </font>
    <font>
      <sz val="6"/>
      <color indexed="8"/>
      <name val="Czcionka tekstu podstawowego"/>
      <family val="2"/>
    </font>
    <font>
      <sz val="7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7"/>
      <color indexed="10"/>
      <name val="Czcionka tekstu podstawowego"/>
      <family val="2"/>
    </font>
    <font>
      <sz val="6.5"/>
      <color indexed="8"/>
      <name val="Czcionka tekstu podstawowego"/>
      <family val="2"/>
    </font>
    <font>
      <b/>
      <sz val="7"/>
      <color indexed="8"/>
      <name val="Czcionka tekstu podstawowego"/>
      <family val="2"/>
    </font>
    <font>
      <sz val="5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sz val="6.5"/>
      <color indexed="10"/>
      <name val="Czcionka tekstu podstawowego"/>
      <family val="0"/>
    </font>
    <font>
      <b/>
      <sz val="6"/>
      <color indexed="10"/>
      <name val="Arial CE"/>
      <family val="2"/>
    </font>
    <font>
      <b/>
      <sz val="5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7" borderId="1" applyNumberFormat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2" fillId="0" borderId="10" xfId="5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49" fontId="3" fillId="0" borderId="0" xfId="51" applyNumberFormat="1" applyFont="1" applyFill="1" applyAlignment="1">
      <alignment horizontal="center" vertical="top"/>
      <protection/>
    </xf>
    <xf numFmtId="0" fontId="2" fillId="0" borderId="0" xfId="51" applyFill="1">
      <alignment/>
      <protection/>
    </xf>
    <xf numFmtId="0" fontId="2" fillId="0" borderId="0" xfId="51" applyFill="1" applyBorder="1">
      <alignment/>
      <protection/>
    </xf>
    <xf numFmtId="0" fontId="5" fillId="0" borderId="0" xfId="51" applyFont="1" applyFill="1" applyBorder="1">
      <alignment/>
      <protection/>
    </xf>
    <xf numFmtId="49" fontId="12" fillId="0" borderId="11" xfId="51" applyNumberFormat="1" applyFont="1" applyFill="1" applyBorder="1" applyAlignment="1">
      <alignment horizontal="center" vertical="center"/>
      <protection/>
    </xf>
    <xf numFmtId="0" fontId="12" fillId="0" borderId="11" xfId="51" applyFont="1" applyFill="1" applyBorder="1" applyAlignment="1">
      <alignment horizontal="center" vertical="center" wrapText="1"/>
      <protection/>
    </xf>
    <xf numFmtId="0" fontId="12" fillId="0" borderId="12" xfId="51" applyFont="1" applyFill="1" applyBorder="1" applyAlignment="1">
      <alignment horizontal="center" vertical="center"/>
      <protection/>
    </xf>
    <xf numFmtId="0" fontId="12" fillId="0" borderId="11" xfId="51" applyNumberFormat="1" applyFont="1" applyFill="1" applyBorder="1" applyAlignment="1">
      <alignment horizontal="center" vertical="center"/>
      <protection/>
    </xf>
    <xf numFmtId="0" fontId="12" fillId="0" borderId="11" xfId="51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/>
    </xf>
    <xf numFmtId="0" fontId="9" fillId="0" borderId="14" xfId="0" applyFont="1" applyFill="1" applyBorder="1" applyAlignment="1">
      <alignment vertical="top"/>
    </xf>
    <xf numFmtId="4" fontId="26" fillId="0" borderId="14" xfId="0" applyNumberFormat="1" applyFont="1" applyFill="1" applyBorder="1" applyAlignment="1">
      <alignment vertical="top"/>
    </xf>
    <xf numFmtId="2" fontId="27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Fill="1" applyBorder="1" applyAlignment="1">
      <alignment/>
    </xf>
    <xf numFmtId="4" fontId="27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51" applyFont="1" applyFill="1" applyBorder="1">
      <alignment/>
      <protection/>
    </xf>
    <xf numFmtId="0" fontId="13" fillId="0" borderId="13" xfId="0" applyFont="1" applyFill="1" applyBorder="1" applyAlignment="1">
      <alignment/>
    </xf>
    <xf numFmtId="4" fontId="8" fillId="0" borderId="14" xfId="0" applyNumberFormat="1" applyFont="1" applyFill="1" applyBorder="1" applyAlignment="1">
      <alignment vertical="top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15" fillId="0" borderId="15" xfId="0" applyFont="1" applyFill="1" applyBorder="1" applyAlignment="1">
      <alignment vertical="top" wrapText="1"/>
    </xf>
    <xf numFmtId="2" fontId="16" fillId="0" borderId="0" xfId="0" applyNumberFormat="1" applyFont="1" applyFill="1" applyAlignment="1">
      <alignment vertical="top"/>
    </xf>
    <xf numFmtId="2" fontId="16" fillId="0" borderId="15" xfId="0" applyNumberFormat="1" applyFont="1" applyFill="1" applyBorder="1" applyAlignment="1">
      <alignment vertical="top"/>
    </xf>
    <xf numFmtId="2" fontId="16" fillId="0" borderId="0" xfId="0" applyNumberFormat="1" applyFont="1" applyFill="1" applyBorder="1" applyAlignment="1">
      <alignment vertical="top"/>
    </xf>
    <xf numFmtId="0" fontId="29" fillId="0" borderId="0" xfId="0" applyFont="1" applyFill="1" applyAlignment="1">
      <alignment/>
    </xf>
    <xf numFmtId="2" fontId="29" fillId="0" borderId="0" xfId="0" applyNumberFormat="1" applyFont="1" applyFill="1" applyAlignment="1">
      <alignment/>
    </xf>
    <xf numFmtId="49" fontId="15" fillId="0" borderId="0" xfId="51" applyNumberFormat="1" applyFont="1" applyFill="1" applyAlignment="1">
      <alignment horizontal="center" vertical="top"/>
      <protection/>
    </xf>
    <xf numFmtId="0" fontId="17" fillId="0" borderId="0" xfId="51" applyFont="1" applyFill="1" applyBorder="1">
      <alignment/>
      <protection/>
    </xf>
    <xf numFmtId="0" fontId="17" fillId="0" borderId="11" xfId="51" applyFont="1" applyFill="1" applyBorder="1" applyAlignment="1">
      <alignment horizontal="center" vertical="center"/>
      <protection/>
    </xf>
    <xf numFmtId="4" fontId="16" fillId="0" borderId="15" xfId="0" applyNumberFormat="1" applyFont="1" applyFill="1" applyBorder="1" applyAlignment="1">
      <alignment vertical="top"/>
    </xf>
    <xf numFmtId="0" fontId="29" fillId="0" borderId="13" xfId="0" applyFont="1" applyFill="1" applyBorder="1" applyAlignment="1">
      <alignment/>
    </xf>
    <xf numFmtId="4" fontId="29" fillId="0" borderId="14" xfId="0" applyNumberFormat="1" applyFont="1" applyFill="1" applyBorder="1" applyAlignment="1">
      <alignment vertical="top"/>
    </xf>
    <xf numFmtId="4" fontId="16" fillId="0" borderId="0" xfId="0" applyNumberFormat="1" applyFont="1" applyFill="1" applyAlignment="1">
      <alignment vertical="top"/>
    </xf>
    <xf numFmtId="2" fontId="16" fillId="0" borderId="15" xfId="0" applyNumberFormat="1" applyFont="1" applyFill="1" applyBorder="1" applyAlignment="1">
      <alignment vertical="top"/>
    </xf>
    <xf numFmtId="4" fontId="16" fillId="0" borderId="0" xfId="0" applyNumberFormat="1" applyFont="1" applyFill="1" applyBorder="1" applyAlignment="1">
      <alignment vertical="top"/>
    </xf>
    <xf numFmtId="4" fontId="16" fillId="0" borderId="16" xfId="0" applyNumberFormat="1" applyFont="1" applyFill="1" applyBorder="1" applyAlignment="1">
      <alignment vertical="top"/>
    </xf>
    <xf numFmtId="49" fontId="10" fillId="0" borderId="0" xfId="51" applyNumberFormat="1" applyFont="1" applyFill="1" applyAlignment="1">
      <alignment horizontal="center" vertical="top"/>
      <protection/>
    </xf>
    <xf numFmtId="0" fontId="12" fillId="0" borderId="0" xfId="51" applyFont="1" applyFill="1">
      <alignment/>
      <protection/>
    </xf>
    <xf numFmtId="49" fontId="10" fillId="0" borderId="15" xfId="52" applyNumberFormat="1" applyFont="1" applyFill="1" applyBorder="1" applyAlignment="1">
      <alignment horizontal="center" vertical="top"/>
      <protection/>
    </xf>
    <xf numFmtId="49" fontId="10" fillId="0" borderId="17" xfId="52" applyNumberFormat="1" applyFont="1" applyFill="1" applyBorder="1" applyAlignment="1">
      <alignment horizontal="center" vertical="top"/>
      <protection/>
    </xf>
    <xf numFmtId="49" fontId="10" fillId="0" borderId="0" xfId="52" applyNumberFormat="1" applyFont="1" applyFill="1" applyBorder="1" applyAlignment="1">
      <alignment horizontal="center" vertical="top"/>
      <protection/>
    </xf>
    <xf numFmtId="0" fontId="21" fillId="0" borderId="0" xfId="0" applyFont="1" applyFill="1" applyAlignment="1">
      <alignment vertical="top"/>
    </xf>
    <xf numFmtId="0" fontId="12" fillId="0" borderId="15" xfId="52" applyFont="1" applyFill="1" applyBorder="1" applyAlignment="1">
      <alignment vertical="top"/>
      <protection/>
    </xf>
    <xf numFmtId="0" fontId="10" fillId="0" borderId="17" xfId="52" applyFont="1" applyFill="1" applyBorder="1" applyAlignment="1">
      <alignment horizontal="center" vertical="top"/>
      <protection/>
    </xf>
    <xf numFmtId="0" fontId="10" fillId="0" borderId="15" xfId="52" applyFont="1" applyFill="1" applyBorder="1" applyAlignment="1">
      <alignment horizontal="center" vertical="top"/>
      <protection/>
    </xf>
    <xf numFmtId="0" fontId="10" fillId="0" borderId="17" xfId="52" applyFont="1" applyFill="1" applyBorder="1" applyAlignment="1">
      <alignment horizontal="center" vertical="top"/>
      <protection/>
    </xf>
    <xf numFmtId="0" fontId="10" fillId="0" borderId="0" xfId="0" applyFont="1" applyFill="1" applyAlignment="1">
      <alignment horizontal="center" vertical="top"/>
    </xf>
    <xf numFmtId="49" fontId="10" fillId="0" borderId="16" xfId="52" applyNumberFormat="1" applyFont="1" applyFill="1" applyBorder="1" applyAlignment="1">
      <alignment horizontal="center" vertical="top"/>
      <protection/>
    </xf>
    <xf numFmtId="0" fontId="10" fillId="0" borderId="14" xfId="0" applyFont="1" applyFill="1" applyBorder="1" applyAlignment="1">
      <alignment horizontal="center" vertical="top"/>
    </xf>
    <xf numFmtId="49" fontId="9" fillId="0" borderId="11" xfId="51" applyNumberFormat="1" applyFont="1" applyFill="1" applyBorder="1" applyAlignment="1">
      <alignment horizontal="left" vertical="center"/>
      <protection/>
    </xf>
    <xf numFmtId="0" fontId="26" fillId="0" borderId="0" xfId="0" applyFont="1" applyFill="1" applyAlignment="1">
      <alignment horizontal="right"/>
    </xf>
    <xf numFmtId="4" fontId="9" fillId="0" borderId="10" xfId="51" applyNumberFormat="1" applyFont="1" applyFill="1" applyBorder="1" applyAlignment="1">
      <alignment horizontal="right" vertical="center"/>
      <protection/>
    </xf>
    <xf numFmtId="49" fontId="6" fillId="0" borderId="13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49" fontId="9" fillId="0" borderId="10" xfId="51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vertical="center"/>
    </xf>
    <xf numFmtId="49" fontId="6" fillId="0" borderId="13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/>
    </xf>
    <xf numFmtId="4" fontId="22" fillId="0" borderId="10" xfId="0" applyNumberFormat="1" applyFont="1" applyFill="1" applyBorder="1" applyAlignment="1">
      <alignment vertical="center"/>
    </xf>
    <xf numFmtId="4" fontId="30" fillId="0" borderId="18" xfId="0" applyNumberFormat="1" applyFont="1" applyFill="1" applyBorder="1" applyAlignment="1">
      <alignment vertical="top"/>
    </xf>
    <xf numFmtId="0" fontId="24" fillId="0" borderId="15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vertical="top" wrapText="1"/>
    </xf>
    <xf numFmtId="0" fontId="24" fillId="0" borderId="16" xfId="0" applyFont="1" applyFill="1" applyBorder="1" applyAlignment="1">
      <alignment horizontal="left" vertical="top" wrapText="1"/>
    </xf>
    <xf numFmtId="0" fontId="24" fillId="0" borderId="15" xfId="51" applyFont="1" applyFill="1" applyBorder="1" applyAlignment="1">
      <alignment vertical="top" wrapText="1"/>
      <protection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5" fillId="0" borderId="15" xfId="0" applyFont="1" applyFill="1" applyBorder="1" applyAlignment="1">
      <alignment vertical="top"/>
    </xf>
    <xf numFmtId="0" fontId="15" fillId="0" borderId="15" xfId="51" applyFont="1" applyFill="1" applyBorder="1" applyAlignment="1">
      <alignment vertical="top" wrapText="1"/>
      <protection/>
    </xf>
    <xf numFmtId="49" fontId="15" fillId="0" borderId="15" xfId="0" applyNumberFormat="1" applyFont="1" applyFill="1" applyBorder="1" applyAlignment="1">
      <alignment horizontal="left" vertical="top" wrapText="1"/>
    </xf>
    <xf numFmtId="49" fontId="10" fillId="0" borderId="19" xfId="52" applyNumberFormat="1" applyFont="1" applyFill="1" applyBorder="1" applyAlignment="1">
      <alignment horizontal="center" vertical="top"/>
      <protection/>
    </xf>
    <xf numFmtId="0" fontId="15" fillId="0" borderId="19" xfId="0" applyFont="1" applyFill="1" applyBorder="1" applyAlignment="1">
      <alignment vertical="top" wrapText="1"/>
    </xf>
    <xf numFmtId="4" fontId="16" fillId="0" borderId="19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" fontId="16" fillId="0" borderId="15" xfId="0" applyNumberFormat="1" applyFont="1" applyFill="1" applyBorder="1" applyAlignment="1" quotePrefix="1">
      <alignment vertical="top"/>
    </xf>
    <xf numFmtId="0" fontId="15" fillId="0" borderId="0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top" wrapText="1"/>
    </xf>
    <xf numFmtId="4" fontId="34" fillId="0" borderId="15" xfId="0" applyNumberFormat="1" applyFont="1" applyFill="1" applyBorder="1" applyAlignment="1">
      <alignment vertical="top"/>
    </xf>
    <xf numFmtId="4" fontId="26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>
      <alignment/>
    </xf>
    <xf numFmtId="4" fontId="30" fillId="0" borderId="0" xfId="0" applyNumberFormat="1" applyFont="1" applyAlignment="1">
      <alignment vertical="center"/>
    </xf>
    <xf numFmtId="4" fontId="30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9" fontId="35" fillId="0" borderId="15" xfId="52" applyNumberFormat="1" applyFont="1" applyFill="1" applyBorder="1" applyAlignment="1">
      <alignment horizontal="center" vertical="top"/>
      <protection/>
    </xf>
    <xf numFmtId="49" fontId="10" fillId="0" borderId="11" xfId="52" applyNumberFormat="1" applyFont="1" applyFill="1" applyBorder="1" applyAlignment="1">
      <alignment horizontal="center" vertical="top"/>
      <protection/>
    </xf>
    <xf numFmtId="49" fontId="10" fillId="0" borderId="21" xfId="52" applyNumberFormat="1" applyFont="1" applyFill="1" applyBorder="1" applyAlignment="1">
      <alignment horizontal="center" vertical="top"/>
      <protection/>
    </xf>
    <xf numFmtId="0" fontId="24" fillId="0" borderId="11" xfId="0" applyFont="1" applyFill="1" applyBorder="1" applyAlignment="1">
      <alignment horizontal="left" vertical="top" wrapText="1"/>
    </xf>
    <xf numFmtId="4" fontId="16" fillId="0" borderId="13" xfId="0" applyNumberFormat="1" applyFont="1" applyFill="1" applyBorder="1" applyAlignment="1">
      <alignment vertical="top"/>
    </xf>
    <xf numFmtId="4" fontId="16" fillId="0" borderId="11" xfId="0" applyNumberFormat="1" applyFont="1" applyFill="1" applyBorder="1" applyAlignment="1">
      <alignment vertical="top"/>
    </xf>
    <xf numFmtId="2" fontId="16" fillId="0" borderId="11" xfId="0" applyNumberFormat="1" applyFont="1" applyFill="1" applyBorder="1" applyAlignment="1">
      <alignment vertical="top"/>
    </xf>
    <xf numFmtId="2" fontId="16" fillId="0" borderId="13" xfId="0" applyNumberFormat="1" applyFont="1" applyFill="1" applyBorder="1" applyAlignment="1">
      <alignment vertical="top"/>
    </xf>
    <xf numFmtId="2" fontId="16" fillId="0" borderId="11" xfId="0" applyNumberFormat="1" applyFont="1" applyFill="1" applyBorder="1" applyAlignment="1">
      <alignment vertical="top"/>
    </xf>
    <xf numFmtId="10" fontId="3" fillId="0" borderId="0" xfId="51" applyNumberFormat="1" applyFont="1" applyFill="1" applyAlignment="1">
      <alignment horizontal="center" vertical="top"/>
      <protection/>
    </xf>
    <xf numFmtId="10" fontId="2" fillId="0" borderId="0" xfId="51" applyNumberFormat="1" applyFill="1">
      <alignment/>
      <protection/>
    </xf>
    <xf numFmtId="10" fontId="12" fillId="0" borderId="11" xfId="51" applyNumberFormat="1" applyFont="1" applyFill="1" applyBorder="1" applyAlignment="1">
      <alignment horizontal="center" vertical="center"/>
      <protection/>
    </xf>
    <xf numFmtId="10" fontId="16" fillId="0" borderId="19" xfId="0" applyNumberFormat="1" applyFont="1" applyFill="1" applyBorder="1" applyAlignment="1">
      <alignment vertical="top"/>
    </xf>
    <xf numFmtId="10" fontId="16" fillId="0" borderId="15" xfId="0" applyNumberFormat="1" applyFont="1" applyFill="1" applyBorder="1" applyAlignment="1">
      <alignment vertical="top"/>
    </xf>
    <xf numFmtId="10" fontId="16" fillId="0" borderId="0" xfId="0" applyNumberFormat="1" applyFont="1" applyFill="1" applyBorder="1" applyAlignment="1">
      <alignment vertical="top"/>
    </xf>
    <xf numFmtId="10" fontId="27" fillId="0" borderId="0" xfId="0" applyNumberFormat="1" applyFont="1" applyFill="1" applyAlignment="1">
      <alignment/>
    </xf>
    <xf numFmtId="10" fontId="26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10" fontId="16" fillId="0" borderId="22" xfId="0" applyNumberFormat="1" applyFont="1" applyFill="1" applyBorder="1" applyAlignment="1">
      <alignment vertical="top"/>
    </xf>
    <xf numFmtId="10" fontId="6" fillId="0" borderId="13" xfId="0" applyNumberFormat="1" applyFont="1" applyFill="1" applyBorder="1" applyAlignment="1">
      <alignment horizontal="center" vertical="top"/>
    </xf>
    <xf numFmtId="10" fontId="23" fillId="0" borderId="10" xfId="0" applyNumberFormat="1" applyFont="1" applyFill="1" applyBorder="1" applyAlignment="1">
      <alignment vertical="top"/>
    </xf>
    <xf numFmtId="4" fontId="0" fillId="0" borderId="0" xfId="0" applyNumberFormat="1" applyFill="1" applyAlignment="1">
      <alignment/>
    </xf>
    <xf numFmtId="4" fontId="12" fillId="0" borderId="10" xfId="51" applyNumberFormat="1" applyFont="1" applyFill="1" applyBorder="1" applyAlignment="1">
      <alignment horizontal="center" vertical="center"/>
      <protection/>
    </xf>
    <xf numFmtId="10" fontId="0" fillId="0" borderId="0" xfId="0" applyNumberFormat="1" applyFill="1" applyAlignment="1">
      <alignment horizontal="center"/>
    </xf>
    <xf numFmtId="10" fontId="9" fillId="0" borderId="10" xfId="51" applyNumberFormat="1" applyFont="1" applyFill="1" applyBorder="1" applyAlignment="1">
      <alignment horizontal="center" vertical="top"/>
      <protection/>
    </xf>
    <xf numFmtId="10" fontId="22" fillId="0" borderId="10" xfId="51" applyNumberFormat="1" applyFont="1" applyFill="1" applyBorder="1" applyAlignment="1">
      <alignment horizontal="center" vertical="center"/>
      <protection/>
    </xf>
    <xf numFmtId="0" fontId="18" fillId="0" borderId="23" xfId="51" applyFont="1" applyFill="1" applyBorder="1" applyAlignment="1">
      <alignment horizontal="center" vertical="center" wrapText="1"/>
      <protection/>
    </xf>
    <xf numFmtId="0" fontId="18" fillId="0" borderId="18" xfId="51" applyFont="1" applyFill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2" fontId="16" fillId="0" borderId="0" xfId="0" applyNumberFormat="1" applyFont="1" applyFill="1" applyAlignment="1">
      <alignment vertical="top"/>
    </xf>
    <xf numFmtId="10" fontId="16" fillId="0" borderId="15" xfId="0" applyNumberFormat="1" applyFont="1" applyFill="1" applyBorder="1" applyAlignment="1">
      <alignment horizontal="center" vertical="top"/>
    </xf>
    <xf numFmtId="0" fontId="18" fillId="0" borderId="15" xfId="5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19" xfId="51" applyFont="1" applyFill="1" applyBorder="1" applyAlignment="1">
      <alignment horizontal="center" vertical="center" wrapText="1"/>
      <protection/>
    </xf>
    <xf numFmtId="0" fontId="18" fillId="0" borderId="11" xfId="51" applyFont="1" applyFill="1" applyBorder="1" applyAlignment="1">
      <alignment horizontal="center" vertical="center" wrapText="1"/>
      <protection/>
    </xf>
    <xf numFmtId="0" fontId="19" fillId="0" borderId="22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8" fillId="0" borderId="22" xfId="51" applyFont="1" applyFill="1" applyBorder="1" applyAlignment="1">
      <alignment horizontal="center" vertical="center"/>
      <protection/>
    </xf>
    <xf numFmtId="0" fontId="18" fillId="0" borderId="20" xfId="5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10" fontId="18" fillId="0" borderId="19" xfId="51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8" fillId="0" borderId="18" xfId="5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8" fillId="0" borderId="18" xfId="51" applyFont="1" applyFill="1" applyBorder="1" applyAlignment="1">
      <alignment horizontal="center" vertical="center"/>
      <protection/>
    </xf>
    <xf numFmtId="4" fontId="20" fillId="0" borderId="20" xfId="0" applyNumberFormat="1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49" fontId="3" fillId="0" borderId="0" xfId="51" applyNumberFormat="1" applyFont="1" applyFill="1" applyAlignment="1">
      <alignment horizontal="center" vertical="top"/>
      <protection/>
    </xf>
    <xf numFmtId="0" fontId="18" fillId="0" borderId="17" xfId="51" applyFont="1" applyFill="1" applyBorder="1" applyAlignment="1">
      <alignment horizontal="center" vertical="center" wrapText="1"/>
      <protection/>
    </xf>
    <xf numFmtId="49" fontId="11" fillId="0" borderId="19" xfId="51" applyNumberFormat="1" applyFont="1" applyFill="1" applyBorder="1" applyAlignment="1">
      <alignment horizontal="center" vertical="center" wrapText="1"/>
      <protection/>
    </xf>
    <xf numFmtId="49" fontId="11" fillId="0" borderId="15" xfId="51" applyNumberFormat="1" applyFont="1" applyFill="1" applyBorder="1" applyAlignment="1">
      <alignment horizontal="center" vertical="center" wrapText="1"/>
      <protection/>
    </xf>
    <xf numFmtId="49" fontId="11" fillId="0" borderId="11" xfId="51" applyNumberFormat="1" applyFont="1" applyFill="1" applyBorder="1" applyAlignment="1">
      <alignment horizontal="center" vertical="center" wrapText="1"/>
      <protection/>
    </xf>
    <xf numFmtId="49" fontId="10" fillId="0" borderId="19" xfId="51" applyNumberFormat="1" applyFont="1" applyFill="1" applyBorder="1" applyAlignment="1">
      <alignment horizontal="center" vertical="center" wrapText="1"/>
      <protection/>
    </xf>
    <xf numFmtId="49" fontId="10" fillId="0" borderId="15" xfId="51" applyNumberFormat="1" applyFont="1" applyFill="1" applyBorder="1" applyAlignment="1">
      <alignment horizontal="center" vertical="center" wrapText="1"/>
      <protection/>
    </xf>
    <xf numFmtId="49" fontId="10" fillId="0" borderId="11" xfId="51" applyNumberFormat="1" applyFont="1" applyFill="1" applyBorder="1" applyAlignment="1">
      <alignment horizontal="center" vertical="center" wrapText="1"/>
      <protection/>
    </xf>
    <xf numFmtId="0" fontId="10" fillId="0" borderId="19" xfId="51" applyFont="1" applyFill="1" applyBorder="1" applyAlignment="1">
      <alignment horizontal="center" vertical="center" wrapText="1"/>
      <protection/>
    </xf>
    <xf numFmtId="0" fontId="10" fillId="0" borderId="15" xfId="51" applyFont="1" applyFill="1" applyBorder="1" applyAlignment="1">
      <alignment horizontal="center" vertical="center" wrapText="1"/>
      <protection/>
    </xf>
    <xf numFmtId="0" fontId="10" fillId="0" borderId="11" xfId="51" applyFont="1" applyFill="1" applyBorder="1" applyAlignment="1">
      <alignment horizontal="center" vertical="center" wrapText="1"/>
      <protection/>
    </xf>
    <xf numFmtId="4" fontId="7" fillId="0" borderId="0" xfId="0" applyNumberFormat="1" applyFont="1" applyAlignment="1">
      <alignment horizontal="left"/>
    </xf>
    <xf numFmtId="0" fontId="20" fillId="0" borderId="2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8" fillId="0" borderId="20" xfId="51" applyFont="1" applyFill="1" applyBorder="1" applyAlignment="1">
      <alignment horizontal="center" vertical="center" wrapText="1"/>
      <protection/>
    </xf>
    <xf numFmtId="0" fontId="18" fillId="0" borderId="13" xfId="51" applyFont="1" applyFill="1" applyBorder="1" applyAlignment="1">
      <alignment horizontal="center" vertical="center"/>
      <protection/>
    </xf>
    <xf numFmtId="0" fontId="18" fillId="0" borderId="21" xfId="51" applyFont="1" applyFill="1" applyBorder="1" applyAlignment="1">
      <alignment horizontal="center" vertical="center"/>
      <protection/>
    </xf>
    <xf numFmtId="10" fontId="0" fillId="0" borderId="15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5"/>
  <sheetViews>
    <sheetView workbookViewId="0" topLeftCell="A1">
      <selection activeCell="E14" sqref="E14"/>
    </sheetView>
  </sheetViews>
  <sheetFormatPr defaultColWidth="8.796875" defaultRowHeight="14.25"/>
  <cols>
    <col min="1" max="1" width="2.5" style="3" customWidth="1"/>
    <col min="2" max="2" width="4.09765625" style="3" customWidth="1"/>
    <col min="3" max="3" width="3.19921875" style="3" customWidth="1"/>
    <col min="4" max="4" width="13.8984375" style="2" customWidth="1"/>
    <col min="5" max="5" width="8.59765625" style="2" customWidth="1"/>
    <col min="6" max="6" width="8.09765625" style="2" customWidth="1"/>
    <col min="7" max="7" width="5.19921875" style="123" customWidth="1"/>
    <col min="8" max="10" width="8.09765625" style="23" customWidth="1"/>
    <col min="11" max="11" width="7.3984375" style="2" customWidth="1"/>
    <col min="12" max="12" width="6.3984375" style="2" customWidth="1"/>
    <col min="13" max="13" width="7.3984375" style="2" customWidth="1"/>
    <col min="14" max="14" width="6.5" style="2" customWidth="1"/>
    <col min="15" max="15" width="3" style="34" customWidth="1"/>
    <col min="16" max="16" width="6.3984375" style="28" customWidth="1"/>
    <col min="17" max="17" width="7.3984375" style="2" customWidth="1"/>
    <col min="18" max="18" width="7.69921875" style="127" customWidth="1"/>
    <col min="19" max="19" width="7.69921875" style="2" customWidth="1"/>
    <col min="20" max="20" width="3.19921875" style="2" customWidth="1"/>
    <col min="21" max="21" width="3" style="2" customWidth="1"/>
    <col min="22" max="22" width="0" style="75" hidden="1" customWidth="1"/>
    <col min="23" max="23" width="9" style="75" customWidth="1"/>
    <col min="24" max="24" width="10.5" style="75" customWidth="1"/>
    <col min="25" max="16384" width="9" style="75" customWidth="1"/>
  </cols>
  <sheetData>
    <row r="1" spans="1:21" ht="20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1" ht="20.25">
      <c r="A2" s="160" t="s">
        <v>307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:17" ht="20.25">
      <c r="A3" s="46"/>
      <c r="B3" s="46"/>
      <c r="C3" s="46"/>
      <c r="D3" s="6"/>
      <c r="E3" s="6"/>
      <c r="F3" s="6"/>
      <c r="G3" s="115"/>
      <c r="H3" s="6"/>
      <c r="I3" s="6"/>
      <c r="J3" s="6"/>
      <c r="K3" s="6"/>
      <c r="L3" s="6"/>
      <c r="M3" s="6"/>
      <c r="N3" s="6"/>
      <c r="O3" s="36"/>
      <c r="P3" s="6"/>
      <c r="Q3" s="6"/>
    </row>
    <row r="4" spans="1:17" ht="13.5" customHeight="1">
      <c r="A4" s="47"/>
      <c r="B4" s="47"/>
      <c r="C4" s="47"/>
      <c r="D4" s="7"/>
      <c r="E4" s="7"/>
      <c r="F4" s="7"/>
      <c r="G4" s="116"/>
      <c r="H4" s="24"/>
      <c r="I4" s="24"/>
      <c r="J4" s="9"/>
      <c r="K4" s="9"/>
      <c r="L4" s="8"/>
      <c r="M4" s="8"/>
      <c r="N4" s="8"/>
      <c r="O4" s="37"/>
      <c r="P4" s="24"/>
      <c r="Q4" s="8"/>
    </row>
    <row r="5" spans="1:21" s="76" customFormat="1" ht="8.25">
      <c r="A5" s="168" t="s">
        <v>1</v>
      </c>
      <c r="B5" s="165" t="s">
        <v>2</v>
      </c>
      <c r="C5" s="162" t="s">
        <v>3</v>
      </c>
      <c r="D5" s="141" t="s">
        <v>4</v>
      </c>
      <c r="E5" s="141" t="s">
        <v>291</v>
      </c>
      <c r="F5" s="141" t="s">
        <v>292</v>
      </c>
      <c r="G5" s="151" t="s">
        <v>293</v>
      </c>
      <c r="H5" s="156" t="s">
        <v>297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6"/>
    </row>
    <row r="6" spans="1:21" s="76" customFormat="1" ht="14.25" customHeight="1">
      <c r="A6" s="169"/>
      <c r="B6" s="166"/>
      <c r="C6" s="163"/>
      <c r="D6" s="138"/>
      <c r="E6" s="138"/>
      <c r="F6" s="138"/>
      <c r="G6" s="152"/>
      <c r="H6" s="161" t="s">
        <v>5</v>
      </c>
      <c r="I6" s="133"/>
      <c r="J6" s="145" t="s">
        <v>6</v>
      </c>
      <c r="K6" s="145"/>
      <c r="L6" s="145"/>
      <c r="M6" s="145"/>
      <c r="N6" s="145"/>
      <c r="O6" s="145"/>
      <c r="P6" s="146"/>
      <c r="Q6" s="141" t="s">
        <v>294</v>
      </c>
      <c r="R6" s="143" t="s">
        <v>6</v>
      </c>
      <c r="S6" s="143"/>
      <c r="T6" s="143"/>
      <c r="U6" s="144"/>
    </row>
    <row r="7" spans="1:21" s="76" customFormat="1" ht="12" customHeight="1">
      <c r="A7" s="169"/>
      <c r="B7" s="166"/>
      <c r="C7" s="163"/>
      <c r="D7" s="138"/>
      <c r="E7" s="138"/>
      <c r="F7" s="138"/>
      <c r="G7" s="152"/>
      <c r="H7" s="138"/>
      <c r="I7" s="158" t="s">
        <v>298</v>
      </c>
      <c r="J7" s="154" t="s">
        <v>6</v>
      </c>
      <c r="K7" s="155"/>
      <c r="L7" s="138" t="s">
        <v>215</v>
      </c>
      <c r="M7" s="138" t="s">
        <v>216</v>
      </c>
      <c r="N7" s="138" t="s">
        <v>217</v>
      </c>
      <c r="O7" s="138" t="s">
        <v>234</v>
      </c>
      <c r="P7" s="138" t="s">
        <v>7</v>
      </c>
      <c r="Q7" s="138"/>
      <c r="R7" s="157" t="s">
        <v>255</v>
      </c>
      <c r="S7" s="147" t="s">
        <v>232</v>
      </c>
      <c r="T7" s="147" t="s">
        <v>233</v>
      </c>
      <c r="U7" s="147" t="s">
        <v>236</v>
      </c>
    </row>
    <row r="8" spans="1:21" s="76" customFormat="1" ht="8.25" customHeight="1">
      <c r="A8" s="169"/>
      <c r="B8" s="166"/>
      <c r="C8" s="163"/>
      <c r="D8" s="138"/>
      <c r="E8" s="138"/>
      <c r="F8" s="138"/>
      <c r="G8" s="152"/>
      <c r="H8" s="138"/>
      <c r="I8" s="158"/>
      <c r="J8" s="138" t="s">
        <v>235</v>
      </c>
      <c r="K8" s="138" t="s">
        <v>231</v>
      </c>
      <c r="L8" s="138"/>
      <c r="M8" s="138"/>
      <c r="N8" s="138"/>
      <c r="O8" s="138"/>
      <c r="P8" s="138"/>
      <c r="Q8" s="138"/>
      <c r="R8" s="157"/>
      <c r="S8" s="147"/>
      <c r="T8" s="147"/>
      <c r="U8" s="147"/>
    </row>
    <row r="9" spans="1:21" s="76" customFormat="1" ht="8.25" customHeight="1">
      <c r="A9" s="169"/>
      <c r="B9" s="166"/>
      <c r="C9" s="163"/>
      <c r="D9" s="138"/>
      <c r="E9" s="138"/>
      <c r="F9" s="138"/>
      <c r="G9" s="152"/>
      <c r="H9" s="138"/>
      <c r="I9" s="158"/>
      <c r="J9" s="139"/>
      <c r="K9" s="139"/>
      <c r="L9" s="138"/>
      <c r="M9" s="138"/>
      <c r="N9" s="138"/>
      <c r="O9" s="138"/>
      <c r="P9" s="138"/>
      <c r="Q9" s="138"/>
      <c r="R9" s="157"/>
      <c r="S9" s="147"/>
      <c r="T9" s="147"/>
      <c r="U9" s="147"/>
    </row>
    <row r="10" spans="1:21" s="76" customFormat="1" ht="95.25" customHeight="1">
      <c r="A10" s="170"/>
      <c r="B10" s="167"/>
      <c r="C10" s="164"/>
      <c r="D10" s="142"/>
      <c r="E10" s="142"/>
      <c r="F10" s="142"/>
      <c r="G10" s="153"/>
      <c r="H10" s="142"/>
      <c r="I10" s="159"/>
      <c r="J10" s="140"/>
      <c r="K10" s="140"/>
      <c r="L10" s="142"/>
      <c r="M10" s="142"/>
      <c r="N10" s="142"/>
      <c r="O10" s="142"/>
      <c r="P10" s="142"/>
      <c r="Q10" s="142"/>
      <c r="R10" s="157"/>
      <c r="S10" s="147"/>
      <c r="T10" s="147"/>
      <c r="U10" s="147"/>
    </row>
    <row r="11" spans="1:21" s="77" customFormat="1" ht="11.25" customHeight="1">
      <c r="A11" s="10" t="s">
        <v>8</v>
      </c>
      <c r="B11" s="10" t="s">
        <v>9</v>
      </c>
      <c r="C11" s="10" t="s">
        <v>10</v>
      </c>
      <c r="D11" s="11">
        <v>4</v>
      </c>
      <c r="E11" s="12">
        <v>5</v>
      </c>
      <c r="F11" s="13">
        <v>6</v>
      </c>
      <c r="G11" s="117"/>
      <c r="H11" s="1">
        <v>7</v>
      </c>
      <c r="I11" s="1"/>
      <c r="J11" s="1">
        <v>8</v>
      </c>
      <c r="K11" s="12">
        <v>9</v>
      </c>
      <c r="L11" s="12">
        <v>10</v>
      </c>
      <c r="M11" s="1">
        <v>11</v>
      </c>
      <c r="N11" s="14">
        <v>12</v>
      </c>
      <c r="O11" s="38">
        <v>13</v>
      </c>
      <c r="P11" s="14">
        <v>14</v>
      </c>
      <c r="Q11" s="14">
        <v>15</v>
      </c>
      <c r="R11" s="128">
        <v>16</v>
      </c>
      <c r="S11" s="1">
        <v>17</v>
      </c>
      <c r="T11" s="1">
        <v>18</v>
      </c>
      <c r="U11" s="1">
        <v>19</v>
      </c>
    </row>
    <row r="12" spans="1:21" s="78" customFormat="1" ht="20.25" customHeight="1">
      <c r="A12" s="84" t="s">
        <v>11</v>
      </c>
      <c r="B12" s="48"/>
      <c r="C12" s="49"/>
      <c r="D12" s="85" t="s">
        <v>108</v>
      </c>
      <c r="E12" s="86">
        <f>E13+E19+E21</f>
        <v>1985476.8900000001</v>
      </c>
      <c r="F12" s="86">
        <f>F13+F19+F21</f>
        <v>1817376.59</v>
      </c>
      <c r="G12" s="118">
        <f>F12/E12</f>
        <v>0.9153350508149203</v>
      </c>
      <c r="H12" s="86">
        <f>H13+H19+H21</f>
        <v>689021.24</v>
      </c>
      <c r="I12" s="86">
        <f>I13+I19+I21</f>
        <v>686871.24</v>
      </c>
      <c r="J12" s="86">
        <f aca="true" t="shared" si="0" ref="J12:U12">J13+J19+J21</f>
        <v>11244.05</v>
      </c>
      <c r="K12" s="86">
        <f t="shared" si="0"/>
        <v>675627.19</v>
      </c>
      <c r="L12" s="86">
        <f t="shared" si="0"/>
        <v>1250</v>
      </c>
      <c r="M12" s="86">
        <f t="shared" si="0"/>
        <v>900</v>
      </c>
      <c r="N12" s="86">
        <f t="shared" si="0"/>
        <v>0</v>
      </c>
      <c r="O12" s="86">
        <f t="shared" si="0"/>
        <v>0</v>
      </c>
      <c r="P12" s="86">
        <f t="shared" si="0"/>
        <v>0</v>
      </c>
      <c r="Q12" s="86">
        <f t="shared" si="0"/>
        <v>1128355.35</v>
      </c>
      <c r="R12" s="86">
        <f t="shared" si="0"/>
        <v>1128355.35</v>
      </c>
      <c r="S12" s="86">
        <f t="shared" si="0"/>
        <v>1125433.48</v>
      </c>
      <c r="T12" s="86">
        <f t="shared" si="0"/>
        <v>0</v>
      </c>
      <c r="U12" s="86">
        <f t="shared" si="0"/>
        <v>0</v>
      </c>
    </row>
    <row r="13" spans="1:21" s="78" customFormat="1" ht="20.25" customHeight="1">
      <c r="A13" s="48"/>
      <c r="B13" s="48" t="s">
        <v>12</v>
      </c>
      <c r="C13" s="49"/>
      <c r="D13" s="30" t="s">
        <v>109</v>
      </c>
      <c r="E13" s="39">
        <f>SUM(E14:E18)</f>
        <v>1384280</v>
      </c>
      <c r="F13" s="39">
        <f>SUM(F14:F18)</f>
        <v>1220635.35</v>
      </c>
      <c r="G13" s="119">
        <f>F13/E13</f>
        <v>0.8817835625740458</v>
      </c>
      <c r="H13" s="39">
        <f>SUM(H14:H18)</f>
        <v>92280</v>
      </c>
      <c r="I13" s="39">
        <f>SUM(I14:I18)</f>
        <v>92280</v>
      </c>
      <c r="J13" s="39">
        <f aca="true" t="shared" si="1" ref="J13:U13">SUM(J14:J18)</f>
        <v>0</v>
      </c>
      <c r="K13" s="39">
        <f t="shared" si="1"/>
        <v>92280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39">
        <f t="shared" si="1"/>
        <v>0</v>
      </c>
      <c r="P13" s="39">
        <f t="shared" si="1"/>
        <v>0</v>
      </c>
      <c r="Q13" s="39">
        <f t="shared" si="1"/>
        <v>1128355.35</v>
      </c>
      <c r="R13" s="39">
        <f t="shared" si="1"/>
        <v>1128355.35</v>
      </c>
      <c r="S13" s="39">
        <f t="shared" si="1"/>
        <v>1125433.48</v>
      </c>
      <c r="T13" s="39">
        <f t="shared" si="1"/>
        <v>0</v>
      </c>
      <c r="U13" s="39">
        <f t="shared" si="1"/>
        <v>0</v>
      </c>
    </row>
    <row r="14" spans="1:21" s="78" customFormat="1" ht="11.25" customHeight="1">
      <c r="A14" s="48"/>
      <c r="B14" s="48"/>
      <c r="C14" s="49" t="s">
        <v>260</v>
      </c>
      <c r="D14" s="71" t="s">
        <v>261</v>
      </c>
      <c r="E14" s="42">
        <v>92280</v>
      </c>
      <c r="F14" s="39">
        <v>92280</v>
      </c>
      <c r="G14" s="119">
        <f aca="true" t="shared" si="2" ref="G14:G74">F14/E14</f>
        <v>1</v>
      </c>
      <c r="H14" s="39">
        <f>F14</f>
        <v>92280</v>
      </c>
      <c r="I14" s="39">
        <f>H14</f>
        <v>92280</v>
      </c>
      <c r="J14" s="39">
        <v>0</v>
      </c>
      <c r="K14" s="39">
        <f>I14</f>
        <v>92280</v>
      </c>
      <c r="L14" s="39">
        <v>0</v>
      </c>
      <c r="M14" s="44">
        <v>0</v>
      </c>
      <c r="N14" s="39">
        <v>0</v>
      </c>
      <c r="O14" s="39">
        <v>0</v>
      </c>
      <c r="P14" s="44">
        <v>0</v>
      </c>
      <c r="Q14" s="39">
        <v>0</v>
      </c>
      <c r="R14" s="44">
        <v>0</v>
      </c>
      <c r="S14" s="39">
        <v>0</v>
      </c>
      <c r="T14" s="44">
        <v>0</v>
      </c>
      <c r="U14" s="39">
        <v>0</v>
      </c>
    </row>
    <row r="15" spans="1:21" s="78" customFormat="1" ht="20.25" customHeight="1">
      <c r="A15" s="48"/>
      <c r="B15" s="48"/>
      <c r="C15" s="49" t="s">
        <v>14</v>
      </c>
      <c r="D15" s="71" t="s">
        <v>156</v>
      </c>
      <c r="E15" s="42">
        <v>22000</v>
      </c>
      <c r="F15" s="39">
        <v>1076.87</v>
      </c>
      <c r="G15" s="119">
        <f t="shared" si="2"/>
        <v>0.04894863636363636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44">
        <v>0</v>
      </c>
      <c r="N15" s="39">
        <v>0</v>
      </c>
      <c r="O15" s="39">
        <v>0</v>
      </c>
      <c r="P15" s="44">
        <v>0</v>
      </c>
      <c r="Q15" s="39">
        <f>F15</f>
        <v>1076.87</v>
      </c>
      <c r="R15" s="44">
        <f>Q15</f>
        <v>1076.87</v>
      </c>
      <c r="S15" s="39">
        <v>0</v>
      </c>
      <c r="T15" s="44">
        <v>0</v>
      </c>
      <c r="U15" s="39">
        <v>0</v>
      </c>
    </row>
    <row r="16" spans="1:21" s="78" customFormat="1" ht="20.25" customHeight="1">
      <c r="A16" s="48"/>
      <c r="B16" s="48"/>
      <c r="C16" s="49" t="s">
        <v>101</v>
      </c>
      <c r="D16" s="71" t="s">
        <v>156</v>
      </c>
      <c r="E16" s="42">
        <v>603329</v>
      </c>
      <c r="F16" s="39">
        <v>603329</v>
      </c>
      <c r="G16" s="119">
        <f t="shared" si="2"/>
        <v>1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44">
        <v>0</v>
      </c>
      <c r="N16" s="39">
        <v>0</v>
      </c>
      <c r="O16" s="39">
        <v>0</v>
      </c>
      <c r="P16" s="44">
        <v>0</v>
      </c>
      <c r="Q16" s="39">
        <f>F16</f>
        <v>603329</v>
      </c>
      <c r="R16" s="42">
        <f>Q16</f>
        <v>603329</v>
      </c>
      <c r="S16" s="39">
        <f>R16</f>
        <v>603329</v>
      </c>
      <c r="T16" s="44">
        <v>0</v>
      </c>
      <c r="U16" s="39">
        <v>0</v>
      </c>
    </row>
    <row r="17" spans="1:21" s="78" customFormat="1" ht="20.25" customHeight="1">
      <c r="A17" s="48"/>
      <c r="B17" s="48"/>
      <c r="C17" s="49" t="s">
        <v>102</v>
      </c>
      <c r="D17" s="71" t="s">
        <v>156</v>
      </c>
      <c r="E17" s="42">
        <v>636671</v>
      </c>
      <c r="F17" s="39">
        <v>522104.48</v>
      </c>
      <c r="G17" s="119">
        <f t="shared" si="2"/>
        <v>0.8200538111520707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44">
        <v>0</v>
      </c>
      <c r="N17" s="39">
        <v>0</v>
      </c>
      <c r="O17" s="39">
        <v>0</v>
      </c>
      <c r="P17" s="44">
        <v>0</v>
      </c>
      <c r="Q17" s="39">
        <f>F17</f>
        <v>522104.48</v>
      </c>
      <c r="R17" s="42">
        <f>Q17</f>
        <v>522104.48</v>
      </c>
      <c r="S17" s="39">
        <f>R17</f>
        <v>522104.48</v>
      </c>
      <c r="T17" s="44">
        <v>0</v>
      </c>
      <c r="U17" s="39">
        <v>0</v>
      </c>
    </row>
    <row r="18" spans="1:21" s="78" customFormat="1" ht="81" customHeight="1">
      <c r="A18" s="48"/>
      <c r="B18" s="48"/>
      <c r="C18" s="49" t="s">
        <v>262</v>
      </c>
      <c r="D18" s="71" t="s">
        <v>263</v>
      </c>
      <c r="E18" s="42">
        <v>30000</v>
      </c>
      <c r="F18" s="39">
        <v>1845</v>
      </c>
      <c r="G18" s="119">
        <f t="shared" si="2"/>
        <v>0.0615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44">
        <v>0</v>
      </c>
      <c r="N18" s="39">
        <v>0</v>
      </c>
      <c r="O18" s="39">
        <v>0</v>
      </c>
      <c r="P18" s="44">
        <v>0</v>
      </c>
      <c r="Q18" s="39">
        <f>F18</f>
        <v>1845</v>
      </c>
      <c r="R18" s="42">
        <f>Q18</f>
        <v>1845</v>
      </c>
      <c r="S18" s="39">
        <v>0</v>
      </c>
      <c r="T18" s="44">
        <v>0</v>
      </c>
      <c r="U18" s="39">
        <v>0</v>
      </c>
    </row>
    <row r="19" spans="1:21" s="78" customFormat="1" ht="11.25" customHeight="1">
      <c r="A19" s="48"/>
      <c r="B19" s="48" t="s">
        <v>15</v>
      </c>
      <c r="C19" s="49"/>
      <c r="D19" s="30" t="s">
        <v>110</v>
      </c>
      <c r="E19" s="39">
        <f aca="true" t="shared" si="3" ref="E19:U19">E20</f>
        <v>9654.75</v>
      </c>
      <c r="F19" s="39">
        <f t="shared" si="3"/>
        <v>9329.75</v>
      </c>
      <c r="G19" s="119">
        <f t="shared" si="2"/>
        <v>0.9663378129936042</v>
      </c>
      <c r="H19" s="39">
        <f t="shared" si="3"/>
        <v>9329.75</v>
      </c>
      <c r="I19" s="39">
        <f t="shared" si="3"/>
        <v>9329.75</v>
      </c>
      <c r="J19" s="39">
        <f t="shared" si="3"/>
        <v>0</v>
      </c>
      <c r="K19" s="39">
        <f t="shared" si="3"/>
        <v>9329.75</v>
      </c>
      <c r="L19" s="39">
        <f t="shared" si="3"/>
        <v>0</v>
      </c>
      <c r="M19" s="39">
        <f t="shared" si="3"/>
        <v>0</v>
      </c>
      <c r="N19" s="39">
        <f t="shared" si="3"/>
        <v>0</v>
      </c>
      <c r="O19" s="39">
        <f t="shared" si="3"/>
        <v>0</v>
      </c>
      <c r="P19" s="39">
        <f t="shared" si="3"/>
        <v>0</v>
      </c>
      <c r="Q19" s="39">
        <f t="shared" si="3"/>
        <v>0</v>
      </c>
      <c r="R19" s="39">
        <f t="shared" si="3"/>
        <v>0</v>
      </c>
      <c r="S19" s="39">
        <f t="shared" si="3"/>
        <v>0</v>
      </c>
      <c r="T19" s="39">
        <f t="shared" si="3"/>
        <v>0</v>
      </c>
      <c r="U19" s="39">
        <f t="shared" si="3"/>
        <v>0</v>
      </c>
    </row>
    <row r="20" spans="1:21" s="78" customFormat="1" ht="40.5" customHeight="1">
      <c r="A20" s="48"/>
      <c r="B20" s="48"/>
      <c r="C20" s="49" t="s">
        <v>16</v>
      </c>
      <c r="D20" s="72" t="s">
        <v>157</v>
      </c>
      <c r="E20" s="42">
        <v>9654.75</v>
      </c>
      <c r="F20" s="39">
        <v>9329.75</v>
      </c>
      <c r="G20" s="119">
        <f t="shared" si="2"/>
        <v>0.9663378129936042</v>
      </c>
      <c r="H20" s="39">
        <f>F20</f>
        <v>9329.75</v>
      </c>
      <c r="I20" s="39">
        <f>H20</f>
        <v>9329.75</v>
      </c>
      <c r="J20" s="39">
        <v>0</v>
      </c>
      <c r="K20" s="39">
        <f>H20</f>
        <v>9329.75</v>
      </c>
      <c r="L20" s="39">
        <v>0</v>
      </c>
      <c r="M20" s="42">
        <v>0</v>
      </c>
      <c r="N20" s="39">
        <v>0</v>
      </c>
      <c r="O20" s="39"/>
      <c r="P20" s="42">
        <v>0</v>
      </c>
      <c r="Q20" s="39">
        <v>0</v>
      </c>
      <c r="R20" s="42">
        <v>0</v>
      </c>
      <c r="S20" s="43">
        <v>0</v>
      </c>
      <c r="T20" s="31">
        <v>0</v>
      </c>
      <c r="U20" s="32">
        <v>0</v>
      </c>
    </row>
    <row r="21" spans="1:21" s="78" customFormat="1" ht="11.25" customHeight="1">
      <c r="A21" s="48"/>
      <c r="B21" s="48" t="s">
        <v>17</v>
      </c>
      <c r="C21" s="49"/>
      <c r="D21" s="30" t="s">
        <v>111</v>
      </c>
      <c r="E21" s="39">
        <f aca="true" t="shared" si="4" ref="E21:U21">E22+E23+E24+E25+E26+E27+E28+E29</f>
        <v>591542.14</v>
      </c>
      <c r="F21" s="39">
        <f t="shared" si="4"/>
        <v>587411.49</v>
      </c>
      <c r="G21" s="119">
        <f t="shared" si="2"/>
        <v>0.9930171500546013</v>
      </c>
      <c r="H21" s="39">
        <f t="shared" si="4"/>
        <v>587411.49</v>
      </c>
      <c r="I21" s="39">
        <f t="shared" si="4"/>
        <v>585261.49</v>
      </c>
      <c r="J21" s="39">
        <f t="shared" si="4"/>
        <v>11244.05</v>
      </c>
      <c r="K21" s="39">
        <f t="shared" si="4"/>
        <v>574017.44</v>
      </c>
      <c r="L21" s="39">
        <f t="shared" si="4"/>
        <v>1250</v>
      </c>
      <c r="M21" s="39">
        <f t="shared" si="4"/>
        <v>900</v>
      </c>
      <c r="N21" s="39">
        <f t="shared" si="4"/>
        <v>0</v>
      </c>
      <c r="O21" s="39">
        <f t="shared" si="4"/>
        <v>0</v>
      </c>
      <c r="P21" s="39">
        <f t="shared" si="4"/>
        <v>0</v>
      </c>
      <c r="Q21" s="39">
        <f t="shared" si="4"/>
        <v>0</v>
      </c>
      <c r="R21" s="39">
        <f t="shared" si="4"/>
        <v>0</v>
      </c>
      <c r="S21" s="39">
        <f t="shared" si="4"/>
        <v>0</v>
      </c>
      <c r="T21" s="39">
        <f t="shared" si="4"/>
        <v>0</v>
      </c>
      <c r="U21" s="39">
        <f t="shared" si="4"/>
        <v>0</v>
      </c>
    </row>
    <row r="22" spans="1:21" s="78" customFormat="1" ht="60.75" customHeight="1">
      <c r="A22" s="48"/>
      <c r="B22" s="48"/>
      <c r="C22" s="49" t="s">
        <v>221</v>
      </c>
      <c r="D22" s="71" t="s">
        <v>223</v>
      </c>
      <c r="E22" s="42">
        <v>1250</v>
      </c>
      <c r="F22" s="39">
        <v>1250</v>
      </c>
      <c r="G22" s="119">
        <f t="shared" si="2"/>
        <v>1</v>
      </c>
      <c r="H22" s="39">
        <f aca="true" t="shared" si="5" ref="H22:H29">F22</f>
        <v>1250</v>
      </c>
      <c r="I22" s="39">
        <v>0</v>
      </c>
      <c r="J22" s="39">
        <v>0</v>
      </c>
      <c r="K22" s="42">
        <v>0</v>
      </c>
      <c r="L22" s="39">
        <f>H22</f>
        <v>1250</v>
      </c>
      <c r="M22" s="42">
        <v>0</v>
      </c>
      <c r="N22" s="39">
        <v>0</v>
      </c>
      <c r="O22" s="39">
        <v>0</v>
      </c>
      <c r="P22" s="42">
        <v>0</v>
      </c>
      <c r="Q22" s="39">
        <v>0</v>
      </c>
      <c r="R22" s="42">
        <v>0</v>
      </c>
      <c r="S22" s="43">
        <v>0</v>
      </c>
      <c r="T22" s="31">
        <v>0</v>
      </c>
      <c r="U22" s="32">
        <v>0</v>
      </c>
    </row>
    <row r="23" spans="1:21" s="78" customFormat="1" ht="30.75" customHeight="1">
      <c r="A23" s="48"/>
      <c r="B23" s="48"/>
      <c r="C23" s="49" t="s">
        <v>25</v>
      </c>
      <c r="D23" s="71" t="s">
        <v>163</v>
      </c>
      <c r="E23" s="42">
        <v>1000</v>
      </c>
      <c r="F23" s="39">
        <v>900</v>
      </c>
      <c r="G23" s="119">
        <f t="shared" si="2"/>
        <v>0.9</v>
      </c>
      <c r="H23" s="39">
        <f t="shared" si="5"/>
        <v>900</v>
      </c>
      <c r="I23" s="39">
        <v>0</v>
      </c>
      <c r="J23" s="39">
        <v>0</v>
      </c>
      <c r="K23" s="42">
        <v>0</v>
      </c>
      <c r="L23" s="39">
        <v>0</v>
      </c>
      <c r="M23" s="39">
        <f>H23</f>
        <v>900</v>
      </c>
      <c r="N23" s="39">
        <v>0</v>
      </c>
      <c r="O23" s="39">
        <v>0</v>
      </c>
      <c r="P23" s="42">
        <v>0</v>
      </c>
      <c r="Q23" s="39">
        <v>0</v>
      </c>
      <c r="R23" s="42">
        <v>0</v>
      </c>
      <c r="S23" s="43">
        <v>0</v>
      </c>
      <c r="T23" s="31">
        <v>0</v>
      </c>
      <c r="U23" s="32">
        <v>0</v>
      </c>
    </row>
    <row r="24" spans="1:21" s="78" customFormat="1" ht="20.25" customHeight="1">
      <c r="A24" s="48"/>
      <c r="B24" s="48"/>
      <c r="C24" s="49" t="s">
        <v>18</v>
      </c>
      <c r="D24" s="72" t="s">
        <v>158</v>
      </c>
      <c r="E24" s="42">
        <v>1480.51</v>
      </c>
      <c r="F24" s="39">
        <v>1480.51</v>
      </c>
      <c r="G24" s="119">
        <f t="shared" si="2"/>
        <v>1</v>
      </c>
      <c r="H24" s="39">
        <f t="shared" si="5"/>
        <v>1480.51</v>
      </c>
      <c r="I24" s="39">
        <f aca="true" t="shared" si="6" ref="I24:I29">H24</f>
        <v>1480.51</v>
      </c>
      <c r="J24" s="39">
        <f>H24</f>
        <v>1480.51</v>
      </c>
      <c r="K24" s="42">
        <v>0</v>
      </c>
      <c r="L24" s="39">
        <v>0</v>
      </c>
      <c r="M24" s="42">
        <v>0</v>
      </c>
      <c r="N24" s="39">
        <v>0</v>
      </c>
      <c r="O24" s="39">
        <v>0</v>
      </c>
      <c r="P24" s="42">
        <v>0</v>
      </c>
      <c r="Q24" s="39">
        <v>0</v>
      </c>
      <c r="R24" s="42">
        <v>0</v>
      </c>
      <c r="S24" s="43">
        <v>0</v>
      </c>
      <c r="T24" s="31">
        <v>0</v>
      </c>
      <c r="U24" s="32">
        <v>0</v>
      </c>
    </row>
    <row r="25" spans="1:21" s="78" customFormat="1" ht="11.25" customHeight="1">
      <c r="A25" s="48"/>
      <c r="B25" s="48"/>
      <c r="C25" s="49" t="s">
        <v>19</v>
      </c>
      <c r="D25" s="72" t="s">
        <v>159</v>
      </c>
      <c r="E25" s="42">
        <v>193.3</v>
      </c>
      <c r="F25" s="39">
        <v>193.3</v>
      </c>
      <c r="G25" s="119">
        <f t="shared" si="2"/>
        <v>1</v>
      </c>
      <c r="H25" s="39">
        <f t="shared" si="5"/>
        <v>193.3</v>
      </c>
      <c r="I25" s="39">
        <f t="shared" si="6"/>
        <v>193.3</v>
      </c>
      <c r="J25" s="39">
        <f>H25</f>
        <v>193.3</v>
      </c>
      <c r="K25" s="42">
        <v>0</v>
      </c>
      <c r="L25" s="39">
        <v>0</v>
      </c>
      <c r="M25" s="42">
        <v>0</v>
      </c>
      <c r="N25" s="39">
        <v>0</v>
      </c>
      <c r="O25" s="39">
        <v>0</v>
      </c>
      <c r="P25" s="42">
        <v>0</v>
      </c>
      <c r="Q25" s="39">
        <v>0</v>
      </c>
      <c r="R25" s="42">
        <v>0</v>
      </c>
      <c r="S25" s="43">
        <v>0</v>
      </c>
      <c r="T25" s="31">
        <v>0</v>
      </c>
      <c r="U25" s="32">
        <v>0</v>
      </c>
    </row>
    <row r="26" spans="1:21" s="78" customFormat="1" ht="20.25" customHeight="1">
      <c r="A26" s="48"/>
      <c r="B26" s="48"/>
      <c r="C26" s="49" t="s">
        <v>20</v>
      </c>
      <c r="D26" s="71" t="s">
        <v>160</v>
      </c>
      <c r="E26" s="42">
        <v>9570.24</v>
      </c>
      <c r="F26" s="39">
        <v>9570.24</v>
      </c>
      <c r="G26" s="119">
        <f t="shared" si="2"/>
        <v>1</v>
      </c>
      <c r="H26" s="39">
        <f t="shared" si="5"/>
        <v>9570.24</v>
      </c>
      <c r="I26" s="39">
        <f t="shared" si="6"/>
        <v>9570.24</v>
      </c>
      <c r="J26" s="39">
        <f>H26</f>
        <v>9570.24</v>
      </c>
      <c r="K26" s="42">
        <v>0</v>
      </c>
      <c r="L26" s="39">
        <v>0</v>
      </c>
      <c r="M26" s="42">
        <v>0</v>
      </c>
      <c r="N26" s="39">
        <v>0</v>
      </c>
      <c r="O26" s="39">
        <v>0</v>
      </c>
      <c r="P26" s="42">
        <v>0</v>
      </c>
      <c r="Q26" s="39">
        <v>0</v>
      </c>
      <c r="R26" s="42">
        <v>0</v>
      </c>
      <c r="S26" s="43">
        <v>0</v>
      </c>
      <c r="T26" s="31">
        <v>0</v>
      </c>
      <c r="U26" s="32">
        <v>0</v>
      </c>
    </row>
    <row r="27" spans="1:21" s="78" customFormat="1" ht="20.25" customHeight="1">
      <c r="A27" s="48"/>
      <c r="B27" s="48"/>
      <c r="C27" s="49" t="s">
        <v>21</v>
      </c>
      <c r="D27" s="71" t="s">
        <v>161</v>
      </c>
      <c r="E27" s="42">
        <v>4345.25</v>
      </c>
      <c r="F27" s="39">
        <v>983.32</v>
      </c>
      <c r="G27" s="119">
        <f t="shared" si="2"/>
        <v>0.22629768137621542</v>
      </c>
      <c r="H27" s="39">
        <f t="shared" si="5"/>
        <v>983.32</v>
      </c>
      <c r="I27" s="39">
        <f t="shared" si="6"/>
        <v>983.32</v>
      </c>
      <c r="J27" s="39">
        <v>0</v>
      </c>
      <c r="K27" s="42">
        <f>H27</f>
        <v>983.32</v>
      </c>
      <c r="L27" s="39">
        <v>0</v>
      </c>
      <c r="M27" s="42">
        <v>0</v>
      </c>
      <c r="N27" s="39">
        <v>0</v>
      </c>
      <c r="O27" s="39">
        <v>0</v>
      </c>
      <c r="P27" s="42">
        <v>0</v>
      </c>
      <c r="Q27" s="39">
        <v>0</v>
      </c>
      <c r="R27" s="42">
        <v>0</v>
      </c>
      <c r="S27" s="43">
        <v>0</v>
      </c>
      <c r="T27" s="31">
        <v>0</v>
      </c>
      <c r="U27" s="32">
        <v>0</v>
      </c>
    </row>
    <row r="28" spans="1:21" s="78" customFormat="1" ht="11.25" customHeight="1">
      <c r="A28" s="48"/>
      <c r="B28" s="48"/>
      <c r="C28" s="49" t="s">
        <v>22</v>
      </c>
      <c r="D28" s="71" t="s">
        <v>162</v>
      </c>
      <c r="E28" s="42">
        <v>11500</v>
      </c>
      <c r="F28" s="39">
        <v>10831.28</v>
      </c>
      <c r="G28" s="119">
        <f t="shared" si="2"/>
        <v>0.9418504347826088</v>
      </c>
      <c r="H28" s="39">
        <f t="shared" si="5"/>
        <v>10831.28</v>
      </c>
      <c r="I28" s="39">
        <f t="shared" si="6"/>
        <v>10831.28</v>
      </c>
      <c r="J28" s="39">
        <v>0</v>
      </c>
      <c r="K28" s="42">
        <f>H28</f>
        <v>10831.28</v>
      </c>
      <c r="L28" s="39">
        <v>0</v>
      </c>
      <c r="M28" s="42">
        <v>0</v>
      </c>
      <c r="N28" s="39">
        <v>0</v>
      </c>
      <c r="O28" s="39">
        <v>0</v>
      </c>
      <c r="P28" s="42">
        <v>0</v>
      </c>
      <c r="Q28" s="39">
        <v>0</v>
      </c>
      <c r="R28" s="42">
        <v>0</v>
      </c>
      <c r="S28" s="43">
        <v>0</v>
      </c>
      <c r="T28" s="31">
        <v>0</v>
      </c>
      <c r="U28" s="32">
        <v>0</v>
      </c>
    </row>
    <row r="29" spans="1:21" s="78" customFormat="1" ht="11.25" customHeight="1">
      <c r="A29" s="48"/>
      <c r="B29" s="48"/>
      <c r="C29" s="50" t="s">
        <v>13</v>
      </c>
      <c r="D29" s="71" t="s">
        <v>155</v>
      </c>
      <c r="E29" s="44">
        <v>562202.84</v>
      </c>
      <c r="F29" s="39">
        <v>562202.84</v>
      </c>
      <c r="G29" s="119">
        <f t="shared" si="2"/>
        <v>1</v>
      </c>
      <c r="H29" s="39">
        <f t="shared" si="5"/>
        <v>562202.84</v>
      </c>
      <c r="I29" s="39">
        <f t="shared" si="6"/>
        <v>562202.84</v>
      </c>
      <c r="J29" s="39">
        <v>0</v>
      </c>
      <c r="K29" s="42">
        <f>H29</f>
        <v>562202.84</v>
      </c>
      <c r="L29" s="39">
        <v>0</v>
      </c>
      <c r="M29" s="42">
        <v>0</v>
      </c>
      <c r="N29" s="39">
        <v>0</v>
      </c>
      <c r="O29" s="39">
        <v>0</v>
      </c>
      <c r="P29" s="42">
        <v>0</v>
      </c>
      <c r="Q29" s="39">
        <v>0</v>
      </c>
      <c r="R29" s="42">
        <v>0</v>
      </c>
      <c r="S29" s="43">
        <v>0</v>
      </c>
      <c r="T29" s="31">
        <v>0</v>
      </c>
      <c r="U29" s="32">
        <v>0</v>
      </c>
    </row>
    <row r="30" spans="1:21" s="78" customFormat="1" ht="11.25" customHeight="1">
      <c r="A30" s="48" t="s">
        <v>23</v>
      </c>
      <c r="B30" s="48"/>
      <c r="C30" s="49"/>
      <c r="D30" s="30" t="s">
        <v>189</v>
      </c>
      <c r="E30" s="39">
        <f aca="true" t="shared" si="7" ref="E30:U30">E31</f>
        <v>2728960.45</v>
      </c>
      <c r="F30" s="39">
        <f t="shared" si="7"/>
        <v>2676923.86</v>
      </c>
      <c r="G30" s="119">
        <f t="shared" si="2"/>
        <v>0.9809317170573137</v>
      </c>
      <c r="H30" s="39">
        <f t="shared" si="7"/>
        <v>583303.6799999999</v>
      </c>
      <c r="I30" s="39">
        <f t="shared" si="7"/>
        <v>582341.6799999999</v>
      </c>
      <c r="J30" s="39">
        <f t="shared" si="7"/>
        <v>141031.47</v>
      </c>
      <c r="K30" s="39">
        <f t="shared" si="7"/>
        <v>441310.2100000001</v>
      </c>
      <c r="L30" s="39">
        <f t="shared" si="7"/>
        <v>0</v>
      </c>
      <c r="M30" s="39">
        <f t="shared" si="7"/>
        <v>962</v>
      </c>
      <c r="N30" s="39">
        <f t="shared" si="7"/>
        <v>0</v>
      </c>
      <c r="O30" s="39">
        <f t="shared" si="7"/>
        <v>0</v>
      </c>
      <c r="P30" s="39">
        <f t="shared" si="7"/>
        <v>0</v>
      </c>
      <c r="Q30" s="39">
        <f t="shared" si="7"/>
        <v>2093620.18</v>
      </c>
      <c r="R30" s="39">
        <f t="shared" si="7"/>
        <v>2093620.18</v>
      </c>
      <c r="S30" s="39">
        <f t="shared" si="7"/>
        <v>0</v>
      </c>
      <c r="T30" s="39">
        <f t="shared" si="7"/>
        <v>0</v>
      </c>
      <c r="U30" s="39">
        <f t="shared" si="7"/>
        <v>0</v>
      </c>
    </row>
    <row r="31" spans="1:21" s="78" customFormat="1" ht="11.25" customHeight="1">
      <c r="A31" s="48"/>
      <c r="B31" s="48" t="s">
        <v>24</v>
      </c>
      <c r="C31" s="48"/>
      <c r="D31" s="30" t="s">
        <v>112</v>
      </c>
      <c r="E31" s="45">
        <f aca="true" t="shared" si="8" ref="E31:U31">SUM(E32:E51)</f>
        <v>2728960.45</v>
      </c>
      <c r="F31" s="45">
        <f t="shared" si="8"/>
        <v>2676923.86</v>
      </c>
      <c r="G31" s="119">
        <f t="shared" si="2"/>
        <v>0.9809317170573137</v>
      </c>
      <c r="H31" s="45">
        <f t="shared" si="8"/>
        <v>583303.6799999999</v>
      </c>
      <c r="I31" s="45">
        <f t="shared" si="8"/>
        <v>582341.6799999999</v>
      </c>
      <c r="J31" s="45">
        <f t="shared" si="8"/>
        <v>141031.47</v>
      </c>
      <c r="K31" s="45">
        <f t="shared" si="8"/>
        <v>441310.2100000001</v>
      </c>
      <c r="L31" s="45">
        <f t="shared" si="8"/>
        <v>0</v>
      </c>
      <c r="M31" s="45">
        <f t="shared" si="8"/>
        <v>962</v>
      </c>
      <c r="N31" s="45">
        <f t="shared" si="8"/>
        <v>0</v>
      </c>
      <c r="O31" s="45">
        <f t="shared" si="8"/>
        <v>0</v>
      </c>
      <c r="P31" s="45">
        <f t="shared" si="8"/>
        <v>0</v>
      </c>
      <c r="Q31" s="45">
        <f t="shared" si="8"/>
        <v>2093620.18</v>
      </c>
      <c r="R31" s="45">
        <f t="shared" si="8"/>
        <v>2093620.18</v>
      </c>
      <c r="S31" s="45">
        <f t="shared" si="8"/>
        <v>0</v>
      </c>
      <c r="T31" s="45">
        <f t="shared" si="8"/>
        <v>0</v>
      </c>
      <c r="U31" s="45">
        <f t="shared" si="8"/>
        <v>0</v>
      </c>
    </row>
    <row r="32" spans="1:21" s="78" customFormat="1" ht="30" customHeight="1">
      <c r="A32" s="48"/>
      <c r="B32" s="48"/>
      <c r="C32" s="49" t="s">
        <v>25</v>
      </c>
      <c r="D32" s="71" t="s">
        <v>163</v>
      </c>
      <c r="E32" s="42">
        <v>1000</v>
      </c>
      <c r="F32" s="39">
        <v>962</v>
      </c>
      <c r="G32" s="119">
        <f t="shared" si="2"/>
        <v>0.962</v>
      </c>
      <c r="H32" s="39">
        <f>F32</f>
        <v>962</v>
      </c>
      <c r="I32" s="39">
        <v>0</v>
      </c>
      <c r="J32" s="39">
        <v>0</v>
      </c>
      <c r="K32" s="42">
        <v>0</v>
      </c>
      <c r="L32" s="39">
        <v>0</v>
      </c>
      <c r="M32" s="39">
        <f>F32</f>
        <v>962</v>
      </c>
      <c r="N32" s="39">
        <v>0</v>
      </c>
      <c r="O32" s="39">
        <v>0</v>
      </c>
      <c r="P32" s="42">
        <v>0</v>
      </c>
      <c r="Q32" s="39">
        <v>0</v>
      </c>
      <c r="R32" s="42">
        <v>0</v>
      </c>
      <c r="S32" s="43">
        <v>0</v>
      </c>
      <c r="T32" s="31">
        <v>0</v>
      </c>
      <c r="U32" s="32">
        <v>0</v>
      </c>
    </row>
    <row r="33" spans="1:21" s="78" customFormat="1" ht="20.25" customHeight="1">
      <c r="A33" s="48"/>
      <c r="B33" s="48"/>
      <c r="C33" s="49" t="s">
        <v>26</v>
      </c>
      <c r="D33" s="71" t="s">
        <v>164</v>
      </c>
      <c r="E33" s="42">
        <v>115000</v>
      </c>
      <c r="F33" s="39">
        <v>109900.87</v>
      </c>
      <c r="G33" s="119">
        <f t="shared" si="2"/>
        <v>0.9556597391304348</v>
      </c>
      <c r="H33" s="39">
        <f aca="true" t="shared" si="9" ref="H33:H49">F33</f>
        <v>109900.87</v>
      </c>
      <c r="I33" s="39">
        <f aca="true" t="shared" si="10" ref="I33:I38">H33</f>
        <v>109900.87</v>
      </c>
      <c r="J33" s="39">
        <f>H33</f>
        <v>109900.87</v>
      </c>
      <c r="K33" s="42">
        <v>0</v>
      </c>
      <c r="L33" s="39">
        <v>0</v>
      </c>
      <c r="M33" s="39">
        <v>0</v>
      </c>
      <c r="N33" s="39">
        <v>0</v>
      </c>
      <c r="O33" s="39">
        <v>0</v>
      </c>
      <c r="P33" s="42">
        <v>0</v>
      </c>
      <c r="Q33" s="39">
        <v>0</v>
      </c>
      <c r="R33" s="42">
        <v>0</v>
      </c>
      <c r="S33" s="43">
        <v>0</v>
      </c>
      <c r="T33" s="31">
        <v>0</v>
      </c>
      <c r="U33" s="32">
        <v>0</v>
      </c>
    </row>
    <row r="34" spans="1:21" s="78" customFormat="1" ht="20.25" customHeight="1">
      <c r="A34" s="48"/>
      <c r="B34" s="48"/>
      <c r="C34" s="49" t="s">
        <v>27</v>
      </c>
      <c r="D34" s="72" t="s">
        <v>165</v>
      </c>
      <c r="E34" s="42">
        <v>11000</v>
      </c>
      <c r="F34" s="39">
        <v>10744.3</v>
      </c>
      <c r="G34" s="119">
        <f t="shared" si="2"/>
        <v>0.9767545454545454</v>
      </c>
      <c r="H34" s="39">
        <f t="shared" si="9"/>
        <v>10744.3</v>
      </c>
      <c r="I34" s="39">
        <f t="shared" si="10"/>
        <v>10744.3</v>
      </c>
      <c r="J34" s="39">
        <f>H34</f>
        <v>10744.3</v>
      </c>
      <c r="K34" s="42">
        <v>0</v>
      </c>
      <c r="L34" s="39">
        <v>0</v>
      </c>
      <c r="M34" s="39">
        <v>0</v>
      </c>
      <c r="N34" s="39">
        <v>0</v>
      </c>
      <c r="O34" s="39">
        <v>0</v>
      </c>
      <c r="P34" s="42">
        <v>0</v>
      </c>
      <c r="Q34" s="39">
        <v>0</v>
      </c>
      <c r="R34" s="42">
        <v>0</v>
      </c>
      <c r="S34" s="43">
        <v>0</v>
      </c>
      <c r="T34" s="31">
        <v>0</v>
      </c>
      <c r="U34" s="32">
        <v>0</v>
      </c>
    </row>
    <row r="35" spans="1:21" s="78" customFormat="1" ht="20.25" customHeight="1">
      <c r="A35" s="48"/>
      <c r="B35" s="48"/>
      <c r="C35" s="49" t="s">
        <v>18</v>
      </c>
      <c r="D35" s="72" t="s">
        <v>158</v>
      </c>
      <c r="E35" s="42">
        <v>18354</v>
      </c>
      <c r="F35" s="39">
        <v>17594.27</v>
      </c>
      <c r="G35" s="119">
        <f t="shared" si="2"/>
        <v>0.9586068431949439</v>
      </c>
      <c r="H35" s="39">
        <f t="shared" si="9"/>
        <v>17594.27</v>
      </c>
      <c r="I35" s="39">
        <f t="shared" si="10"/>
        <v>17594.27</v>
      </c>
      <c r="J35" s="39">
        <f>H35</f>
        <v>17594.27</v>
      </c>
      <c r="K35" s="42">
        <v>0</v>
      </c>
      <c r="L35" s="39">
        <v>0</v>
      </c>
      <c r="M35" s="39">
        <v>0</v>
      </c>
      <c r="N35" s="39">
        <v>0</v>
      </c>
      <c r="O35" s="39">
        <v>0</v>
      </c>
      <c r="P35" s="42">
        <v>0</v>
      </c>
      <c r="Q35" s="39">
        <v>0</v>
      </c>
      <c r="R35" s="42">
        <v>0</v>
      </c>
      <c r="S35" s="43">
        <v>0</v>
      </c>
      <c r="T35" s="31">
        <v>0</v>
      </c>
      <c r="U35" s="32">
        <v>0</v>
      </c>
    </row>
    <row r="36" spans="1:21" s="78" customFormat="1" ht="11.25" customHeight="1">
      <c r="A36" s="48"/>
      <c r="B36" s="48"/>
      <c r="C36" s="49" t="s">
        <v>19</v>
      </c>
      <c r="D36" s="72" t="s">
        <v>159</v>
      </c>
      <c r="E36" s="42">
        <v>3105</v>
      </c>
      <c r="F36" s="39">
        <v>2792.03</v>
      </c>
      <c r="G36" s="119">
        <f t="shared" si="2"/>
        <v>0.8992045088566828</v>
      </c>
      <c r="H36" s="39">
        <f t="shared" si="9"/>
        <v>2792.03</v>
      </c>
      <c r="I36" s="39">
        <f t="shared" si="10"/>
        <v>2792.03</v>
      </c>
      <c r="J36" s="39">
        <f>H36</f>
        <v>2792.03</v>
      </c>
      <c r="K36" s="42">
        <v>0</v>
      </c>
      <c r="L36" s="39">
        <v>0</v>
      </c>
      <c r="M36" s="39">
        <v>0</v>
      </c>
      <c r="N36" s="39">
        <v>0</v>
      </c>
      <c r="O36" s="39">
        <v>0</v>
      </c>
      <c r="P36" s="42">
        <v>0</v>
      </c>
      <c r="Q36" s="39">
        <v>0</v>
      </c>
      <c r="R36" s="42">
        <v>0</v>
      </c>
      <c r="S36" s="43">
        <v>0</v>
      </c>
      <c r="T36" s="31">
        <v>0</v>
      </c>
      <c r="U36" s="32">
        <v>0</v>
      </c>
    </row>
    <row r="37" spans="1:21" s="78" customFormat="1" ht="20.25" customHeight="1">
      <c r="A37" s="48"/>
      <c r="B37" s="48"/>
      <c r="C37" s="49" t="s">
        <v>20</v>
      </c>
      <c r="D37" s="71" t="s">
        <v>160</v>
      </c>
      <c r="E37" s="42">
        <v>20000</v>
      </c>
      <c r="F37" s="39">
        <v>0</v>
      </c>
      <c r="G37" s="119">
        <f t="shared" si="2"/>
        <v>0</v>
      </c>
      <c r="H37" s="39">
        <f t="shared" si="9"/>
        <v>0</v>
      </c>
      <c r="I37" s="39">
        <f t="shared" si="10"/>
        <v>0</v>
      </c>
      <c r="J37" s="39">
        <f>H37</f>
        <v>0</v>
      </c>
      <c r="K37" s="42">
        <v>0</v>
      </c>
      <c r="L37" s="39">
        <v>0</v>
      </c>
      <c r="M37" s="39">
        <v>0</v>
      </c>
      <c r="N37" s="39">
        <v>0</v>
      </c>
      <c r="O37" s="39">
        <v>0</v>
      </c>
      <c r="P37" s="42">
        <v>0</v>
      </c>
      <c r="Q37" s="39">
        <v>0</v>
      </c>
      <c r="R37" s="42">
        <v>0</v>
      </c>
      <c r="S37" s="43">
        <v>0</v>
      </c>
      <c r="T37" s="31">
        <v>0</v>
      </c>
      <c r="U37" s="32">
        <v>0</v>
      </c>
    </row>
    <row r="38" spans="1:21" s="78" customFormat="1" ht="20.25" customHeight="1">
      <c r="A38" s="48"/>
      <c r="B38" s="48"/>
      <c r="C38" s="49" t="s">
        <v>21</v>
      </c>
      <c r="D38" s="71" t="s">
        <v>161</v>
      </c>
      <c r="E38" s="42">
        <v>193667</v>
      </c>
      <c r="F38" s="39">
        <v>178899.34</v>
      </c>
      <c r="G38" s="119">
        <f t="shared" si="2"/>
        <v>0.9237471536193569</v>
      </c>
      <c r="H38" s="39">
        <f t="shared" si="9"/>
        <v>178899.34</v>
      </c>
      <c r="I38" s="39">
        <f t="shared" si="10"/>
        <v>178899.34</v>
      </c>
      <c r="J38" s="39">
        <v>0</v>
      </c>
      <c r="K38" s="39">
        <f>H38</f>
        <v>178899.34</v>
      </c>
      <c r="L38" s="39">
        <v>0</v>
      </c>
      <c r="M38" s="39">
        <v>0</v>
      </c>
      <c r="N38" s="39">
        <v>0</v>
      </c>
      <c r="O38" s="39">
        <v>0</v>
      </c>
      <c r="P38" s="42">
        <v>0</v>
      </c>
      <c r="Q38" s="39">
        <v>0</v>
      </c>
      <c r="R38" s="42">
        <v>0</v>
      </c>
      <c r="S38" s="43">
        <v>0</v>
      </c>
      <c r="T38" s="31">
        <v>0</v>
      </c>
      <c r="U38" s="32">
        <v>0</v>
      </c>
    </row>
    <row r="39" spans="1:21" s="78" customFormat="1" ht="11.25" customHeight="1">
      <c r="A39" s="48"/>
      <c r="B39" s="48"/>
      <c r="C39" s="49" t="s">
        <v>28</v>
      </c>
      <c r="D39" s="71" t="s">
        <v>167</v>
      </c>
      <c r="E39" s="42">
        <v>6000</v>
      </c>
      <c r="F39" s="39">
        <v>5125</v>
      </c>
      <c r="G39" s="119">
        <f t="shared" si="2"/>
        <v>0.8541666666666666</v>
      </c>
      <c r="H39" s="39">
        <f t="shared" si="9"/>
        <v>5125</v>
      </c>
      <c r="I39" s="39">
        <f aca="true" t="shared" si="11" ref="I39:I49">H39</f>
        <v>5125</v>
      </c>
      <c r="J39" s="39">
        <v>0</v>
      </c>
      <c r="K39" s="39">
        <f aca="true" t="shared" si="12" ref="K39:K49">H39</f>
        <v>5125</v>
      </c>
      <c r="L39" s="39">
        <v>0</v>
      </c>
      <c r="M39" s="39">
        <v>0</v>
      </c>
      <c r="N39" s="39">
        <v>0</v>
      </c>
      <c r="O39" s="39">
        <v>0</v>
      </c>
      <c r="P39" s="42">
        <v>0</v>
      </c>
      <c r="Q39" s="39">
        <v>0</v>
      </c>
      <c r="R39" s="42">
        <v>0</v>
      </c>
      <c r="S39" s="43">
        <v>0</v>
      </c>
      <c r="T39" s="31">
        <v>0</v>
      </c>
      <c r="U39" s="32">
        <v>0</v>
      </c>
    </row>
    <row r="40" spans="1:21" s="78" customFormat="1" ht="11.25" customHeight="1">
      <c r="A40" s="48"/>
      <c r="B40" s="48"/>
      <c r="C40" s="49" t="s">
        <v>36</v>
      </c>
      <c r="D40" s="71" t="s">
        <v>170</v>
      </c>
      <c r="E40" s="42">
        <v>42072</v>
      </c>
      <c r="F40" s="39">
        <v>40297</v>
      </c>
      <c r="G40" s="119">
        <f t="shared" si="2"/>
        <v>0.9578104202319833</v>
      </c>
      <c r="H40" s="39">
        <f t="shared" si="9"/>
        <v>40297</v>
      </c>
      <c r="I40" s="39">
        <f t="shared" si="11"/>
        <v>40297</v>
      </c>
      <c r="J40" s="39">
        <v>0</v>
      </c>
      <c r="K40" s="39">
        <f t="shared" si="12"/>
        <v>40297</v>
      </c>
      <c r="L40" s="39">
        <v>0</v>
      </c>
      <c r="M40" s="39">
        <v>0</v>
      </c>
      <c r="N40" s="39">
        <v>0</v>
      </c>
      <c r="O40" s="39">
        <v>0</v>
      </c>
      <c r="P40" s="42">
        <v>0</v>
      </c>
      <c r="Q40" s="39">
        <v>0</v>
      </c>
      <c r="R40" s="42">
        <v>0</v>
      </c>
      <c r="S40" s="43">
        <v>0</v>
      </c>
      <c r="T40" s="31">
        <v>0</v>
      </c>
      <c r="U40" s="32">
        <v>0</v>
      </c>
    </row>
    <row r="41" spans="1:21" s="78" customFormat="1" ht="11.25" customHeight="1">
      <c r="A41" s="48"/>
      <c r="B41" s="48"/>
      <c r="C41" s="49" t="s">
        <v>65</v>
      </c>
      <c r="D41" s="71" t="s">
        <v>179</v>
      </c>
      <c r="E41" s="42">
        <v>60</v>
      </c>
      <c r="F41" s="39">
        <v>60</v>
      </c>
      <c r="G41" s="119">
        <f t="shared" si="2"/>
        <v>1</v>
      </c>
      <c r="H41" s="39">
        <f t="shared" si="9"/>
        <v>60</v>
      </c>
      <c r="I41" s="39">
        <f t="shared" si="11"/>
        <v>60</v>
      </c>
      <c r="J41" s="39">
        <v>0</v>
      </c>
      <c r="K41" s="39">
        <f>F41</f>
        <v>60</v>
      </c>
      <c r="L41" s="39">
        <v>0</v>
      </c>
      <c r="M41" s="39">
        <v>0</v>
      </c>
      <c r="N41" s="39">
        <v>0</v>
      </c>
      <c r="O41" s="39">
        <v>0</v>
      </c>
      <c r="P41" s="42">
        <v>0</v>
      </c>
      <c r="Q41" s="39">
        <v>0</v>
      </c>
      <c r="R41" s="42">
        <v>0</v>
      </c>
      <c r="S41" s="43">
        <v>0</v>
      </c>
      <c r="T41" s="31">
        <v>0</v>
      </c>
      <c r="U41" s="32">
        <v>0</v>
      </c>
    </row>
    <row r="42" spans="1:21" s="78" customFormat="1" ht="11.25" customHeight="1">
      <c r="A42" s="48"/>
      <c r="B42" s="48"/>
      <c r="C42" s="49" t="s">
        <v>22</v>
      </c>
      <c r="D42" s="71" t="s">
        <v>162</v>
      </c>
      <c r="E42" s="42">
        <v>203940</v>
      </c>
      <c r="F42" s="39">
        <v>201398.07</v>
      </c>
      <c r="G42" s="119">
        <f t="shared" si="2"/>
        <v>0.9875358929096794</v>
      </c>
      <c r="H42" s="39">
        <f t="shared" si="9"/>
        <v>201398.07</v>
      </c>
      <c r="I42" s="39">
        <f t="shared" si="11"/>
        <v>201398.07</v>
      </c>
      <c r="J42" s="39">
        <v>0</v>
      </c>
      <c r="K42" s="39">
        <f t="shared" si="12"/>
        <v>201398.07</v>
      </c>
      <c r="L42" s="39">
        <v>0</v>
      </c>
      <c r="M42" s="39">
        <v>0</v>
      </c>
      <c r="N42" s="39">
        <v>0</v>
      </c>
      <c r="O42" s="39">
        <v>0</v>
      </c>
      <c r="P42" s="42">
        <v>0</v>
      </c>
      <c r="Q42" s="39">
        <v>0</v>
      </c>
      <c r="R42" s="42">
        <v>0</v>
      </c>
      <c r="S42" s="43">
        <v>0</v>
      </c>
      <c r="T42" s="31">
        <v>0</v>
      </c>
      <c r="U42" s="32">
        <v>0</v>
      </c>
    </row>
    <row r="43" spans="1:21" s="78" customFormat="1" ht="49.5" customHeight="1">
      <c r="A43" s="48"/>
      <c r="B43" s="48"/>
      <c r="C43" s="49" t="s">
        <v>29</v>
      </c>
      <c r="D43" s="71" t="s">
        <v>239</v>
      </c>
      <c r="E43" s="42">
        <v>4000</v>
      </c>
      <c r="F43" s="39">
        <v>2723.67</v>
      </c>
      <c r="G43" s="119">
        <f t="shared" si="2"/>
        <v>0.6809175000000001</v>
      </c>
      <c r="H43" s="39">
        <f t="shared" si="9"/>
        <v>2723.67</v>
      </c>
      <c r="I43" s="39">
        <f t="shared" si="11"/>
        <v>2723.67</v>
      </c>
      <c r="J43" s="39">
        <v>0</v>
      </c>
      <c r="K43" s="39">
        <f t="shared" si="12"/>
        <v>2723.67</v>
      </c>
      <c r="L43" s="39">
        <v>0</v>
      </c>
      <c r="M43" s="39">
        <v>0</v>
      </c>
      <c r="N43" s="39">
        <v>0</v>
      </c>
      <c r="O43" s="39">
        <v>0</v>
      </c>
      <c r="P43" s="42">
        <v>0</v>
      </c>
      <c r="Q43" s="39">
        <v>0</v>
      </c>
      <c r="R43" s="42">
        <v>0</v>
      </c>
      <c r="S43" s="43">
        <v>0</v>
      </c>
      <c r="T43" s="31">
        <v>0</v>
      </c>
      <c r="U43" s="32">
        <v>0</v>
      </c>
    </row>
    <row r="44" spans="1:21" s="78" customFormat="1" ht="50.25" customHeight="1">
      <c r="A44" s="48"/>
      <c r="B44" s="48"/>
      <c r="C44" s="49" t="s">
        <v>30</v>
      </c>
      <c r="D44" s="71" t="s">
        <v>240</v>
      </c>
      <c r="E44" s="42">
        <v>2000</v>
      </c>
      <c r="F44" s="39">
        <v>1432.96</v>
      </c>
      <c r="G44" s="119">
        <f t="shared" si="2"/>
        <v>0.71648</v>
      </c>
      <c r="H44" s="39">
        <f t="shared" si="9"/>
        <v>1432.96</v>
      </c>
      <c r="I44" s="39">
        <f t="shared" si="11"/>
        <v>1432.96</v>
      </c>
      <c r="J44" s="39">
        <v>0</v>
      </c>
      <c r="K44" s="39">
        <f t="shared" si="12"/>
        <v>1432.96</v>
      </c>
      <c r="L44" s="39">
        <v>0</v>
      </c>
      <c r="M44" s="39">
        <v>0</v>
      </c>
      <c r="N44" s="39">
        <v>0</v>
      </c>
      <c r="O44" s="39">
        <v>0</v>
      </c>
      <c r="P44" s="42">
        <v>0</v>
      </c>
      <c r="Q44" s="39">
        <v>0</v>
      </c>
      <c r="R44" s="42">
        <v>0</v>
      </c>
      <c r="S44" s="43">
        <v>0</v>
      </c>
      <c r="T44" s="31">
        <v>0</v>
      </c>
      <c r="U44" s="32">
        <v>0</v>
      </c>
    </row>
    <row r="45" spans="1:21" s="78" customFormat="1" ht="11.25" customHeight="1">
      <c r="A45" s="48"/>
      <c r="B45" s="48"/>
      <c r="C45" s="49" t="s">
        <v>31</v>
      </c>
      <c r="D45" s="71" t="s">
        <v>166</v>
      </c>
      <c r="E45" s="42">
        <v>4000</v>
      </c>
      <c r="F45" s="39">
        <v>3419.64</v>
      </c>
      <c r="G45" s="119">
        <f t="shared" si="2"/>
        <v>0.85491</v>
      </c>
      <c r="H45" s="39">
        <f t="shared" si="9"/>
        <v>3419.64</v>
      </c>
      <c r="I45" s="39">
        <f t="shared" si="11"/>
        <v>3419.64</v>
      </c>
      <c r="J45" s="39">
        <v>0</v>
      </c>
      <c r="K45" s="39">
        <f t="shared" si="12"/>
        <v>3419.64</v>
      </c>
      <c r="L45" s="39">
        <v>0</v>
      </c>
      <c r="M45" s="39">
        <v>0</v>
      </c>
      <c r="N45" s="39">
        <v>0</v>
      </c>
      <c r="O45" s="39">
        <v>0</v>
      </c>
      <c r="P45" s="42">
        <v>0</v>
      </c>
      <c r="Q45" s="39">
        <v>0</v>
      </c>
      <c r="R45" s="42">
        <v>0</v>
      </c>
      <c r="S45" s="43">
        <v>0</v>
      </c>
      <c r="T45" s="31">
        <v>0</v>
      </c>
      <c r="U45" s="32">
        <v>0</v>
      </c>
    </row>
    <row r="46" spans="1:21" s="78" customFormat="1" ht="11.25" customHeight="1">
      <c r="A46" s="48"/>
      <c r="B46" s="48"/>
      <c r="C46" s="49" t="s">
        <v>13</v>
      </c>
      <c r="D46" s="71" t="s">
        <v>155</v>
      </c>
      <c r="E46" s="42">
        <v>4594</v>
      </c>
      <c r="F46" s="39">
        <v>2813.7</v>
      </c>
      <c r="G46" s="119">
        <f t="shared" si="2"/>
        <v>0.6124727905964301</v>
      </c>
      <c r="H46" s="39">
        <f t="shared" si="9"/>
        <v>2813.7</v>
      </c>
      <c r="I46" s="39">
        <f t="shared" si="11"/>
        <v>2813.7</v>
      </c>
      <c r="J46" s="39">
        <v>0</v>
      </c>
      <c r="K46" s="39">
        <f t="shared" si="12"/>
        <v>2813.7</v>
      </c>
      <c r="L46" s="39">
        <v>0</v>
      </c>
      <c r="M46" s="39">
        <v>0</v>
      </c>
      <c r="N46" s="39">
        <v>0</v>
      </c>
      <c r="O46" s="39">
        <v>0</v>
      </c>
      <c r="P46" s="42">
        <v>0</v>
      </c>
      <c r="Q46" s="39">
        <v>0</v>
      </c>
      <c r="R46" s="42">
        <v>0</v>
      </c>
      <c r="S46" s="43">
        <v>0</v>
      </c>
      <c r="T46" s="31">
        <v>0</v>
      </c>
      <c r="U46" s="32">
        <v>0</v>
      </c>
    </row>
    <row r="47" spans="1:21" s="78" customFormat="1" ht="31.5" customHeight="1">
      <c r="A47" s="48"/>
      <c r="B47" s="48"/>
      <c r="C47" s="49" t="s">
        <v>32</v>
      </c>
      <c r="D47" s="71" t="s">
        <v>168</v>
      </c>
      <c r="E47" s="42">
        <v>2735</v>
      </c>
      <c r="F47" s="39">
        <v>2734.83</v>
      </c>
      <c r="G47" s="119">
        <f t="shared" si="2"/>
        <v>0.9999378427787934</v>
      </c>
      <c r="H47" s="39">
        <f t="shared" si="9"/>
        <v>2734.83</v>
      </c>
      <c r="I47" s="39">
        <f t="shared" si="11"/>
        <v>2734.83</v>
      </c>
      <c r="J47" s="39">
        <v>0</v>
      </c>
      <c r="K47" s="39">
        <f t="shared" si="12"/>
        <v>2734.83</v>
      </c>
      <c r="L47" s="39">
        <v>0</v>
      </c>
      <c r="M47" s="39">
        <v>0</v>
      </c>
      <c r="N47" s="39">
        <v>0</v>
      </c>
      <c r="O47" s="39">
        <v>0</v>
      </c>
      <c r="P47" s="42">
        <v>0</v>
      </c>
      <c r="Q47" s="39">
        <v>0</v>
      </c>
      <c r="R47" s="42">
        <v>0</v>
      </c>
      <c r="S47" s="43">
        <v>0</v>
      </c>
      <c r="T47" s="31">
        <v>0</v>
      </c>
      <c r="U47" s="32">
        <v>0</v>
      </c>
    </row>
    <row r="48" spans="1:21" s="78" customFormat="1" ht="12.75" customHeight="1">
      <c r="A48" s="48"/>
      <c r="B48" s="48"/>
      <c r="C48" s="49" t="s">
        <v>260</v>
      </c>
      <c r="D48" s="71" t="s">
        <v>261</v>
      </c>
      <c r="E48" s="42">
        <v>1306</v>
      </c>
      <c r="F48" s="39">
        <v>1306</v>
      </c>
      <c r="G48" s="119">
        <f t="shared" si="2"/>
        <v>1</v>
      </c>
      <c r="H48" s="39">
        <f t="shared" si="9"/>
        <v>1306</v>
      </c>
      <c r="I48" s="39">
        <f t="shared" si="11"/>
        <v>1306</v>
      </c>
      <c r="J48" s="39">
        <v>0</v>
      </c>
      <c r="K48" s="39">
        <f t="shared" si="12"/>
        <v>1306</v>
      </c>
      <c r="L48" s="39">
        <v>0</v>
      </c>
      <c r="M48" s="39">
        <v>0</v>
      </c>
      <c r="N48" s="39">
        <v>0</v>
      </c>
      <c r="O48" s="39">
        <v>0</v>
      </c>
      <c r="P48" s="42">
        <v>0</v>
      </c>
      <c r="Q48" s="39">
        <v>0</v>
      </c>
      <c r="R48" s="42">
        <v>0</v>
      </c>
      <c r="S48" s="43">
        <v>0</v>
      </c>
      <c r="T48" s="31">
        <v>0</v>
      </c>
      <c r="U48" s="32">
        <v>0</v>
      </c>
    </row>
    <row r="49" spans="1:21" s="78" customFormat="1" ht="31.5" customHeight="1">
      <c r="A49" s="48"/>
      <c r="B49" s="48"/>
      <c r="C49" s="49" t="s">
        <v>264</v>
      </c>
      <c r="D49" s="71" t="s">
        <v>265</v>
      </c>
      <c r="E49" s="42">
        <v>1100</v>
      </c>
      <c r="F49" s="39">
        <v>1100</v>
      </c>
      <c r="G49" s="119">
        <f t="shared" si="2"/>
        <v>1</v>
      </c>
      <c r="H49" s="39">
        <f t="shared" si="9"/>
        <v>1100</v>
      </c>
      <c r="I49" s="39">
        <f t="shared" si="11"/>
        <v>1100</v>
      </c>
      <c r="J49" s="39">
        <v>0</v>
      </c>
      <c r="K49" s="39">
        <f t="shared" si="12"/>
        <v>1100</v>
      </c>
      <c r="L49" s="39">
        <v>0</v>
      </c>
      <c r="M49" s="39">
        <v>0</v>
      </c>
      <c r="N49" s="39">
        <v>0</v>
      </c>
      <c r="O49" s="39">
        <v>0</v>
      </c>
      <c r="P49" s="42">
        <v>0</v>
      </c>
      <c r="Q49" s="39">
        <v>0</v>
      </c>
      <c r="R49" s="42">
        <v>0</v>
      </c>
      <c r="S49" s="43">
        <v>0</v>
      </c>
      <c r="T49" s="31">
        <v>0</v>
      </c>
      <c r="U49" s="32">
        <v>0</v>
      </c>
    </row>
    <row r="50" spans="1:21" s="78" customFormat="1" ht="20.25" customHeight="1">
      <c r="A50" s="48"/>
      <c r="B50" s="48"/>
      <c r="C50" s="49" t="s">
        <v>14</v>
      </c>
      <c r="D50" s="71" t="s">
        <v>156</v>
      </c>
      <c r="E50" s="42">
        <v>1995027.45</v>
      </c>
      <c r="F50" s="39">
        <v>1993620.18</v>
      </c>
      <c r="G50" s="119">
        <f t="shared" si="2"/>
        <v>0.9992946112094848</v>
      </c>
      <c r="H50" s="39">
        <v>0</v>
      </c>
      <c r="I50" s="39">
        <v>0</v>
      </c>
      <c r="J50" s="39">
        <v>0</v>
      </c>
      <c r="K50" s="42">
        <v>0</v>
      </c>
      <c r="L50" s="39">
        <v>0</v>
      </c>
      <c r="M50" s="42">
        <v>0</v>
      </c>
      <c r="N50" s="39">
        <v>0</v>
      </c>
      <c r="O50" s="39">
        <v>0</v>
      </c>
      <c r="P50" s="42">
        <v>0</v>
      </c>
      <c r="Q50" s="39">
        <f>F50</f>
        <v>1993620.18</v>
      </c>
      <c r="R50" s="39">
        <f>Q50</f>
        <v>1993620.18</v>
      </c>
      <c r="S50" s="43">
        <v>0</v>
      </c>
      <c r="T50" s="31">
        <v>0</v>
      </c>
      <c r="U50" s="32">
        <v>0</v>
      </c>
    </row>
    <row r="51" spans="1:21" s="78" customFormat="1" ht="78" customHeight="1">
      <c r="A51" s="48"/>
      <c r="B51" s="48"/>
      <c r="C51" s="50" t="s">
        <v>53</v>
      </c>
      <c r="D51" s="71" t="s">
        <v>175</v>
      </c>
      <c r="E51" s="44">
        <v>100000</v>
      </c>
      <c r="F51" s="39">
        <v>100000</v>
      </c>
      <c r="G51" s="119">
        <f t="shared" si="2"/>
        <v>1</v>
      </c>
      <c r="H51" s="39">
        <v>0</v>
      </c>
      <c r="I51" s="39">
        <v>0</v>
      </c>
      <c r="J51" s="39">
        <v>0</v>
      </c>
      <c r="K51" s="42">
        <v>0</v>
      </c>
      <c r="L51" s="39">
        <v>0</v>
      </c>
      <c r="M51" s="42">
        <v>0</v>
      </c>
      <c r="N51" s="39">
        <v>0</v>
      </c>
      <c r="O51" s="39">
        <v>0</v>
      </c>
      <c r="P51" s="42">
        <v>0</v>
      </c>
      <c r="Q51" s="39">
        <f>F51</f>
        <v>100000</v>
      </c>
      <c r="R51" s="42">
        <f>Q51</f>
        <v>100000</v>
      </c>
      <c r="S51" s="43">
        <v>0</v>
      </c>
      <c r="T51" s="33">
        <v>0</v>
      </c>
      <c r="U51" s="32">
        <v>0</v>
      </c>
    </row>
    <row r="52" spans="1:21" s="78" customFormat="1" ht="20.25" customHeight="1">
      <c r="A52" s="48" t="s">
        <v>34</v>
      </c>
      <c r="B52" s="48"/>
      <c r="C52" s="49"/>
      <c r="D52" s="30" t="s">
        <v>113</v>
      </c>
      <c r="E52" s="39">
        <f aca="true" t="shared" si="13" ref="E52:U52">E53</f>
        <v>262834.61</v>
      </c>
      <c r="F52" s="39">
        <f t="shared" si="13"/>
        <v>253820.77999999997</v>
      </c>
      <c r="G52" s="119">
        <f t="shared" si="2"/>
        <v>0.9657053155975158</v>
      </c>
      <c r="H52" s="39">
        <f t="shared" si="13"/>
        <v>116580.42</v>
      </c>
      <c r="I52" s="39">
        <f t="shared" si="13"/>
        <v>116580.42</v>
      </c>
      <c r="J52" s="39">
        <f t="shared" si="13"/>
        <v>0</v>
      </c>
      <c r="K52" s="39">
        <f t="shared" si="13"/>
        <v>116580.42</v>
      </c>
      <c r="L52" s="39">
        <f t="shared" si="13"/>
        <v>0</v>
      </c>
      <c r="M52" s="39">
        <f t="shared" si="13"/>
        <v>0</v>
      </c>
      <c r="N52" s="39">
        <f t="shared" si="13"/>
        <v>0</v>
      </c>
      <c r="O52" s="39">
        <f t="shared" si="13"/>
        <v>0</v>
      </c>
      <c r="P52" s="39">
        <f t="shared" si="13"/>
        <v>0</v>
      </c>
      <c r="Q52" s="39">
        <f t="shared" si="13"/>
        <v>137240.36</v>
      </c>
      <c r="R52" s="39">
        <f t="shared" si="13"/>
        <v>137240.36</v>
      </c>
      <c r="S52" s="39">
        <f t="shared" si="13"/>
        <v>0</v>
      </c>
      <c r="T52" s="39">
        <f t="shared" si="13"/>
        <v>0</v>
      </c>
      <c r="U52" s="39">
        <f t="shared" si="13"/>
        <v>0</v>
      </c>
    </row>
    <row r="53" spans="1:21" s="78" customFormat="1" ht="20.25" customHeight="1">
      <c r="A53" s="48"/>
      <c r="B53" s="48" t="s">
        <v>35</v>
      </c>
      <c r="C53" s="49"/>
      <c r="D53" s="30" t="s">
        <v>114</v>
      </c>
      <c r="E53" s="39">
        <f>SUM(E54:E57)</f>
        <v>262834.61</v>
      </c>
      <c r="F53" s="39">
        <f>SUM(F54:F57)</f>
        <v>253820.77999999997</v>
      </c>
      <c r="G53" s="119">
        <f t="shared" si="2"/>
        <v>0.9657053155975158</v>
      </c>
      <c r="H53" s="39">
        <f>SUM(H54:H57)</f>
        <v>116580.42</v>
      </c>
      <c r="I53" s="39">
        <f>SUM(I54:I57)</f>
        <v>116580.42</v>
      </c>
      <c r="J53" s="39">
        <f aca="true" t="shared" si="14" ref="J53:U53">SUM(J54:J57)</f>
        <v>0</v>
      </c>
      <c r="K53" s="39">
        <f t="shared" si="14"/>
        <v>116580.42</v>
      </c>
      <c r="L53" s="39">
        <f t="shared" si="14"/>
        <v>0</v>
      </c>
      <c r="M53" s="39">
        <f t="shared" si="14"/>
        <v>0</v>
      </c>
      <c r="N53" s="39">
        <f t="shared" si="14"/>
        <v>0</v>
      </c>
      <c r="O53" s="39">
        <f t="shared" si="14"/>
        <v>0</v>
      </c>
      <c r="P53" s="39">
        <f t="shared" si="14"/>
        <v>0</v>
      </c>
      <c r="Q53" s="39">
        <f t="shared" si="14"/>
        <v>137240.36</v>
      </c>
      <c r="R53" s="39">
        <f t="shared" si="14"/>
        <v>137240.36</v>
      </c>
      <c r="S53" s="39">
        <f t="shared" si="14"/>
        <v>0</v>
      </c>
      <c r="T53" s="39">
        <f t="shared" si="14"/>
        <v>0</v>
      </c>
      <c r="U53" s="39">
        <f t="shared" si="14"/>
        <v>0</v>
      </c>
    </row>
    <row r="54" spans="1:22" s="78" customFormat="1" ht="20.25" customHeight="1">
      <c r="A54" s="48"/>
      <c r="B54" s="48"/>
      <c r="C54" s="49" t="s">
        <v>21</v>
      </c>
      <c r="D54" s="71" t="s">
        <v>161</v>
      </c>
      <c r="E54" s="42">
        <v>27000</v>
      </c>
      <c r="F54" s="39">
        <v>23841.87</v>
      </c>
      <c r="G54" s="119">
        <f t="shared" si="2"/>
        <v>0.8830322222222222</v>
      </c>
      <c r="H54" s="39">
        <f>F54</f>
        <v>23841.87</v>
      </c>
      <c r="I54" s="39">
        <f>H54</f>
        <v>23841.87</v>
      </c>
      <c r="J54" s="39">
        <v>0</v>
      </c>
      <c r="K54" s="39">
        <f>H54</f>
        <v>23841.87</v>
      </c>
      <c r="L54" s="39">
        <v>0</v>
      </c>
      <c r="M54" s="42">
        <v>0</v>
      </c>
      <c r="N54" s="39">
        <v>0</v>
      </c>
      <c r="O54" s="39">
        <v>0</v>
      </c>
      <c r="P54" s="42">
        <v>0</v>
      </c>
      <c r="Q54" s="39">
        <v>0</v>
      </c>
      <c r="R54" s="42">
        <v>0</v>
      </c>
      <c r="S54" s="43">
        <v>0</v>
      </c>
      <c r="T54" s="31">
        <v>0</v>
      </c>
      <c r="U54" s="32">
        <v>0</v>
      </c>
      <c r="V54" s="87"/>
    </row>
    <row r="55" spans="1:22" s="78" customFormat="1" ht="11.25" customHeight="1">
      <c r="A55" s="48"/>
      <c r="B55" s="48"/>
      <c r="C55" s="49" t="s">
        <v>28</v>
      </c>
      <c r="D55" s="71" t="s">
        <v>167</v>
      </c>
      <c r="E55" s="42">
        <v>31000</v>
      </c>
      <c r="F55" s="39">
        <v>28488.3</v>
      </c>
      <c r="G55" s="119">
        <f t="shared" si="2"/>
        <v>0.9189774193548387</v>
      </c>
      <c r="H55" s="39">
        <f>F55</f>
        <v>28488.3</v>
      </c>
      <c r="I55" s="39">
        <f>H55</f>
        <v>28488.3</v>
      </c>
      <c r="J55" s="39">
        <v>0</v>
      </c>
      <c r="K55" s="39">
        <f>H55</f>
        <v>28488.3</v>
      </c>
      <c r="L55" s="39">
        <v>0</v>
      </c>
      <c r="M55" s="42">
        <v>0</v>
      </c>
      <c r="N55" s="39">
        <v>0</v>
      </c>
      <c r="O55" s="39">
        <v>0</v>
      </c>
      <c r="P55" s="42">
        <v>0</v>
      </c>
      <c r="Q55" s="39">
        <v>0</v>
      </c>
      <c r="R55" s="42">
        <v>0</v>
      </c>
      <c r="S55" s="43">
        <v>0</v>
      </c>
      <c r="T55" s="31">
        <v>0</v>
      </c>
      <c r="U55" s="32">
        <v>0</v>
      </c>
      <c r="V55" s="87"/>
    </row>
    <row r="56" spans="1:22" s="78" customFormat="1" ht="11.25" customHeight="1">
      <c r="A56" s="48"/>
      <c r="B56" s="48"/>
      <c r="C56" s="49" t="s">
        <v>22</v>
      </c>
      <c r="D56" s="71" t="s">
        <v>162</v>
      </c>
      <c r="E56" s="42">
        <v>66476</v>
      </c>
      <c r="F56" s="39">
        <v>64250.25</v>
      </c>
      <c r="G56" s="119">
        <f t="shared" si="2"/>
        <v>0.9665179914555629</v>
      </c>
      <c r="H56" s="39">
        <f>F56</f>
        <v>64250.25</v>
      </c>
      <c r="I56" s="39">
        <f>H56</f>
        <v>64250.25</v>
      </c>
      <c r="J56" s="39">
        <v>0</v>
      </c>
      <c r="K56" s="39">
        <f>H56</f>
        <v>64250.25</v>
      </c>
      <c r="L56" s="39">
        <v>0</v>
      </c>
      <c r="M56" s="42">
        <v>0</v>
      </c>
      <c r="N56" s="39">
        <v>0</v>
      </c>
      <c r="O56" s="39">
        <v>0</v>
      </c>
      <c r="P56" s="42">
        <v>0</v>
      </c>
      <c r="Q56" s="39">
        <v>0</v>
      </c>
      <c r="R56" s="42">
        <v>0</v>
      </c>
      <c r="S56" s="43">
        <v>0</v>
      </c>
      <c r="T56" s="31">
        <v>0</v>
      </c>
      <c r="U56" s="32">
        <v>0</v>
      </c>
      <c r="V56" s="87"/>
    </row>
    <row r="57" spans="1:22" s="78" customFormat="1" ht="20.25" customHeight="1">
      <c r="A57" s="48"/>
      <c r="B57" s="48"/>
      <c r="C57" s="49" t="s">
        <v>14</v>
      </c>
      <c r="D57" s="71" t="s">
        <v>156</v>
      </c>
      <c r="E57" s="42">
        <v>138358.61</v>
      </c>
      <c r="F57" s="39">
        <v>137240.36</v>
      </c>
      <c r="G57" s="119">
        <f t="shared" si="2"/>
        <v>0.9919177418738162</v>
      </c>
      <c r="H57" s="39">
        <v>0</v>
      </c>
      <c r="I57" s="39">
        <v>0</v>
      </c>
      <c r="J57" s="39">
        <v>0</v>
      </c>
      <c r="K57" s="42">
        <v>0</v>
      </c>
      <c r="L57" s="39">
        <v>0</v>
      </c>
      <c r="M57" s="42">
        <v>0</v>
      </c>
      <c r="N57" s="39">
        <v>0</v>
      </c>
      <c r="O57" s="39">
        <v>0</v>
      </c>
      <c r="P57" s="42">
        <v>0</v>
      </c>
      <c r="Q57" s="39">
        <f>F57</f>
        <v>137240.36</v>
      </c>
      <c r="R57" s="42">
        <f>Q57</f>
        <v>137240.36</v>
      </c>
      <c r="S57" s="43">
        <v>0</v>
      </c>
      <c r="T57" s="31">
        <v>0</v>
      </c>
      <c r="U57" s="32">
        <v>0</v>
      </c>
      <c r="V57" s="87"/>
    </row>
    <row r="58" spans="1:22" s="78" customFormat="1" ht="20.25" customHeight="1">
      <c r="A58" s="48" t="s">
        <v>37</v>
      </c>
      <c r="B58" s="48"/>
      <c r="C58" s="49"/>
      <c r="D58" s="30" t="s">
        <v>115</v>
      </c>
      <c r="E58" s="39">
        <f aca="true" t="shared" si="15" ref="E58:U58">E59+E61</f>
        <v>71500</v>
      </c>
      <c r="F58" s="39">
        <f t="shared" si="15"/>
        <v>66292.68</v>
      </c>
      <c r="G58" s="119">
        <f t="shared" si="2"/>
        <v>0.9271703496503495</v>
      </c>
      <c r="H58" s="39">
        <f t="shared" si="15"/>
        <v>66292.68</v>
      </c>
      <c r="I58" s="39">
        <f t="shared" si="15"/>
        <v>66292.68</v>
      </c>
      <c r="J58" s="39">
        <f t="shared" si="15"/>
        <v>0</v>
      </c>
      <c r="K58" s="39">
        <f t="shared" si="15"/>
        <v>66292.68</v>
      </c>
      <c r="L58" s="39">
        <f t="shared" si="15"/>
        <v>0</v>
      </c>
      <c r="M58" s="39">
        <f t="shared" si="15"/>
        <v>0</v>
      </c>
      <c r="N58" s="39">
        <f t="shared" si="15"/>
        <v>0</v>
      </c>
      <c r="O58" s="39">
        <f t="shared" si="15"/>
        <v>0</v>
      </c>
      <c r="P58" s="39">
        <f t="shared" si="15"/>
        <v>0</v>
      </c>
      <c r="Q58" s="39">
        <f t="shared" si="15"/>
        <v>0</v>
      </c>
      <c r="R58" s="39">
        <f t="shared" si="15"/>
        <v>0</v>
      </c>
      <c r="S58" s="39">
        <f t="shared" si="15"/>
        <v>0</v>
      </c>
      <c r="T58" s="39">
        <f t="shared" si="15"/>
        <v>0</v>
      </c>
      <c r="U58" s="39">
        <f t="shared" si="15"/>
        <v>0</v>
      </c>
      <c r="V58" s="87"/>
    </row>
    <row r="59" spans="1:22" s="78" customFormat="1" ht="20.25" customHeight="1">
      <c r="A59" s="48"/>
      <c r="B59" s="48" t="s">
        <v>38</v>
      </c>
      <c r="C59" s="49"/>
      <c r="D59" s="30" t="s">
        <v>116</v>
      </c>
      <c r="E59" s="39">
        <f aca="true" t="shared" si="16" ref="E59:U59">E60</f>
        <v>69000</v>
      </c>
      <c r="F59" s="45">
        <f t="shared" si="16"/>
        <v>66010.43</v>
      </c>
      <c r="G59" s="119">
        <f t="shared" si="2"/>
        <v>0.9566728985507246</v>
      </c>
      <c r="H59" s="39">
        <f t="shared" si="16"/>
        <v>66010.43</v>
      </c>
      <c r="I59" s="39">
        <f t="shared" si="16"/>
        <v>66010.43</v>
      </c>
      <c r="J59" s="39">
        <f t="shared" si="16"/>
        <v>0</v>
      </c>
      <c r="K59" s="39">
        <f t="shared" si="16"/>
        <v>66010.43</v>
      </c>
      <c r="L59" s="39">
        <f t="shared" si="16"/>
        <v>0</v>
      </c>
      <c r="M59" s="39">
        <f t="shared" si="16"/>
        <v>0</v>
      </c>
      <c r="N59" s="39">
        <f t="shared" si="16"/>
        <v>0</v>
      </c>
      <c r="O59" s="39">
        <f t="shared" si="16"/>
        <v>0</v>
      </c>
      <c r="P59" s="45">
        <f t="shared" si="16"/>
        <v>0</v>
      </c>
      <c r="Q59" s="39">
        <f t="shared" si="16"/>
        <v>0</v>
      </c>
      <c r="R59" s="39">
        <f t="shared" si="16"/>
        <v>0</v>
      </c>
      <c r="S59" s="39">
        <f t="shared" si="16"/>
        <v>0</v>
      </c>
      <c r="T59" s="45">
        <f t="shared" si="16"/>
        <v>0</v>
      </c>
      <c r="U59" s="39">
        <f t="shared" si="16"/>
        <v>0</v>
      </c>
      <c r="V59" s="87"/>
    </row>
    <row r="60" spans="1:22" s="78" customFormat="1" ht="11.25" customHeight="1">
      <c r="A60" s="48"/>
      <c r="B60" s="48"/>
      <c r="C60" s="49" t="s">
        <v>22</v>
      </c>
      <c r="D60" s="71" t="s">
        <v>162</v>
      </c>
      <c r="E60" s="42">
        <v>69000</v>
      </c>
      <c r="F60" s="39">
        <v>66010.43</v>
      </c>
      <c r="G60" s="119">
        <f t="shared" si="2"/>
        <v>0.9566728985507246</v>
      </c>
      <c r="H60" s="39">
        <f>F60</f>
        <v>66010.43</v>
      </c>
      <c r="I60" s="39">
        <f>H60</f>
        <v>66010.43</v>
      </c>
      <c r="J60" s="39">
        <v>0</v>
      </c>
      <c r="K60" s="39">
        <f>H60</f>
        <v>66010.43</v>
      </c>
      <c r="L60" s="39">
        <v>0</v>
      </c>
      <c r="M60" s="42">
        <v>0</v>
      </c>
      <c r="N60" s="39">
        <v>0</v>
      </c>
      <c r="O60" s="39">
        <v>0</v>
      </c>
      <c r="P60" s="42">
        <v>0</v>
      </c>
      <c r="Q60" s="39">
        <v>0</v>
      </c>
      <c r="R60" s="42">
        <v>0</v>
      </c>
      <c r="S60" s="43">
        <v>0</v>
      </c>
      <c r="T60" s="31">
        <v>0</v>
      </c>
      <c r="U60" s="32">
        <v>0</v>
      </c>
      <c r="V60" s="87"/>
    </row>
    <row r="61" spans="1:22" s="78" customFormat="1" ht="11.25" customHeight="1">
      <c r="A61" s="48"/>
      <c r="B61" s="48" t="s">
        <v>39</v>
      </c>
      <c r="C61" s="49"/>
      <c r="D61" s="30" t="s">
        <v>117</v>
      </c>
      <c r="E61" s="39">
        <f>E62+E63</f>
        <v>2500</v>
      </c>
      <c r="F61" s="39">
        <f aca="true" t="shared" si="17" ref="F61:U61">F62+F63</f>
        <v>282.25</v>
      </c>
      <c r="G61" s="119">
        <f t="shared" si="2"/>
        <v>0.1129</v>
      </c>
      <c r="H61" s="39">
        <f t="shared" si="17"/>
        <v>282.25</v>
      </c>
      <c r="I61" s="39">
        <f t="shared" si="17"/>
        <v>282.25</v>
      </c>
      <c r="J61" s="39">
        <f t="shared" si="17"/>
        <v>0</v>
      </c>
      <c r="K61" s="39">
        <f t="shared" si="17"/>
        <v>282.25</v>
      </c>
      <c r="L61" s="39">
        <f t="shared" si="17"/>
        <v>0</v>
      </c>
      <c r="M61" s="39">
        <f t="shared" si="17"/>
        <v>0</v>
      </c>
      <c r="N61" s="39">
        <f t="shared" si="17"/>
        <v>0</v>
      </c>
      <c r="O61" s="39">
        <f t="shared" si="17"/>
        <v>0</v>
      </c>
      <c r="P61" s="39">
        <f t="shared" si="17"/>
        <v>0</v>
      </c>
      <c r="Q61" s="39">
        <f t="shared" si="17"/>
        <v>0</v>
      </c>
      <c r="R61" s="39">
        <f t="shared" si="17"/>
        <v>0</v>
      </c>
      <c r="S61" s="39">
        <f t="shared" si="17"/>
        <v>0</v>
      </c>
      <c r="T61" s="39">
        <f t="shared" si="17"/>
        <v>0</v>
      </c>
      <c r="U61" s="39">
        <f t="shared" si="17"/>
        <v>0</v>
      </c>
      <c r="V61" s="87"/>
    </row>
    <row r="62" spans="1:22" s="78" customFormat="1" ht="20.25" customHeight="1">
      <c r="A62" s="48"/>
      <c r="B62" s="48"/>
      <c r="C62" s="49" t="s">
        <v>21</v>
      </c>
      <c r="D62" s="71" t="s">
        <v>161</v>
      </c>
      <c r="E62" s="42">
        <v>1500</v>
      </c>
      <c r="F62" s="39">
        <v>282.25</v>
      </c>
      <c r="G62" s="119">
        <f t="shared" si="2"/>
        <v>0.18816666666666668</v>
      </c>
      <c r="H62" s="39">
        <f>F62</f>
        <v>282.25</v>
      </c>
      <c r="I62" s="39">
        <f>H62</f>
        <v>282.25</v>
      </c>
      <c r="J62" s="39">
        <v>0</v>
      </c>
      <c r="K62" s="39">
        <f>H62</f>
        <v>282.25</v>
      </c>
      <c r="L62" s="39">
        <v>0</v>
      </c>
      <c r="M62" s="42">
        <v>0</v>
      </c>
      <c r="N62" s="39">
        <v>0</v>
      </c>
      <c r="O62" s="39">
        <v>0</v>
      </c>
      <c r="P62" s="42">
        <v>0</v>
      </c>
      <c r="Q62" s="39">
        <v>0</v>
      </c>
      <c r="R62" s="42">
        <v>0</v>
      </c>
      <c r="S62" s="43">
        <v>0</v>
      </c>
      <c r="T62" s="31">
        <v>0</v>
      </c>
      <c r="U62" s="32">
        <v>0</v>
      </c>
      <c r="V62" s="87"/>
    </row>
    <row r="63" spans="1:22" s="78" customFormat="1" ht="11.25" customHeight="1">
      <c r="A63" s="48"/>
      <c r="B63" s="48"/>
      <c r="C63" s="50" t="s">
        <v>22</v>
      </c>
      <c r="D63" s="71" t="s">
        <v>162</v>
      </c>
      <c r="E63" s="44">
        <v>1000</v>
      </c>
      <c r="F63" s="39">
        <v>0</v>
      </c>
      <c r="G63" s="119">
        <f t="shared" si="2"/>
        <v>0</v>
      </c>
      <c r="H63" s="39">
        <f>F63</f>
        <v>0</v>
      </c>
      <c r="I63" s="39">
        <f>H63</f>
        <v>0</v>
      </c>
      <c r="J63" s="39">
        <v>0</v>
      </c>
      <c r="K63" s="39">
        <f>H63</f>
        <v>0</v>
      </c>
      <c r="L63" s="39">
        <v>0</v>
      </c>
      <c r="M63" s="42">
        <v>0</v>
      </c>
      <c r="N63" s="39">
        <v>0</v>
      </c>
      <c r="O63" s="39">
        <v>0</v>
      </c>
      <c r="P63" s="42">
        <v>0</v>
      </c>
      <c r="Q63" s="39">
        <v>0</v>
      </c>
      <c r="R63" s="42">
        <v>0</v>
      </c>
      <c r="S63" s="43">
        <v>0</v>
      </c>
      <c r="T63" s="31">
        <v>0</v>
      </c>
      <c r="U63" s="32">
        <v>0</v>
      </c>
      <c r="V63" s="87"/>
    </row>
    <row r="64" spans="1:22" s="78" customFormat="1" ht="20.25" customHeight="1">
      <c r="A64" s="48" t="s">
        <v>40</v>
      </c>
      <c r="B64" s="48"/>
      <c r="C64" s="48"/>
      <c r="D64" s="30" t="s">
        <v>118</v>
      </c>
      <c r="E64" s="39">
        <f>E65+E71+E76+E101+E110+E107</f>
        <v>2452016.2199999997</v>
      </c>
      <c r="F64" s="39">
        <f>F65+F71+F76+F101+F110+F107</f>
        <v>2233949.4</v>
      </c>
      <c r="G64" s="119">
        <f t="shared" si="2"/>
        <v>0.9110663223916194</v>
      </c>
      <c r="H64" s="39">
        <f>H65+H71+H76+H101+H110+H107</f>
        <v>2200974.85</v>
      </c>
      <c r="I64" s="39">
        <f>I65+I71+I76+I101+I110+I107</f>
        <v>2007303.8700000003</v>
      </c>
      <c r="J64" s="39">
        <f aca="true" t="shared" si="18" ref="J64:U64">J65+J71+J76+J101+J110+J107</f>
        <v>1508303.7100000002</v>
      </c>
      <c r="K64" s="39">
        <f t="shared" si="18"/>
        <v>499000.1600000001</v>
      </c>
      <c r="L64" s="39">
        <f t="shared" si="18"/>
        <v>326.52</v>
      </c>
      <c r="M64" s="39">
        <f t="shared" si="18"/>
        <v>193344.46</v>
      </c>
      <c r="N64" s="39">
        <f t="shared" si="18"/>
        <v>0</v>
      </c>
      <c r="O64" s="39">
        <f t="shared" si="18"/>
        <v>0</v>
      </c>
      <c r="P64" s="39">
        <f t="shared" si="18"/>
        <v>0</v>
      </c>
      <c r="Q64" s="39">
        <f t="shared" si="18"/>
        <v>32974.55</v>
      </c>
      <c r="R64" s="39">
        <f t="shared" si="18"/>
        <v>32974.55</v>
      </c>
      <c r="S64" s="39">
        <f t="shared" si="18"/>
        <v>0</v>
      </c>
      <c r="T64" s="39">
        <f t="shared" si="18"/>
        <v>0</v>
      </c>
      <c r="U64" s="39">
        <f t="shared" si="18"/>
        <v>0</v>
      </c>
      <c r="V64" s="87"/>
    </row>
    <row r="65" spans="1:22" s="78" customFormat="1" ht="11.25" customHeight="1">
      <c r="A65" s="48"/>
      <c r="B65" s="48" t="s">
        <v>41</v>
      </c>
      <c r="C65" s="49"/>
      <c r="D65" s="30" t="s">
        <v>119</v>
      </c>
      <c r="E65" s="39">
        <f>SUM(E66:E70)</f>
        <v>174500</v>
      </c>
      <c r="F65" s="39">
        <f aca="true" t="shared" si="19" ref="F65:U65">SUM(F66:F70)</f>
        <v>174500</v>
      </c>
      <c r="G65" s="119">
        <f t="shared" si="2"/>
        <v>1</v>
      </c>
      <c r="H65" s="39">
        <f t="shared" si="19"/>
        <v>174500</v>
      </c>
      <c r="I65" s="39">
        <f t="shared" si="19"/>
        <v>174500</v>
      </c>
      <c r="J65" s="39">
        <f t="shared" si="19"/>
        <v>169500</v>
      </c>
      <c r="K65" s="39">
        <f t="shared" si="19"/>
        <v>5000</v>
      </c>
      <c r="L65" s="39">
        <f t="shared" si="19"/>
        <v>0</v>
      </c>
      <c r="M65" s="39">
        <f t="shared" si="19"/>
        <v>0</v>
      </c>
      <c r="N65" s="39">
        <f t="shared" si="19"/>
        <v>0</v>
      </c>
      <c r="O65" s="39">
        <f t="shared" si="19"/>
        <v>0</v>
      </c>
      <c r="P65" s="39">
        <f t="shared" si="19"/>
        <v>0</v>
      </c>
      <c r="Q65" s="39">
        <f t="shared" si="19"/>
        <v>0</v>
      </c>
      <c r="R65" s="39">
        <f t="shared" si="19"/>
        <v>0</v>
      </c>
      <c r="S65" s="39">
        <f t="shared" si="19"/>
        <v>0</v>
      </c>
      <c r="T65" s="39">
        <f t="shared" si="19"/>
        <v>0</v>
      </c>
      <c r="U65" s="39">
        <f t="shared" si="19"/>
        <v>0</v>
      </c>
      <c r="V65" s="87"/>
    </row>
    <row r="66" spans="1:22" s="78" customFormat="1" ht="20.25" customHeight="1">
      <c r="A66" s="48"/>
      <c r="B66" s="48"/>
      <c r="C66" s="49" t="s">
        <v>26</v>
      </c>
      <c r="D66" s="71" t="s">
        <v>164</v>
      </c>
      <c r="E66" s="42">
        <v>133000</v>
      </c>
      <c r="F66" s="39">
        <v>133000</v>
      </c>
      <c r="G66" s="119">
        <f t="shared" si="2"/>
        <v>1</v>
      </c>
      <c r="H66" s="39">
        <f>F66</f>
        <v>133000</v>
      </c>
      <c r="I66" s="39">
        <f>H66</f>
        <v>133000</v>
      </c>
      <c r="J66" s="39">
        <f>H66</f>
        <v>133000</v>
      </c>
      <c r="K66" s="39">
        <v>0</v>
      </c>
      <c r="L66" s="42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42">
        <v>0</v>
      </c>
      <c r="S66" s="43">
        <v>0</v>
      </c>
      <c r="T66" s="31">
        <v>0</v>
      </c>
      <c r="U66" s="32">
        <v>0</v>
      </c>
      <c r="V66" s="87"/>
    </row>
    <row r="67" spans="1:22" s="78" customFormat="1" ht="20.25" customHeight="1">
      <c r="A67" s="48"/>
      <c r="B67" s="48"/>
      <c r="C67" s="49" t="s">
        <v>27</v>
      </c>
      <c r="D67" s="72" t="s">
        <v>165</v>
      </c>
      <c r="E67" s="42">
        <v>11000</v>
      </c>
      <c r="F67" s="39">
        <v>11000</v>
      </c>
      <c r="G67" s="119">
        <f t="shared" si="2"/>
        <v>1</v>
      </c>
      <c r="H67" s="39">
        <f>F67</f>
        <v>11000</v>
      </c>
      <c r="I67" s="39">
        <f>H67</f>
        <v>11000</v>
      </c>
      <c r="J67" s="39">
        <f>H67</f>
        <v>11000</v>
      </c>
      <c r="K67" s="39">
        <v>0</v>
      </c>
      <c r="L67" s="42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42">
        <v>0</v>
      </c>
      <c r="S67" s="43">
        <v>0</v>
      </c>
      <c r="T67" s="31">
        <v>0</v>
      </c>
      <c r="U67" s="32">
        <v>0</v>
      </c>
      <c r="V67" s="87"/>
    </row>
    <row r="68" spans="1:22" s="78" customFormat="1" ht="20.25" customHeight="1">
      <c r="A68" s="48"/>
      <c r="B68" s="48"/>
      <c r="C68" s="49" t="s">
        <v>18</v>
      </c>
      <c r="D68" s="72" t="s">
        <v>158</v>
      </c>
      <c r="E68" s="42">
        <v>22000</v>
      </c>
      <c r="F68" s="39">
        <v>22000</v>
      </c>
      <c r="G68" s="119">
        <f t="shared" si="2"/>
        <v>1</v>
      </c>
      <c r="H68" s="39">
        <f>F68</f>
        <v>22000</v>
      </c>
      <c r="I68" s="39">
        <f>H68</f>
        <v>22000</v>
      </c>
      <c r="J68" s="39">
        <f>H68</f>
        <v>22000</v>
      </c>
      <c r="K68" s="39">
        <v>0</v>
      </c>
      <c r="L68" s="42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42">
        <v>0</v>
      </c>
      <c r="S68" s="43">
        <v>0</v>
      </c>
      <c r="T68" s="31">
        <v>0</v>
      </c>
      <c r="U68" s="32">
        <v>0</v>
      </c>
      <c r="V68" s="87"/>
    </row>
    <row r="69" spans="1:21" s="78" customFormat="1" ht="11.25" customHeight="1">
      <c r="A69" s="48"/>
      <c r="B69" s="48"/>
      <c r="C69" s="49" t="s">
        <v>19</v>
      </c>
      <c r="D69" s="72" t="s">
        <v>159</v>
      </c>
      <c r="E69" s="42">
        <v>3500</v>
      </c>
      <c r="F69" s="39">
        <v>3500</v>
      </c>
      <c r="G69" s="119">
        <f t="shared" si="2"/>
        <v>1</v>
      </c>
      <c r="H69" s="39">
        <f>F69</f>
        <v>3500</v>
      </c>
      <c r="I69" s="39">
        <f>H69</f>
        <v>3500</v>
      </c>
      <c r="J69" s="39">
        <f>H69</f>
        <v>3500</v>
      </c>
      <c r="K69" s="39">
        <v>0</v>
      </c>
      <c r="L69" s="42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42">
        <v>0</v>
      </c>
      <c r="S69" s="43">
        <v>0</v>
      </c>
      <c r="T69" s="31">
        <v>0</v>
      </c>
      <c r="U69" s="32">
        <v>0</v>
      </c>
    </row>
    <row r="70" spans="1:21" s="78" customFormat="1" ht="20.25" customHeight="1">
      <c r="A70" s="48"/>
      <c r="B70" s="48"/>
      <c r="C70" s="49" t="s">
        <v>21</v>
      </c>
      <c r="D70" s="71" t="s">
        <v>161</v>
      </c>
      <c r="E70" s="42">
        <v>5000</v>
      </c>
      <c r="F70" s="39">
        <v>5000</v>
      </c>
      <c r="G70" s="119">
        <f t="shared" si="2"/>
        <v>1</v>
      </c>
      <c r="H70" s="39">
        <f>F70</f>
        <v>5000</v>
      </c>
      <c r="I70" s="39">
        <f>H70</f>
        <v>5000</v>
      </c>
      <c r="J70" s="39">
        <v>0</v>
      </c>
      <c r="K70" s="39">
        <f>H70</f>
        <v>5000</v>
      </c>
      <c r="L70" s="42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42">
        <v>0</v>
      </c>
      <c r="S70" s="43">
        <v>0</v>
      </c>
      <c r="T70" s="31">
        <v>0</v>
      </c>
      <c r="U70" s="32">
        <v>0</v>
      </c>
    </row>
    <row r="71" spans="1:21" s="78" customFormat="1" ht="11.25" customHeight="1">
      <c r="A71" s="48"/>
      <c r="B71" s="48" t="s">
        <v>42</v>
      </c>
      <c r="C71" s="49"/>
      <c r="D71" s="81" t="s">
        <v>188</v>
      </c>
      <c r="E71" s="39">
        <f>SUM(E72:E75)</f>
        <v>153500</v>
      </c>
      <c r="F71" s="39">
        <f>SUM(F72:F75)</f>
        <v>145086.74999999997</v>
      </c>
      <c r="G71" s="119">
        <f t="shared" si="2"/>
        <v>0.9451905537459282</v>
      </c>
      <c r="H71" s="39">
        <f>SUM(H72:H75)</f>
        <v>145086.74999999997</v>
      </c>
      <c r="I71" s="39">
        <f>SUM(I72:I75)</f>
        <v>9671.76</v>
      </c>
      <c r="J71" s="39">
        <f aca="true" t="shared" si="20" ref="J71:U71">SUM(J72:J75)</f>
        <v>0</v>
      </c>
      <c r="K71" s="39">
        <f t="shared" si="20"/>
        <v>9671.76</v>
      </c>
      <c r="L71" s="39">
        <f t="shared" si="20"/>
        <v>0</v>
      </c>
      <c r="M71" s="39">
        <f t="shared" si="20"/>
        <v>135414.99</v>
      </c>
      <c r="N71" s="39">
        <f t="shared" si="20"/>
        <v>0</v>
      </c>
      <c r="O71" s="39">
        <f t="shared" si="20"/>
        <v>0</v>
      </c>
      <c r="P71" s="39">
        <f t="shared" si="20"/>
        <v>0</v>
      </c>
      <c r="Q71" s="39">
        <f t="shared" si="20"/>
        <v>0</v>
      </c>
      <c r="R71" s="39">
        <f t="shared" si="20"/>
        <v>0</v>
      </c>
      <c r="S71" s="39">
        <f t="shared" si="20"/>
        <v>0</v>
      </c>
      <c r="T71" s="39">
        <f t="shared" si="20"/>
        <v>0</v>
      </c>
      <c r="U71" s="39">
        <f t="shared" si="20"/>
        <v>0</v>
      </c>
    </row>
    <row r="72" spans="1:21" s="78" customFormat="1" ht="21" customHeight="1">
      <c r="A72" s="48"/>
      <c r="B72" s="48"/>
      <c r="C72" s="49" t="s">
        <v>43</v>
      </c>
      <c r="D72" s="71" t="s">
        <v>171</v>
      </c>
      <c r="E72" s="42">
        <v>140000</v>
      </c>
      <c r="F72" s="39">
        <v>135414.99</v>
      </c>
      <c r="G72" s="119">
        <f t="shared" si="2"/>
        <v>0.9672499285714286</v>
      </c>
      <c r="H72" s="39">
        <f>F72</f>
        <v>135414.99</v>
      </c>
      <c r="I72" s="39">
        <v>0</v>
      </c>
      <c r="J72" s="39">
        <v>0</v>
      </c>
      <c r="K72" s="39">
        <v>0</v>
      </c>
      <c r="L72" s="42">
        <v>0</v>
      </c>
      <c r="M72" s="39">
        <f>H72</f>
        <v>135414.99</v>
      </c>
      <c r="N72" s="39">
        <v>0</v>
      </c>
      <c r="O72" s="39">
        <v>0</v>
      </c>
      <c r="P72" s="39">
        <v>0</v>
      </c>
      <c r="Q72" s="39">
        <v>0</v>
      </c>
      <c r="R72" s="42">
        <v>0</v>
      </c>
      <c r="S72" s="43">
        <v>0</v>
      </c>
      <c r="T72" s="31">
        <v>0</v>
      </c>
      <c r="U72" s="32">
        <v>0</v>
      </c>
    </row>
    <row r="73" spans="1:21" s="78" customFormat="1" ht="20.25" customHeight="1">
      <c r="A73" s="48"/>
      <c r="B73" s="48"/>
      <c r="C73" s="49" t="s">
        <v>21</v>
      </c>
      <c r="D73" s="71" t="s">
        <v>161</v>
      </c>
      <c r="E73" s="42">
        <v>7500</v>
      </c>
      <c r="F73" s="39">
        <v>5111.53</v>
      </c>
      <c r="G73" s="119">
        <f t="shared" si="2"/>
        <v>0.6815373333333333</v>
      </c>
      <c r="H73" s="39">
        <f>F73</f>
        <v>5111.53</v>
      </c>
      <c r="I73" s="39">
        <f>H73</f>
        <v>5111.53</v>
      </c>
      <c r="J73" s="39">
        <v>0</v>
      </c>
      <c r="K73" s="39">
        <f>H73</f>
        <v>5111.53</v>
      </c>
      <c r="L73" s="42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42">
        <v>0</v>
      </c>
      <c r="S73" s="43">
        <v>0</v>
      </c>
      <c r="T73" s="31">
        <v>0</v>
      </c>
      <c r="U73" s="32">
        <v>0</v>
      </c>
    </row>
    <row r="74" spans="1:21" s="78" customFormat="1" ht="11.25" customHeight="1">
      <c r="A74" s="48"/>
      <c r="B74" s="48"/>
      <c r="C74" s="49" t="s">
        <v>22</v>
      </c>
      <c r="D74" s="71" t="s">
        <v>162</v>
      </c>
      <c r="E74" s="42">
        <v>2000</v>
      </c>
      <c r="F74" s="39">
        <v>758.93</v>
      </c>
      <c r="G74" s="119">
        <f t="shared" si="2"/>
        <v>0.379465</v>
      </c>
      <c r="H74" s="39">
        <f>F74</f>
        <v>758.93</v>
      </c>
      <c r="I74" s="39">
        <f>H74</f>
        <v>758.93</v>
      </c>
      <c r="J74" s="39">
        <v>0</v>
      </c>
      <c r="K74" s="39">
        <f>H74</f>
        <v>758.93</v>
      </c>
      <c r="L74" s="42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42">
        <v>0</v>
      </c>
      <c r="S74" s="43">
        <v>0</v>
      </c>
      <c r="T74" s="31">
        <v>0</v>
      </c>
      <c r="U74" s="32">
        <v>0</v>
      </c>
    </row>
    <row r="75" spans="1:21" s="78" customFormat="1" ht="31.5" customHeight="1">
      <c r="A75" s="48"/>
      <c r="B75" s="48"/>
      <c r="C75" s="49" t="s">
        <v>44</v>
      </c>
      <c r="D75" s="71" t="s">
        <v>172</v>
      </c>
      <c r="E75" s="42">
        <v>4000</v>
      </c>
      <c r="F75" s="39">
        <v>3801.3</v>
      </c>
      <c r="G75" s="119">
        <f aca="true" t="shared" si="21" ref="G75:G136">F75/E75</f>
        <v>0.9503250000000001</v>
      </c>
      <c r="H75" s="39">
        <f>F75</f>
        <v>3801.3</v>
      </c>
      <c r="I75" s="39">
        <f>H75</f>
        <v>3801.3</v>
      </c>
      <c r="J75" s="39">
        <v>0</v>
      </c>
      <c r="K75" s="39">
        <f>H75</f>
        <v>3801.3</v>
      </c>
      <c r="L75" s="42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42">
        <v>0</v>
      </c>
      <c r="S75" s="43">
        <v>0</v>
      </c>
      <c r="T75" s="31">
        <v>0</v>
      </c>
      <c r="U75" s="32">
        <v>0</v>
      </c>
    </row>
    <row r="76" spans="1:21" s="78" customFormat="1" ht="11.25" customHeight="1">
      <c r="A76" s="48"/>
      <c r="B76" s="48" t="s">
        <v>45</v>
      </c>
      <c r="C76" s="49"/>
      <c r="D76" s="30" t="s">
        <v>120</v>
      </c>
      <c r="E76" s="39">
        <f>SUM(E77:E100)</f>
        <v>2004151.22</v>
      </c>
      <c r="F76" s="39">
        <f aca="true" t="shared" si="22" ref="F76:U76">SUM(F77:F100)</f>
        <v>1807456.9300000002</v>
      </c>
      <c r="G76" s="119">
        <f t="shared" si="21"/>
        <v>0.9018565625003089</v>
      </c>
      <c r="H76" s="39">
        <f t="shared" si="22"/>
        <v>1774482.3800000001</v>
      </c>
      <c r="I76" s="39">
        <f t="shared" si="22"/>
        <v>1769603.5500000003</v>
      </c>
      <c r="J76" s="39">
        <f t="shared" si="22"/>
        <v>1332430.87</v>
      </c>
      <c r="K76" s="39">
        <f t="shared" si="22"/>
        <v>437172.68000000005</v>
      </c>
      <c r="L76" s="39">
        <f t="shared" si="22"/>
        <v>326.52</v>
      </c>
      <c r="M76" s="39">
        <f t="shared" si="22"/>
        <v>4552.31</v>
      </c>
      <c r="N76" s="39">
        <f t="shared" si="22"/>
        <v>0</v>
      </c>
      <c r="O76" s="39">
        <f t="shared" si="22"/>
        <v>0</v>
      </c>
      <c r="P76" s="39">
        <f t="shared" si="22"/>
        <v>0</v>
      </c>
      <c r="Q76" s="39">
        <f t="shared" si="22"/>
        <v>32974.55</v>
      </c>
      <c r="R76" s="39">
        <f t="shared" si="22"/>
        <v>32974.55</v>
      </c>
      <c r="S76" s="39">
        <f t="shared" si="22"/>
        <v>0</v>
      </c>
      <c r="T76" s="39">
        <f t="shared" si="22"/>
        <v>0</v>
      </c>
      <c r="U76" s="39">
        <f t="shared" si="22"/>
        <v>0</v>
      </c>
    </row>
    <row r="77" spans="1:21" s="78" customFormat="1" ht="59.25" customHeight="1">
      <c r="A77" s="48"/>
      <c r="B77" s="48"/>
      <c r="C77" s="49" t="s">
        <v>237</v>
      </c>
      <c r="D77" s="71" t="s">
        <v>238</v>
      </c>
      <c r="E77" s="42">
        <v>326.52</v>
      </c>
      <c r="F77" s="39">
        <v>326.52</v>
      </c>
      <c r="G77" s="119">
        <f t="shared" si="21"/>
        <v>1</v>
      </c>
      <c r="H77" s="39">
        <f aca="true" t="shared" si="23" ref="H77:H98">F77</f>
        <v>326.52</v>
      </c>
      <c r="I77" s="39">
        <v>0</v>
      </c>
      <c r="J77" s="39">
        <v>0</v>
      </c>
      <c r="K77" s="39">
        <v>0</v>
      </c>
      <c r="L77" s="39">
        <f>H77</f>
        <v>326.52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42">
        <v>0</v>
      </c>
      <c r="S77" s="43">
        <v>0</v>
      </c>
      <c r="T77" s="31">
        <v>0</v>
      </c>
      <c r="U77" s="32">
        <v>0</v>
      </c>
    </row>
    <row r="78" spans="1:21" s="78" customFormat="1" ht="31.5" customHeight="1">
      <c r="A78" s="48"/>
      <c r="B78" s="48"/>
      <c r="C78" s="49" t="s">
        <v>25</v>
      </c>
      <c r="D78" s="71" t="s">
        <v>163</v>
      </c>
      <c r="E78" s="42">
        <v>6000</v>
      </c>
      <c r="F78" s="39">
        <v>4552.31</v>
      </c>
      <c r="G78" s="119">
        <f t="shared" si="21"/>
        <v>0.7587183333333334</v>
      </c>
      <c r="H78" s="39">
        <f t="shared" si="23"/>
        <v>4552.31</v>
      </c>
      <c r="I78" s="39">
        <v>0</v>
      </c>
      <c r="J78" s="39">
        <v>0</v>
      </c>
      <c r="K78" s="39">
        <v>0</v>
      </c>
      <c r="L78" s="42">
        <v>0</v>
      </c>
      <c r="M78" s="39">
        <f>H78</f>
        <v>4552.31</v>
      </c>
      <c r="N78" s="39">
        <v>0</v>
      </c>
      <c r="O78" s="39">
        <v>0</v>
      </c>
      <c r="P78" s="39">
        <v>0</v>
      </c>
      <c r="Q78" s="39">
        <v>0</v>
      </c>
      <c r="R78" s="42">
        <v>0</v>
      </c>
      <c r="S78" s="43">
        <v>0</v>
      </c>
      <c r="T78" s="31">
        <v>0</v>
      </c>
      <c r="U78" s="32">
        <v>0</v>
      </c>
    </row>
    <row r="79" spans="1:21" s="78" customFormat="1" ht="20.25" customHeight="1">
      <c r="A79" s="48"/>
      <c r="B79" s="48"/>
      <c r="C79" s="49" t="s">
        <v>26</v>
      </c>
      <c r="D79" s="71" t="s">
        <v>164</v>
      </c>
      <c r="E79" s="42">
        <v>988000</v>
      </c>
      <c r="F79" s="39">
        <v>932235.27</v>
      </c>
      <c r="G79" s="119">
        <f t="shared" si="21"/>
        <v>0.9435579655870445</v>
      </c>
      <c r="H79" s="39">
        <f t="shared" si="23"/>
        <v>932235.27</v>
      </c>
      <c r="I79" s="39">
        <f>H79</f>
        <v>932235.27</v>
      </c>
      <c r="J79" s="39">
        <f>H79</f>
        <v>932235.27</v>
      </c>
      <c r="K79" s="39">
        <v>0</v>
      </c>
      <c r="L79" s="42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42">
        <v>0</v>
      </c>
      <c r="S79" s="43">
        <v>0</v>
      </c>
      <c r="T79" s="31">
        <v>0</v>
      </c>
      <c r="U79" s="32">
        <v>0</v>
      </c>
    </row>
    <row r="80" spans="1:21" s="78" customFormat="1" ht="20.25" customHeight="1">
      <c r="A80" s="48"/>
      <c r="B80" s="48"/>
      <c r="C80" s="49" t="s">
        <v>27</v>
      </c>
      <c r="D80" s="72" t="s">
        <v>165</v>
      </c>
      <c r="E80" s="42">
        <v>69000</v>
      </c>
      <c r="F80" s="39">
        <v>68469.5</v>
      </c>
      <c r="G80" s="119">
        <f t="shared" si="21"/>
        <v>0.9923115942028986</v>
      </c>
      <c r="H80" s="39">
        <f t="shared" si="23"/>
        <v>68469.5</v>
      </c>
      <c r="I80" s="39">
        <f aca="true" t="shared" si="24" ref="I80:I98">H80</f>
        <v>68469.5</v>
      </c>
      <c r="J80" s="39">
        <f>H80</f>
        <v>68469.5</v>
      </c>
      <c r="K80" s="39">
        <v>0</v>
      </c>
      <c r="L80" s="42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42">
        <v>0</v>
      </c>
      <c r="S80" s="43">
        <v>0</v>
      </c>
      <c r="T80" s="31">
        <v>0</v>
      </c>
      <c r="U80" s="32">
        <v>0</v>
      </c>
    </row>
    <row r="81" spans="1:21" s="78" customFormat="1" ht="20.25" customHeight="1">
      <c r="A81" s="48"/>
      <c r="B81" s="48"/>
      <c r="C81" s="49" t="s">
        <v>18</v>
      </c>
      <c r="D81" s="72" t="s">
        <v>158</v>
      </c>
      <c r="E81" s="42">
        <v>162800</v>
      </c>
      <c r="F81" s="39">
        <v>152527.37</v>
      </c>
      <c r="G81" s="119">
        <f t="shared" si="21"/>
        <v>0.9369003071253071</v>
      </c>
      <c r="H81" s="39">
        <f t="shared" si="23"/>
        <v>152527.37</v>
      </c>
      <c r="I81" s="39">
        <f t="shared" si="24"/>
        <v>152527.37</v>
      </c>
      <c r="J81" s="39">
        <f>H81</f>
        <v>152527.37</v>
      </c>
      <c r="K81" s="39">
        <v>0</v>
      </c>
      <c r="L81" s="42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42">
        <v>0</v>
      </c>
      <c r="S81" s="43">
        <v>0</v>
      </c>
      <c r="T81" s="31">
        <v>0</v>
      </c>
      <c r="U81" s="32">
        <v>0</v>
      </c>
    </row>
    <row r="82" spans="1:21" s="78" customFormat="1" ht="11.25" customHeight="1">
      <c r="A82" s="48"/>
      <c r="B82" s="48"/>
      <c r="C82" s="49" t="s">
        <v>19</v>
      </c>
      <c r="D82" s="72" t="s">
        <v>159</v>
      </c>
      <c r="E82" s="42">
        <v>21500</v>
      </c>
      <c r="F82" s="39">
        <v>19188.73</v>
      </c>
      <c r="G82" s="119">
        <f t="shared" si="21"/>
        <v>0.8924990697674419</v>
      </c>
      <c r="H82" s="39">
        <f t="shared" si="23"/>
        <v>19188.73</v>
      </c>
      <c r="I82" s="39">
        <f t="shared" si="24"/>
        <v>19188.73</v>
      </c>
      <c r="J82" s="39">
        <f>H82</f>
        <v>19188.73</v>
      </c>
      <c r="K82" s="39">
        <v>0</v>
      </c>
      <c r="L82" s="42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42">
        <v>0</v>
      </c>
      <c r="S82" s="43">
        <v>0</v>
      </c>
      <c r="T82" s="31">
        <v>0</v>
      </c>
      <c r="U82" s="32">
        <v>0</v>
      </c>
    </row>
    <row r="83" spans="1:21" s="78" customFormat="1" ht="32.25" customHeight="1">
      <c r="A83" s="48"/>
      <c r="B83" s="48"/>
      <c r="C83" s="49" t="s">
        <v>266</v>
      </c>
      <c r="D83" s="72" t="s">
        <v>267</v>
      </c>
      <c r="E83" s="42">
        <v>6000</v>
      </c>
      <c r="F83" s="39">
        <v>3217</v>
      </c>
      <c r="G83" s="119">
        <f t="shared" si="21"/>
        <v>0.5361666666666667</v>
      </c>
      <c r="H83" s="39">
        <f t="shared" si="23"/>
        <v>3217</v>
      </c>
      <c r="I83" s="39">
        <f t="shared" si="24"/>
        <v>3217</v>
      </c>
      <c r="J83" s="39">
        <v>0</v>
      </c>
      <c r="K83" s="39">
        <f>H83</f>
        <v>3217</v>
      </c>
      <c r="L83" s="42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42">
        <v>0</v>
      </c>
      <c r="S83" s="43">
        <v>0</v>
      </c>
      <c r="T83" s="31">
        <v>0</v>
      </c>
      <c r="U83" s="32">
        <v>0</v>
      </c>
    </row>
    <row r="84" spans="1:21" s="78" customFormat="1" ht="20.25" customHeight="1">
      <c r="A84" s="48"/>
      <c r="B84" s="48"/>
      <c r="C84" s="49" t="s">
        <v>20</v>
      </c>
      <c r="D84" s="71" t="s">
        <v>160</v>
      </c>
      <c r="E84" s="42">
        <v>161000</v>
      </c>
      <c r="F84" s="39">
        <v>160010</v>
      </c>
      <c r="G84" s="119">
        <f t="shared" si="21"/>
        <v>0.9938509316770187</v>
      </c>
      <c r="H84" s="39">
        <f t="shared" si="23"/>
        <v>160010</v>
      </c>
      <c r="I84" s="39">
        <f t="shared" si="24"/>
        <v>160010</v>
      </c>
      <c r="J84" s="39">
        <f>H84</f>
        <v>160010</v>
      </c>
      <c r="K84" s="39">
        <v>0</v>
      </c>
      <c r="L84" s="42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42">
        <v>0</v>
      </c>
      <c r="S84" s="43">
        <v>0</v>
      </c>
      <c r="T84" s="31">
        <v>0</v>
      </c>
      <c r="U84" s="32">
        <v>0</v>
      </c>
    </row>
    <row r="85" spans="1:21" s="78" customFormat="1" ht="20.25" customHeight="1">
      <c r="A85" s="48"/>
      <c r="B85" s="48"/>
      <c r="C85" s="49" t="s">
        <v>21</v>
      </c>
      <c r="D85" s="71" t="s">
        <v>161</v>
      </c>
      <c r="E85" s="42">
        <v>176494.47</v>
      </c>
      <c r="F85" s="39">
        <v>116336.61</v>
      </c>
      <c r="G85" s="119">
        <f t="shared" si="21"/>
        <v>0.6591515870157292</v>
      </c>
      <c r="H85" s="39">
        <f t="shared" si="23"/>
        <v>116336.61</v>
      </c>
      <c r="I85" s="39">
        <f t="shared" si="24"/>
        <v>116336.61</v>
      </c>
      <c r="J85" s="39">
        <v>0</v>
      </c>
      <c r="K85" s="39">
        <f>H85</f>
        <v>116336.61</v>
      </c>
      <c r="L85" s="42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42">
        <v>0</v>
      </c>
      <c r="S85" s="43">
        <v>0</v>
      </c>
      <c r="T85" s="31">
        <v>0</v>
      </c>
      <c r="U85" s="32">
        <v>0</v>
      </c>
    </row>
    <row r="86" spans="1:21" s="78" customFormat="1" ht="11.25" customHeight="1">
      <c r="A86" s="48"/>
      <c r="B86" s="48"/>
      <c r="C86" s="49" t="s">
        <v>28</v>
      </c>
      <c r="D86" s="71" t="s">
        <v>167</v>
      </c>
      <c r="E86" s="42">
        <v>36000</v>
      </c>
      <c r="F86" s="39">
        <v>33329.82</v>
      </c>
      <c r="G86" s="119">
        <f t="shared" si="21"/>
        <v>0.9258283333333334</v>
      </c>
      <c r="H86" s="39">
        <f t="shared" si="23"/>
        <v>33329.82</v>
      </c>
      <c r="I86" s="39">
        <f t="shared" si="24"/>
        <v>33329.82</v>
      </c>
      <c r="J86" s="39">
        <v>0</v>
      </c>
      <c r="K86" s="39">
        <f aca="true" t="shared" si="25" ref="K86:K98">H86</f>
        <v>33329.82</v>
      </c>
      <c r="L86" s="42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42">
        <v>0</v>
      </c>
      <c r="S86" s="43">
        <v>0</v>
      </c>
      <c r="T86" s="31">
        <v>0</v>
      </c>
      <c r="U86" s="32">
        <v>0</v>
      </c>
    </row>
    <row r="87" spans="1:21" s="78" customFormat="1" ht="11.25" customHeight="1">
      <c r="A87" s="48"/>
      <c r="B87" s="48"/>
      <c r="C87" s="49" t="s">
        <v>36</v>
      </c>
      <c r="D87" s="71" t="s">
        <v>170</v>
      </c>
      <c r="E87" s="42">
        <v>2000</v>
      </c>
      <c r="F87" s="39">
        <v>1329.38</v>
      </c>
      <c r="G87" s="119">
        <f t="shared" si="21"/>
        <v>0.66469</v>
      </c>
      <c r="H87" s="39">
        <f t="shared" si="23"/>
        <v>1329.38</v>
      </c>
      <c r="I87" s="39">
        <f t="shared" si="24"/>
        <v>1329.38</v>
      </c>
      <c r="J87" s="39">
        <v>0</v>
      </c>
      <c r="K87" s="39">
        <f t="shared" si="25"/>
        <v>1329.38</v>
      </c>
      <c r="L87" s="42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42">
        <v>0</v>
      </c>
      <c r="S87" s="43">
        <v>0</v>
      </c>
      <c r="T87" s="31">
        <v>0</v>
      </c>
      <c r="U87" s="32">
        <v>0</v>
      </c>
    </row>
    <row r="88" spans="1:21" s="78" customFormat="1" ht="11.25" customHeight="1">
      <c r="A88" s="48"/>
      <c r="B88" s="48"/>
      <c r="C88" s="49" t="s">
        <v>65</v>
      </c>
      <c r="D88" s="71" t="s">
        <v>179</v>
      </c>
      <c r="E88" s="42">
        <v>1455</v>
      </c>
      <c r="F88" s="39">
        <v>1455</v>
      </c>
      <c r="G88" s="119">
        <f t="shared" si="21"/>
        <v>1</v>
      </c>
      <c r="H88" s="39">
        <f t="shared" si="23"/>
        <v>1455</v>
      </c>
      <c r="I88" s="39">
        <f t="shared" si="24"/>
        <v>1455</v>
      </c>
      <c r="J88" s="39">
        <v>0</v>
      </c>
      <c r="K88" s="39">
        <f t="shared" si="25"/>
        <v>1455</v>
      </c>
      <c r="L88" s="42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42">
        <v>0</v>
      </c>
      <c r="S88" s="43">
        <v>0</v>
      </c>
      <c r="T88" s="31">
        <v>0</v>
      </c>
      <c r="U88" s="32">
        <v>0</v>
      </c>
    </row>
    <row r="89" spans="1:21" s="20" customFormat="1" ht="11.25" customHeight="1">
      <c r="A89" s="106"/>
      <c r="B89" s="106"/>
      <c r="C89" s="49" t="s">
        <v>22</v>
      </c>
      <c r="D89" s="71" t="s">
        <v>162</v>
      </c>
      <c r="E89" s="42">
        <v>175905</v>
      </c>
      <c r="F89" s="39">
        <v>157100.2</v>
      </c>
      <c r="G89" s="119">
        <f t="shared" si="21"/>
        <v>0.8930968420454223</v>
      </c>
      <c r="H89" s="39">
        <f t="shared" si="23"/>
        <v>157100.2</v>
      </c>
      <c r="I89" s="39">
        <f t="shared" si="24"/>
        <v>157100.2</v>
      </c>
      <c r="J89" s="39">
        <v>0</v>
      </c>
      <c r="K89" s="39">
        <f t="shared" si="25"/>
        <v>157100.2</v>
      </c>
      <c r="L89" s="42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42">
        <v>0</v>
      </c>
      <c r="S89" s="43">
        <v>0</v>
      </c>
      <c r="T89" s="31">
        <v>0</v>
      </c>
      <c r="U89" s="32">
        <v>0</v>
      </c>
    </row>
    <row r="90" spans="1:21" s="78" customFormat="1" ht="20.25" customHeight="1">
      <c r="A90" s="48"/>
      <c r="B90" s="48"/>
      <c r="C90" s="49" t="s">
        <v>46</v>
      </c>
      <c r="D90" s="71" t="s">
        <v>173</v>
      </c>
      <c r="E90" s="42">
        <v>7000</v>
      </c>
      <c r="F90" s="39">
        <v>4713.05</v>
      </c>
      <c r="G90" s="119">
        <f t="shared" si="21"/>
        <v>0.6732928571428571</v>
      </c>
      <c r="H90" s="39">
        <f t="shared" si="23"/>
        <v>4713.05</v>
      </c>
      <c r="I90" s="39">
        <f t="shared" si="24"/>
        <v>4713.05</v>
      </c>
      <c r="J90" s="39">
        <v>0</v>
      </c>
      <c r="K90" s="39">
        <f t="shared" si="25"/>
        <v>4713.05</v>
      </c>
      <c r="L90" s="42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42">
        <v>0</v>
      </c>
      <c r="S90" s="43">
        <v>0</v>
      </c>
      <c r="T90" s="31">
        <v>0</v>
      </c>
      <c r="U90" s="32">
        <v>0</v>
      </c>
    </row>
    <row r="91" spans="1:21" s="78" customFormat="1" ht="20.25" customHeight="1">
      <c r="A91" s="48"/>
      <c r="B91" s="48"/>
      <c r="C91" s="49" t="s">
        <v>29</v>
      </c>
      <c r="D91" s="71" t="s">
        <v>239</v>
      </c>
      <c r="E91" s="42">
        <v>13000</v>
      </c>
      <c r="F91" s="39">
        <v>12059.83</v>
      </c>
      <c r="G91" s="119">
        <f t="shared" si="21"/>
        <v>0.9276792307692308</v>
      </c>
      <c r="H91" s="39">
        <f t="shared" si="23"/>
        <v>12059.83</v>
      </c>
      <c r="I91" s="39">
        <f t="shared" si="24"/>
        <v>12059.83</v>
      </c>
      <c r="J91" s="39">
        <v>0</v>
      </c>
      <c r="K91" s="39">
        <f t="shared" si="25"/>
        <v>12059.83</v>
      </c>
      <c r="L91" s="42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42">
        <v>0</v>
      </c>
      <c r="S91" s="43">
        <v>0</v>
      </c>
      <c r="T91" s="31">
        <v>0</v>
      </c>
      <c r="U91" s="32">
        <v>0</v>
      </c>
    </row>
    <row r="92" spans="1:21" s="78" customFormat="1" ht="49.5" customHeight="1">
      <c r="A92" s="48"/>
      <c r="B92" s="48"/>
      <c r="C92" s="49" t="s">
        <v>30</v>
      </c>
      <c r="D92" s="71" t="s">
        <v>240</v>
      </c>
      <c r="E92" s="42">
        <v>13590</v>
      </c>
      <c r="F92" s="39">
        <v>6502.21</v>
      </c>
      <c r="G92" s="119">
        <f t="shared" si="21"/>
        <v>0.47845548197203824</v>
      </c>
      <c r="H92" s="39">
        <f t="shared" si="23"/>
        <v>6502.21</v>
      </c>
      <c r="I92" s="39">
        <f t="shared" si="24"/>
        <v>6502.21</v>
      </c>
      <c r="J92" s="39">
        <v>0</v>
      </c>
      <c r="K92" s="39">
        <f t="shared" si="25"/>
        <v>6502.21</v>
      </c>
      <c r="L92" s="42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42">
        <v>0</v>
      </c>
      <c r="S92" s="43">
        <v>0</v>
      </c>
      <c r="T92" s="31">
        <v>0</v>
      </c>
      <c r="U92" s="32">
        <v>0</v>
      </c>
    </row>
    <row r="93" spans="1:21" s="78" customFormat="1" ht="11.25" customHeight="1">
      <c r="A93" s="48"/>
      <c r="B93" s="48"/>
      <c r="C93" s="49" t="s">
        <v>31</v>
      </c>
      <c r="D93" s="71" t="s">
        <v>166</v>
      </c>
      <c r="E93" s="42">
        <v>47500</v>
      </c>
      <c r="F93" s="39">
        <v>43065.26</v>
      </c>
      <c r="G93" s="119">
        <f t="shared" si="21"/>
        <v>0.906637052631579</v>
      </c>
      <c r="H93" s="39">
        <f t="shared" si="23"/>
        <v>43065.26</v>
      </c>
      <c r="I93" s="39">
        <f t="shared" si="24"/>
        <v>43065.26</v>
      </c>
      <c r="J93" s="39">
        <v>0</v>
      </c>
      <c r="K93" s="39">
        <f t="shared" si="25"/>
        <v>43065.26</v>
      </c>
      <c r="L93" s="42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42">
        <v>0</v>
      </c>
      <c r="S93" s="43">
        <v>0</v>
      </c>
      <c r="T93" s="31">
        <v>0</v>
      </c>
      <c r="U93" s="32">
        <v>0</v>
      </c>
    </row>
    <row r="94" spans="1:21" s="78" customFormat="1" ht="11.25" customHeight="1">
      <c r="A94" s="48"/>
      <c r="B94" s="48"/>
      <c r="C94" s="49" t="s">
        <v>13</v>
      </c>
      <c r="D94" s="71" t="s">
        <v>155</v>
      </c>
      <c r="E94" s="42">
        <v>23000</v>
      </c>
      <c r="F94" s="39">
        <v>11413.62</v>
      </c>
      <c r="G94" s="119">
        <f t="shared" si="21"/>
        <v>0.496244347826087</v>
      </c>
      <c r="H94" s="39">
        <f t="shared" si="23"/>
        <v>11413.62</v>
      </c>
      <c r="I94" s="39">
        <f t="shared" si="24"/>
        <v>11413.62</v>
      </c>
      <c r="J94" s="39">
        <v>0</v>
      </c>
      <c r="K94" s="39">
        <f t="shared" si="25"/>
        <v>11413.62</v>
      </c>
      <c r="L94" s="42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42">
        <v>0</v>
      </c>
      <c r="S94" s="43">
        <v>0</v>
      </c>
      <c r="T94" s="31">
        <v>0</v>
      </c>
      <c r="U94" s="32">
        <v>0</v>
      </c>
    </row>
    <row r="95" spans="1:21" s="78" customFormat="1" ht="30.75" customHeight="1">
      <c r="A95" s="48"/>
      <c r="B95" s="48"/>
      <c r="C95" s="49" t="s">
        <v>32</v>
      </c>
      <c r="D95" s="71" t="s">
        <v>168</v>
      </c>
      <c r="E95" s="42">
        <v>28360</v>
      </c>
      <c r="F95" s="39">
        <v>28359.21</v>
      </c>
      <c r="G95" s="119">
        <f t="shared" si="21"/>
        <v>0.999972143864598</v>
      </c>
      <c r="H95" s="39">
        <f t="shared" si="23"/>
        <v>28359.21</v>
      </c>
      <c r="I95" s="39">
        <f t="shared" si="24"/>
        <v>28359.21</v>
      </c>
      <c r="J95" s="39">
        <v>0</v>
      </c>
      <c r="K95" s="39">
        <f t="shared" si="25"/>
        <v>28359.21</v>
      </c>
      <c r="L95" s="42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42">
        <v>0</v>
      </c>
      <c r="S95" s="43">
        <v>0</v>
      </c>
      <c r="T95" s="31">
        <v>0</v>
      </c>
      <c r="U95" s="32">
        <v>0</v>
      </c>
    </row>
    <row r="96" spans="1:21" s="78" customFormat="1" ht="30.75" customHeight="1">
      <c r="A96" s="48"/>
      <c r="B96" s="48"/>
      <c r="C96" s="49" t="s">
        <v>295</v>
      </c>
      <c r="D96" s="134" t="s">
        <v>300</v>
      </c>
      <c r="E96" s="39">
        <v>13520.23</v>
      </c>
      <c r="F96" s="39">
        <v>13520.23</v>
      </c>
      <c r="G96" s="119">
        <f t="shared" si="21"/>
        <v>1</v>
      </c>
      <c r="H96" s="39">
        <f t="shared" si="23"/>
        <v>13520.23</v>
      </c>
      <c r="I96" s="39">
        <f t="shared" si="24"/>
        <v>13520.23</v>
      </c>
      <c r="J96" s="39">
        <v>0</v>
      </c>
      <c r="K96" s="39">
        <f t="shared" si="25"/>
        <v>13520.23</v>
      </c>
      <c r="L96" s="42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42">
        <v>0</v>
      </c>
      <c r="S96" s="43">
        <v>0</v>
      </c>
      <c r="T96" s="136">
        <v>0</v>
      </c>
      <c r="U96" s="43">
        <v>0</v>
      </c>
    </row>
    <row r="97" spans="1:21" s="78" customFormat="1" ht="30" customHeight="1">
      <c r="A97" s="48"/>
      <c r="B97" s="48"/>
      <c r="C97" s="49" t="s">
        <v>44</v>
      </c>
      <c r="D97" s="71" t="s">
        <v>172</v>
      </c>
      <c r="E97" s="42">
        <v>18500</v>
      </c>
      <c r="F97" s="39">
        <v>18291.49</v>
      </c>
      <c r="G97" s="119">
        <f t="shared" si="21"/>
        <v>0.9887291891891893</v>
      </c>
      <c r="H97" s="39">
        <f t="shared" si="23"/>
        <v>18291.49</v>
      </c>
      <c r="I97" s="39">
        <f t="shared" si="24"/>
        <v>18291.49</v>
      </c>
      <c r="J97" s="39">
        <v>0</v>
      </c>
      <c r="K97" s="39">
        <f t="shared" si="25"/>
        <v>18291.49</v>
      </c>
      <c r="L97" s="42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42">
        <v>0</v>
      </c>
      <c r="S97" s="43">
        <v>0</v>
      </c>
      <c r="T97" s="31">
        <v>0</v>
      </c>
      <c r="U97" s="32">
        <v>0</v>
      </c>
    </row>
    <row r="98" spans="1:21" s="78" customFormat="1" ht="79.5" customHeight="1">
      <c r="A98" s="48"/>
      <c r="B98" s="48"/>
      <c r="C98" s="49" t="s">
        <v>302</v>
      </c>
      <c r="D98" s="71" t="s">
        <v>304</v>
      </c>
      <c r="E98" s="42">
        <v>0</v>
      </c>
      <c r="F98" s="39">
        <v>-13520.23</v>
      </c>
      <c r="G98" s="137" t="s">
        <v>303</v>
      </c>
      <c r="H98" s="39">
        <f t="shared" si="23"/>
        <v>-13520.23</v>
      </c>
      <c r="I98" s="39">
        <f t="shared" si="24"/>
        <v>-13520.23</v>
      </c>
      <c r="J98" s="39">
        <v>0</v>
      </c>
      <c r="K98" s="39">
        <f t="shared" si="25"/>
        <v>-13520.23</v>
      </c>
      <c r="L98" s="42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42">
        <v>0</v>
      </c>
      <c r="S98" s="43">
        <v>0</v>
      </c>
      <c r="T98" s="31">
        <v>0</v>
      </c>
      <c r="U98" s="32">
        <v>0</v>
      </c>
    </row>
    <row r="99" spans="1:21" s="78" customFormat="1" ht="20.25" customHeight="1">
      <c r="A99" s="48"/>
      <c r="B99" s="48"/>
      <c r="C99" s="49" t="s">
        <v>14</v>
      </c>
      <c r="D99" s="71" t="s">
        <v>156</v>
      </c>
      <c r="E99" s="42">
        <v>29000</v>
      </c>
      <c r="F99" s="39">
        <v>28849.74</v>
      </c>
      <c r="G99" s="119">
        <f t="shared" si="21"/>
        <v>0.9948186206896552</v>
      </c>
      <c r="H99" s="39">
        <v>0</v>
      </c>
      <c r="I99" s="39">
        <v>0</v>
      </c>
      <c r="J99" s="39">
        <v>0</v>
      </c>
      <c r="K99" s="39">
        <v>0</v>
      </c>
      <c r="L99" s="42">
        <v>0</v>
      </c>
      <c r="M99" s="39">
        <v>0</v>
      </c>
      <c r="N99" s="39">
        <v>0</v>
      </c>
      <c r="O99" s="39">
        <v>0</v>
      </c>
      <c r="P99" s="39">
        <v>0</v>
      </c>
      <c r="Q99" s="39">
        <f>F99</f>
        <v>28849.74</v>
      </c>
      <c r="R99" s="42">
        <f>Q99</f>
        <v>28849.74</v>
      </c>
      <c r="S99" s="43">
        <v>0</v>
      </c>
      <c r="T99" s="31">
        <v>0</v>
      </c>
      <c r="U99" s="32">
        <v>0</v>
      </c>
    </row>
    <row r="100" spans="1:21" s="78" customFormat="1" ht="32.25" customHeight="1">
      <c r="A100" s="48"/>
      <c r="B100" s="48"/>
      <c r="C100" s="49" t="s">
        <v>33</v>
      </c>
      <c r="D100" s="71" t="s">
        <v>169</v>
      </c>
      <c r="E100" s="42">
        <v>4200</v>
      </c>
      <c r="F100" s="39">
        <v>4124.81</v>
      </c>
      <c r="G100" s="119">
        <f t="shared" si="21"/>
        <v>0.9820976190476192</v>
      </c>
      <c r="H100" s="39">
        <v>0</v>
      </c>
      <c r="I100" s="39">
        <v>0</v>
      </c>
      <c r="J100" s="39">
        <v>0</v>
      </c>
      <c r="K100" s="39">
        <v>0</v>
      </c>
      <c r="L100" s="42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f>F100</f>
        <v>4124.81</v>
      </c>
      <c r="R100" s="42">
        <f>Q100</f>
        <v>4124.81</v>
      </c>
      <c r="S100" s="43">
        <v>0</v>
      </c>
      <c r="T100" s="31">
        <v>0</v>
      </c>
      <c r="U100" s="32">
        <v>0</v>
      </c>
    </row>
    <row r="101" spans="1:21" s="78" customFormat="1" ht="11.25" customHeight="1">
      <c r="A101" s="48"/>
      <c r="B101" s="48" t="s">
        <v>247</v>
      </c>
      <c r="C101" s="48"/>
      <c r="D101" s="89" t="s">
        <v>252</v>
      </c>
      <c r="E101" s="39">
        <f aca="true" t="shared" si="26" ref="E101:U101">SUM(E102:E106)</f>
        <v>24165</v>
      </c>
      <c r="F101" s="39">
        <f t="shared" si="26"/>
        <v>21430.59</v>
      </c>
      <c r="G101" s="119">
        <f t="shared" si="21"/>
        <v>0.8868441961514587</v>
      </c>
      <c r="H101" s="39">
        <f t="shared" si="26"/>
        <v>21430.59</v>
      </c>
      <c r="I101" s="39">
        <f t="shared" si="26"/>
        <v>6573.43</v>
      </c>
      <c r="J101" s="39">
        <f t="shared" si="26"/>
        <v>6372.84</v>
      </c>
      <c r="K101" s="39">
        <f t="shared" si="26"/>
        <v>200.59</v>
      </c>
      <c r="L101" s="39">
        <f t="shared" si="26"/>
        <v>0</v>
      </c>
      <c r="M101" s="39">
        <f t="shared" si="26"/>
        <v>14857.16</v>
      </c>
      <c r="N101" s="39">
        <f t="shared" si="26"/>
        <v>0</v>
      </c>
      <c r="O101" s="39">
        <f t="shared" si="26"/>
        <v>0</v>
      </c>
      <c r="P101" s="39">
        <f t="shared" si="26"/>
        <v>0</v>
      </c>
      <c r="Q101" s="39">
        <f t="shared" si="26"/>
        <v>0</v>
      </c>
      <c r="R101" s="39">
        <f t="shared" si="26"/>
        <v>0</v>
      </c>
      <c r="S101" s="39">
        <f t="shared" si="26"/>
        <v>0</v>
      </c>
      <c r="T101" s="39">
        <f t="shared" si="26"/>
        <v>0</v>
      </c>
      <c r="U101" s="39">
        <f t="shared" si="26"/>
        <v>0</v>
      </c>
    </row>
    <row r="102" spans="1:21" s="78" customFormat="1" ht="31.5" customHeight="1">
      <c r="A102" s="48"/>
      <c r="B102" s="48"/>
      <c r="C102" s="49" t="s">
        <v>25</v>
      </c>
      <c r="D102" s="71" t="s">
        <v>163</v>
      </c>
      <c r="E102" s="42">
        <v>14857.16</v>
      </c>
      <c r="F102" s="39">
        <v>14857.16</v>
      </c>
      <c r="G102" s="119">
        <f t="shared" si="21"/>
        <v>1</v>
      </c>
      <c r="H102" s="39">
        <f>F102</f>
        <v>14857.16</v>
      </c>
      <c r="I102" s="39">
        <v>0</v>
      </c>
      <c r="J102" s="39">
        <v>0</v>
      </c>
      <c r="K102" s="39">
        <v>0</v>
      </c>
      <c r="L102" s="39">
        <v>0</v>
      </c>
      <c r="M102" s="39">
        <f>H102</f>
        <v>14857.16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</row>
    <row r="103" spans="1:21" s="78" customFormat="1" ht="20.25" customHeight="1">
      <c r="A103" s="48"/>
      <c r="B103" s="48"/>
      <c r="C103" s="49" t="s">
        <v>18</v>
      </c>
      <c r="D103" s="72" t="s">
        <v>158</v>
      </c>
      <c r="E103" s="42">
        <v>1957.67</v>
      </c>
      <c r="F103" s="39">
        <v>1673.64</v>
      </c>
      <c r="G103" s="119">
        <f t="shared" si="21"/>
        <v>0.8549142603196658</v>
      </c>
      <c r="H103" s="39">
        <f>F103</f>
        <v>1673.64</v>
      </c>
      <c r="I103" s="39">
        <f>H103</f>
        <v>1673.64</v>
      </c>
      <c r="J103" s="39">
        <f>F103</f>
        <v>1673.64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</row>
    <row r="104" spans="1:21" s="78" customFormat="1" ht="11.25" customHeight="1">
      <c r="A104" s="48"/>
      <c r="B104" s="48"/>
      <c r="C104" s="49" t="s">
        <v>19</v>
      </c>
      <c r="D104" s="72" t="s">
        <v>159</v>
      </c>
      <c r="E104" s="42">
        <v>230.39</v>
      </c>
      <c r="F104" s="39">
        <v>215.4</v>
      </c>
      <c r="G104" s="119">
        <f t="shared" si="21"/>
        <v>0.9349364121706673</v>
      </c>
      <c r="H104" s="39">
        <f>F104</f>
        <v>215.4</v>
      </c>
      <c r="I104" s="39">
        <f>H104</f>
        <v>215.4</v>
      </c>
      <c r="J104" s="39">
        <f>F104</f>
        <v>215.4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</row>
    <row r="105" spans="1:21" s="78" customFormat="1" ht="20.25" customHeight="1">
      <c r="A105" s="48"/>
      <c r="B105" s="48"/>
      <c r="C105" s="49" t="s">
        <v>20</v>
      </c>
      <c r="D105" s="71" t="s">
        <v>160</v>
      </c>
      <c r="E105" s="42">
        <v>6319.78</v>
      </c>
      <c r="F105" s="39">
        <v>4483.8</v>
      </c>
      <c r="G105" s="119">
        <f t="shared" si="21"/>
        <v>0.7094867226390793</v>
      </c>
      <c r="H105" s="39">
        <f>F105</f>
        <v>4483.8</v>
      </c>
      <c r="I105" s="39">
        <f>H105</f>
        <v>4483.8</v>
      </c>
      <c r="J105" s="39">
        <f>F105</f>
        <v>4483.8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</row>
    <row r="106" spans="1:21" s="78" customFormat="1" ht="20.25" customHeight="1">
      <c r="A106" s="48"/>
      <c r="B106" s="48"/>
      <c r="C106" s="49" t="s">
        <v>31</v>
      </c>
      <c r="D106" s="72" t="s">
        <v>166</v>
      </c>
      <c r="E106" s="42">
        <v>800</v>
      </c>
      <c r="F106" s="39">
        <v>200.59</v>
      </c>
      <c r="G106" s="119">
        <f t="shared" si="21"/>
        <v>0.2507375</v>
      </c>
      <c r="H106" s="39">
        <f>F106</f>
        <v>200.59</v>
      </c>
      <c r="I106" s="39">
        <f>H106</f>
        <v>200.59</v>
      </c>
      <c r="J106" s="39">
        <v>0</v>
      </c>
      <c r="K106" s="39">
        <f>F106</f>
        <v>200.59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</row>
    <row r="107" spans="1:21" s="78" customFormat="1" ht="28.5" customHeight="1">
      <c r="A107" s="48"/>
      <c r="B107" s="48" t="s">
        <v>285</v>
      </c>
      <c r="C107" s="49"/>
      <c r="D107" s="30" t="s">
        <v>286</v>
      </c>
      <c r="E107" s="42">
        <f>SUM(E108:E109)</f>
        <v>3200</v>
      </c>
      <c r="F107" s="39">
        <f>SUM(F108:F109)</f>
        <v>982.8</v>
      </c>
      <c r="G107" s="119">
        <f t="shared" si="21"/>
        <v>0.307125</v>
      </c>
      <c r="H107" s="39">
        <f>SUM(H108:H109)</f>
        <v>982.8</v>
      </c>
      <c r="I107" s="39">
        <f>SUM(I108:I109)</f>
        <v>982.8</v>
      </c>
      <c r="J107" s="39">
        <f aca="true" t="shared" si="27" ref="J107:U107">SUM(J108:J109)</f>
        <v>0</v>
      </c>
      <c r="K107" s="39">
        <f t="shared" si="27"/>
        <v>982.8</v>
      </c>
      <c r="L107" s="39">
        <f t="shared" si="27"/>
        <v>0</v>
      </c>
      <c r="M107" s="39">
        <f t="shared" si="27"/>
        <v>0</v>
      </c>
      <c r="N107" s="39">
        <f t="shared" si="27"/>
        <v>0</v>
      </c>
      <c r="O107" s="39">
        <f t="shared" si="27"/>
        <v>0</v>
      </c>
      <c r="P107" s="39">
        <f t="shared" si="27"/>
        <v>0</v>
      </c>
      <c r="Q107" s="39">
        <f t="shared" si="27"/>
        <v>0</v>
      </c>
      <c r="R107" s="39">
        <f t="shared" si="27"/>
        <v>0</v>
      </c>
      <c r="S107" s="39">
        <f t="shared" si="27"/>
        <v>0</v>
      </c>
      <c r="T107" s="39">
        <f t="shared" si="27"/>
        <v>0</v>
      </c>
      <c r="U107" s="39">
        <f t="shared" si="27"/>
        <v>0</v>
      </c>
    </row>
    <row r="108" spans="1:21" s="78" customFormat="1" ht="21.75" customHeight="1">
      <c r="A108" s="48"/>
      <c r="B108" s="48"/>
      <c r="C108" s="49" t="s">
        <v>21</v>
      </c>
      <c r="D108" s="71" t="s">
        <v>161</v>
      </c>
      <c r="E108" s="42">
        <v>2200</v>
      </c>
      <c r="F108" s="39">
        <v>0</v>
      </c>
      <c r="G108" s="119">
        <f t="shared" si="21"/>
        <v>0</v>
      </c>
      <c r="H108" s="39">
        <v>0</v>
      </c>
      <c r="I108" s="39">
        <f>H108</f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</row>
    <row r="109" spans="1:21" s="78" customFormat="1" ht="14.25" customHeight="1">
      <c r="A109" s="48"/>
      <c r="B109" s="48"/>
      <c r="C109" s="49" t="s">
        <v>22</v>
      </c>
      <c r="D109" s="71" t="s">
        <v>162</v>
      </c>
      <c r="E109" s="42">
        <v>1000</v>
      </c>
      <c r="F109" s="39">
        <v>982.8</v>
      </c>
      <c r="G109" s="119">
        <f t="shared" si="21"/>
        <v>0.9828</v>
      </c>
      <c r="H109" s="39">
        <f>F109</f>
        <v>982.8</v>
      </c>
      <c r="I109" s="39">
        <f>H109</f>
        <v>982.8</v>
      </c>
      <c r="J109" s="39">
        <v>0</v>
      </c>
      <c r="K109" s="39">
        <f>H109</f>
        <v>982.8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</row>
    <row r="110" spans="1:21" s="78" customFormat="1" ht="11.25" customHeight="1">
      <c r="A110" s="48"/>
      <c r="B110" s="48" t="s">
        <v>47</v>
      </c>
      <c r="C110" s="49"/>
      <c r="D110" s="30" t="s">
        <v>111</v>
      </c>
      <c r="E110" s="39">
        <f>SUM(E111:E114)</f>
        <v>92500</v>
      </c>
      <c r="F110" s="39">
        <f aca="true" t="shared" si="28" ref="F110:U110">SUM(F111:F114)</f>
        <v>84492.32999999999</v>
      </c>
      <c r="G110" s="119">
        <f t="shared" si="21"/>
        <v>0.9134305945945944</v>
      </c>
      <c r="H110" s="39">
        <f t="shared" si="28"/>
        <v>84492.32999999999</v>
      </c>
      <c r="I110" s="39">
        <f t="shared" si="28"/>
        <v>45972.33</v>
      </c>
      <c r="J110" s="39">
        <f t="shared" si="28"/>
        <v>0</v>
      </c>
      <c r="K110" s="39">
        <f t="shared" si="28"/>
        <v>45972.33</v>
      </c>
      <c r="L110" s="39">
        <f t="shared" si="28"/>
        <v>0</v>
      </c>
      <c r="M110" s="39">
        <f t="shared" si="28"/>
        <v>38520</v>
      </c>
      <c r="N110" s="39">
        <f t="shared" si="28"/>
        <v>0</v>
      </c>
      <c r="O110" s="39">
        <f t="shared" si="28"/>
        <v>0</v>
      </c>
      <c r="P110" s="39">
        <f t="shared" si="28"/>
        <v>0</v>
      </c>
      <c r="Q110" s="39">
        <f t="shared" si="28"/>
        <v>0</v>
      </c>
      <c r="R110" s="39">
        <f t="shared" si="28"/>
        <v>0</v>
      </c>
      <c r="S110" s="39">
        <f t="shared" si="28"/>
        <v>0</v>
      </c>
      <c r="T110" s="39">
        <f t="shared" si="28"/>
        <v>0</v>
      </c>
      <c r="U110" s="39">
        <f t="shared" si="28"/>
        <v>0</v>
      </c>
    </row>
    <row r="111" spans="1:21" s="78" customFormat="1" ht="20.25" customHeight="1">
      <c r="A111" s="48"/>
      <c r="B111" s="48"/>
      <c r="C111" s="49" t="s">
        <v>43</v>
      </c>
      <c r="D111" s="71" t="s">
        <v>171</v>
      </c>
      <c r="E111" s="42">
        <v>39000</v>
      </c>
      <c r="F111" s="39">
        <v>38520</v>
      </c>
      <c r="G111" s="119">
        <f t="shared" si="21"/>
        <v>0.9876923076923076</v>
      </c>
      <c r="H111" s="39">
        <f>F111</f>
        <v>38520</v>
      </c>
      <c r="I111" s="39">
        <v>0</v>
      </c>
      <c r="J111" s="39">
        <v>0</v>
      </c>
      <c r="K111" s="39">
        <v>0</v>
      </c>
      <c r="L111" s="42">
        <v>0</v>
      </c>
      <c r="M111" s="39">
        <f>H111</f>
        <v>38520</v>
      </c>
      <c r="N111" s="39">
        <v>0</v>
      </c>
      <c r="O111" s="39">
        <v>0</v>
      </c>
      <c r="P111" s="39">
        <v>0</v>
      </c>
      <c r="Q111" s="39">
        <v>0</v>
      </c>
      <c r="R111" s="42">
        <v>0</v>
      </c>
      <c r="S111" s="43">
        <v>0</v>
      </c>
      <c r="T111" s="31">
        <v>0</v>
      </c>
      <c r="U111" s="32">
        <v>0</v>
      </c>
    </row>
    <row r="112" spans="1:21" s="78" customFormat="1" ht="20.25" customHeight="1">
      <c r="A112" s="48"/>
      <c r="B112" s="48"/>
      <c r="C112" s="49" t="s">
        <v>21</v>
      </c>
      <c r="D112" s="71" t="s">
        <v>161</v>
      </c>
      <c r="E112" s="42">
        <v>29500</v>
      </c>
      <c r="F112" s="39">
        <v>24320.87</v>
      </c>
      <c r="G112" s="119">
        <f t="shared" si="21"/>
        <v>0.8244362711864407</v>
      </c>
      <c r="H112" s="39">
        <f>F112</f>
        <v>24320.87</v>
      </c>
      <c r="I112" s="39">
        <f>H112</f>
        <v>24320.87</v>
      </c>
      <c r="J112" s="39">
        <v>0</v>
      </c>
      <c r="K112" s="39">
        <f>H112</f>
        <v>24320.87</v>
      </c>
      <c r="L112" s="42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42">
        <v>0</v>
      </c>
      <c r="S112" s="43">
        <v>0</v>
      </c>
      <c r="T112" s="31">
        <v>0</v>
      </c>
      <c r="U112" s="32">
        <v>0</v>
      </c>
    </row>
    <row r="113" spans="1:21" s="78" customFormat="1" ht="11.25" customHeight="1">
      <c r="A113" s="48"/>
      <c r="B113" s="48"/>
      <c r="C113" s="50" t="s">
        <v>22</v>
      </c>
      <c r="D113" s="71" t="s">
        <v>162</v>
      </c>
      <c r="E113" s="42">
        <v>15700</v>
      </c>
      <c r="F113" s="39">
        <v>13351.46</v>
      </c>
      <c r="G113" s="119">
        <f t="shared" si="21"/>
        <v>0.8504114649681528</v>
      </c>
      <c r="H113" s="39">
        <f>F113</f>
        <v>13351.46</v>
      </c>
      <c r="I113" s="39">
        <f>H113</f>
        <v>13351.46</v>
      </c>
      <c r="J113" s="39">
        <v>0</v>
      </c>
      <c r="K113" s="39">
        <f>H113</f>
        <v>13351.46</v>
      </c>
      <c r="L113" s="42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42">
        <v>0</v>
      </c>
      <c r="S113" s="43">
        <v>0</v>
      </c>
      <c r="T113" s="31">
        <v>0</v>
      </c>
      <c r="U113" s="32">
        <v>0</v>
      </c>
    </row>
    <row r="114" spans="1:21" s="78" customFormat="1" ht="11.25" customHeight="1">
      <c r="A114" s="48"/>
      <c r="B114" s="48"/>
      <c r="C114" s="48" t="s">
        <v>13</v>
      </c>
      <c r="D114" s="71" t="s">
        <v>155</v>
      </c>
      <c r="E114" s="42">
        <v>8300</v>
      </c>
      <c r="F114" s="39">
        <v>8300</v>
      </c>
      <c r="G114" s="119">
        <f t="shared" si="21"/>
        <v>1</v>
      </c>
      <c r="H114" s="39">
        <f>F114</f>
        <v>8300</v>
      </c>
      <c r="I114" s="39">
        <f>H114</f>
        <v>8300</v>
      </c>
      <c r="J114" s="39">
        <v>0</v>
      </c>
      <c r="K114" s="39">
        <f>H114</f>
        <v>8300</v>
      </c>
      <c r="L114" s="42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42">
        <v>0</v>
      </c>
      <c r="S114" s="43">
        <v>0</v>
      </c>
      <c r="T114" s="31">
        <v>0</v>
      </c>
      <c r="U114" s="32">
        <v>0</v>
      </c>
    </row>
    <row r="115" spans="1:21" s="78" customFormat="1" ht="54.75" customHeight="1">
      <c r="A115" s="48" t="s">
        <v>48</v>
      </c>
      <c r="B115" s="48"/>
      <c r="C115" s="49"/>
      <c r="D115" s="30" t="s">
        <v>121</v>
      </c>
      <c r="E115" s="39">
        <f>E116+E120</f>
        <v>15620</v>
      </c>
      <c r="F115" s="39">
        <f aca="true" t="shared" si="29" ref="F115:U115">F116+F120</f>
        <v>15602.76</v>
      </c>
      <c r="G115" s="119">
        <f t="shared" si="21"/>
        <v>0.9988962868117798</v>
      </c>
      <c r="H115" s="39">
        <f t="shared" si="29"/>
        <v>15602.76</v>
      </c>
      <c r="I115" s="39">
        <f t="shared" si="29"/>
        <v>8522.76</v>
      </c>
      <c r="J115" s="39">
        <f t="shared" si="29"/>
        <v>4565.98</v>
      </c>
      <c r="K115" s="39">
        <f t="shared" si="29"/>
        <v>3956.7799999999997</v>
      </c>
      <c r="L115" s="39">
        <f t="shared" si="29"/>
        <v>0</v>
      </c>
      <c r="M115" s="39">
        <f t="shared" si="29"/>
        <v>7080</v>
      </c>
      <c r="N115" s="39">
        <f t="shared" si="29"/>
        <v>0</v>
      </c>
      <c r="O115" s="39">
        <f t="shared" si="29"/>
        <v>0</v>
      </c>
      <c r="P115" s="39">
        <f t="shared" si="29"/>
        <v>0</v>
      </c>
      <c r="Q115" s="39">
        <f t="shared" si="29"/>
        <v>0</v>
      </c>
      <c r="R115" s="39">
        <f t="shared" si="29"/>
        <v>0</v>
      </c>
      <c r="S115" s="39">
        <f t="shared" si="29"/>
        <v>0</v>
      </c>
      <c r="T115" s="39">
        <f t="shared" si="29"/>
        <v>0</v>
      </c>
      <c r="U115" s="39">
        <f t="shared" si="29"/>
        <v>0</v>
      </c>
    </row>
    <row r="116" spans="1:21" s="78" customFormat="1" ht="38.25" customHeight="1">
      <c r="A116" s="48"/>
      <c r="B116" s="48" t="s">
        <v>49</v>
      </c>
      <c r="C116" s="49"/>
      <c r="D116" s="30" t="s">
        <v>191</v>
      </c>
      <c r="E116" s="39">
        <f>SUM(E117:E119)</f>
        <v>1021</v>
      </c>
      <c r="F116" s="39">
        <f aca="true" t="shared" si="30" ref="F116:U116">SUM(F117:F119)</f>
        <v>1008.98</v>
      </c>
      <c r="G116" s="119">
        <f t="shared" si="21"/>
        <v>0.9882272282076396</v>
      </c>
      <c r="H116" s="39">
        <f t="shared" si="30"/>
        <v>1008.98</v>
      </c>
      <c r="I116" s="39">
        <f t="shared" si="30"/>
        <v>1008.98</v>
      </c>
      <c r="J116" s="39">
        <f t="shared" si="30"/>
        <v>1008.98</v>
      </c>
      <c r="K116" s="39">
        <f t="shared" si="30"/>
        <v>0</v>
      </c>
      <c r="L116" s="39">
        <f t="shared" si="30"/>
        <v>0</v>
      </c>
      <c r="M116" s="39">
        <f t="shared" si="30"/>
        <v>0</v>
      </c>
      <c r="N116" s="39">
        <f t="shared" si="30"/>
        <v>0</v>
      </c>
      <c r="O116" s="39">
        <f t="shared" si="30"/>
        <v>0</v>
      </c>
      <c r="P116" s="39">
        <f t="shared" si="30"/>
        <v>0</v>
      </c>
      <c r="Q116" s="39">
        <f t="shared" si="30"/>
        <v>0</v>
      </c>
      <c r="R116" s="39">
        <f t="shared" si="30"/>
        <v>0</v>
      </c>
      <c r="S116" s="39">
        <f t="shared" si="30"/>
        <v>0</v>
      </c>
      <c r="T116" s="39">
        <f t="shared" si="30"/>
        <v>0</v>
      </c>
      <c r="U116" s="39">
        <f t="shared" si="30"/>
        <v>0</v>
      </c>
    </row>
    <row r="117" spans="1:21" s="78" customFormat="1" ht="20.25" customHeight="1">
      <c r="A117" s="48"/>
      <c r="B117" s="48"/>
      <c r="C117" s="49" t="s">
        <v>18</v>
      </c>
      <c r="D117" s="72" t="s">
        <v>158</v>
      </c>
      <c r="E117" s="42">
        <v>132.02</v>
      </c>
      <c r="F117" s="39">
        <v>132.02</v>
      </c>
      <c r="G117" s="119">
        <f t="shared" si="21"/>
        <v>1</v>
      </c>
      <c r="H117" s="39">
        <f>F117</f>
        <v>132.02</v>
      </c>
      <c r="I117" s="39">
        <f>H117</f>
        <v>132.02</v>
      </c>
      <c r="J117" s="39">
        <f>H117</f>
        <v>132.02</v>
      </c>
      <c r="K117" s="39">
        <v>0</v>
      </c>
      <c r="L117" s="42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42">
        <v>0</v>
      </c>
      <c r="S117" s="43">
        <v>0</v>
      </c>
      <c r="T117" s="31">
        <v>0</v>
      </c>
      <c r="U117" s="32">
        <v>0</v>
      </c>
    </row>
    <row r="118" spans="1:21" s="78" customFormat="1" ht="11.25" customHeight="1">
      <c r="A118" s="48"/>
      <c r="B118" s="48"/>
      <c r="C118" s="49" t="s">
        <v>19</v>
      </c>
      <c r="D118" s="72" t="s">
        <v>159</v>
      </c>
      <c r="E118" s="42">
        <v>20.96</v>
      </c>
      <c r="F118" s="39">
        <v>20.96</v>
      </c>
      <c r="G118" s="119">
        <f t="shared" si="21"/>
        <v>1</v>
      </c>
      <c r="H118" s="39">
        <f>F118</f>
        <v>20.96</v>
      </c>
      <c r="I118" s="39">
        <f>H118</f>
        <v>20.96</v>
      </c>
      <c r="J118" s="39">
        <f>H118</f>
        <v>20.96</v>
      </c>
      <c r="K118" s="39">
        <v>0</v>
      </c>
      <c r="L118" s="42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42">
        <v>0</v>
      </c>
      <c r="S118" s="43">
        <v>0</v>
      </c>
      <c r="T118" s="31">
        <v>0</v>
      </c>
      <c r="U118" s="32">
        <v>0</v>
      </c>
    </row>
    <row r="119" spans="1:21" s="78" customFormat="1" ht="20.25" customHeight="1">
      <c r="A119" s="48"/>
      <c r="B119" s="48"/>
      <c r="C119" s="49" t="s">
        <v>20</v>
      </c>
      <c r="D119" s="71" t="s">
        <v>160</v>
      </c>
      <c r="E119" s="42">
        <v>868.02</v>
      </c>
      <c r="F119" s="39">
        <v>856</v>
      </c>
      <c r="G119" s="119">
        <f t="shared" si="21"/>
        <v>0.9861523928020092</v>
      </c>
      <c r="H119" s="39">
        <f>F119</f>
        <v>856</v>
      </c>
      <c r="I119" s="39">
        <f>H119</f>
        <v>856</v>
      </c>
      <c r="J119" s="39">
        <f>H119</f>
        <v>856</v>
      </c>
      <c r="K119" s="39">
        <v>0</v>
      </c>
      <c r="L119" s="42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42">
        <v>0</v>
      </c>
      <c r="S119" s="43">
        <v>0</v>
      </c>
      <c r="T119" s="31">
        <v>0</v>
      </c>
      <c r="U119" s="32">
        <v>0</v>
      </c>
    </row>
    <row r="120" spans="1:21" s="78" customFormat="1" ht="20.25" customHeight="1">
      <c r="A120" s="48"/>
      <c r="B120" s="48" t="s">
        <v>268</v>
      </c>
      <c r="C120" s="49"/>
      <c r="D120" s="90" t="s">
        <v>269</v>
      </c>
      <c r="E120" s="39">
        <f>SUM(E121:E127)</f>
        <v>14599</v>
      </c>
      <c r="F120" s="39">
        <f aca="true" t="shared" si="31" ref="F120:U120">SUM(F121:F127)</f>
        <v>14593.78</v>
      </c>
      <c r="G120" s="119">
        <f t="shared" si="21"/>
        <v>0.9996424412631003</v>
      </c>
      <c r="H120" s="39">
        <f t="shared" si="31"/>
        <v>14593.78</v>
      </c>
      <c r="I120" s="39">
        <f t="shared" si="31"/>
        <v>7513.78</v>
      </c>
      <c r="J120" s="39">
        <f t="shared" si="31"/>
        <v>3557</v>
      </c>
      <c r="K120" s="39">
        <f t="shared" si="31"/>
        <v>3956.7799999999997</v>
      </c>
      <c r="L120" s="39">
        <f t="shared" si="31"/>
        <v>0</v>
      </c>
      <c r="M120" s="39">
        <f t="shared" si="31"/>
        <v>7080</v>
      </c>
      <c r="N120" s="39">
        <f t="shared" si="31"/>
        <v>0</v>
      </c>
      <c r="O120" s="39">
        <f t="shared" si="31"/>
        <v>0</v>
      </c>
      <c r="P120" s="39">
        <f t="shared" si="31"/>
        <v>0</v>
      </c>
      <c r="Q120" s="39">
        <f t="shared" si="31"/>
        <v>0</v>
      </c>
      <c r="R120" s="39">
        <f t="shared" si="31"/>
        <v>0</v>
      </c>
      <c r="S120" s="39">
        <f t="shared" si="31"/>
        <v>0</v>
      </c>
      <c r="T120" s="39">
        <f t="shared" si="31"/>
        <v>0</v>
      </c>
      <c r="U120" s="39">
        <f t="shared" si="31"/>
        <v>0</v>
      </c>
    </row>
    <row r="121" spans="1:21" s="78" customFormat="1" ht="20.25" customHeight="1">
      <c r="A121" s="48"/>
      <c r="B121" s="48"/>
      <c r="C121" s="49" t="s">
        <v>43</v>
      </c>
      <c r="D121" s="71" t="s">
        <v>171</v>
      </c>
      <c r="E121" s="44">
        <v>7080</v>
      </c>
      <c r="F121" s="39">
        <v>7080</v>
      </c>
      <c r="G121" s="119">
        <f t="shared" si="21"/>
        <v>1</v>
      </c>
      <c r="H121" s="39">
        <f>F121</f>
        <v>7080</v>
      </c>
      <c r="I121" s="39">
        <v>0</v>
      </c>
      <c r="J121" s="39">
        <v>0</v>
      </c>
      <c r="K121" s="39">
        <v>0</v>
      </c>
      <c r="L121" s="39">
        <v>0</v>
      </c>
      <c r="M121" s="39">
        <f>H121</f>
        <v>7080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</row>
    <row r="122" spans="1:21" s="78" customFormat="1" ht="20.25" customHeight="1">
      <c r="A122" s="48"/>
      <c r="B122" s="48"/>
      <c r="C122" s="49" t="s">
        <v>18</v>
      </c>
      <c r="D122" s="72" t="s">
        <v>158</v>
      </c>
      <c r="E122" s="42">
        <v>414.13</v>
      </c>
      <c r="F122" s="39">
        <v>414.13</v>
      </c>
      <c r="G122" s="119">
        <f t="shared" si="21"/>
        <v>1</v>
      </c>
      <c r="H122" s="39">
        <f aca="true" t="shared" si="32" ref="H122:H127">F122</f>
        <v>414.13</v>
      </c>
      <c r="I122" s="39">
        <f aca="true" t="shared" si="33" ref="I122:I127">H122</f>
        <v>414.13</v>
      </c>
      <c r="J122" s="39">
        <f>H122</f>
        <v>414.13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</row>
    <row r="123" spans="1:21" s="78" customFormat="1" ht="11.25" customHeight="1">
      <c r="A123" s="48"/>
      <c r="B123" s="48"/>
      <c r="C123" s="49" t="s">
        <v>19</v>
      </c>
      <c r="D123" s="72" t="s">
        <v>159</v>
      </c>
      <c r="E123" s="42">
        <v>65.61</v>
      </c>
      <c r="F123" s="39">
        <v>65.61</v>
      </c>
      <c r="G123" s="119">
        <f t="shared" si="21"/>
        <v>1</v>
      </c>
      <c r="H123" s="39">
        <f t="shared" si="32"/>
        <v>65.61</v>
      </c>
      <c r="I123" s="39">
        <f t="shared" si="33"/>
        <v>65.61</v>
      </c>
      <c r="J123" s="39">
        <f>H123</f>
        <v>65.61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</row>
    <row r="124" spans="1:21" s="78" customFormat="1" ht="21" customHeight="1">
      <c r="A124" s="48"/>
      <c r="B124" s="48"/>
      <c r="C124" s="49" t="s">
        <v>20</v>
      </c>
      <c r="D124" s="71" t="s">
        <v>160</v>
      </c>
      <c r="E124" s="42">
        <v>3077.26</v>
      </c>
      <c r="F124" s="39">
        <v>3077.26</v>
      </c>
      <c r="G124" s="119">
        <f t="shared" si="21"/>
        <v>1</v>
      </c>
      <c r="H124" s="39">
        <f t="shared" si="32"/>
        <v>3077.26</v>
      </c>
      <c r="I124" s="39">
        <f t="shared" si="33"/>
        <v>3077.26</v>
      </c>
      <c r="J124" s="39">
        <f>H124</f>
        <v>3077.26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</row>
    <row r="125" spans="1:21" s="78" customFormat="1" ht="21" customHeight="1">
      <c r="A125" s="48"/>
      <c r="B125" s="48"/>
      <c r="C125" s="49" t="s">
        <v>21</v>
      </c>
      <c r="D125" s="71" t="s">
        <v>161</v>
      </c>
      <c r="E125" s="42">
        <v>1892.25</v>
      </c>
      <c r="F125" s="39">
        <v>1892.25</v>
      </c>
      <c r="G125" s="119">
        <f t="shared" si="21"/>
        <v>1</v>
      </c>
      <c r="H125" s="39">
        <f t="shared" si="32"/>
        <v>1892.25</v>
      </c>
      <c r="I125" s="39">
        <f t="shared" si="33"/>
        <v>1892.25</v>
      </c>
      <c r="J125" s="39">
        <v>0</v>
      </c>
      <c r="K125" s="39">
        <f>H125</f>
        <v>1892.25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</row>
    <row r="126" spans="1:21" s="78" customFormat="1" ht="11.25" customHeight="1">
      <c r="A126" s="48"/>
      <c r="B126" s="48"/>
      <c r="C126" s="49" t="s">
        <v>22</v>
      </c>
      <c r="D126" s="71" t="s">
        <v>162</v>
      </c>
      <c r="E126" s="42">
        <v>620.53</v>
      </c>
      <c r="F126" s="39">
        <v>620.53</v>
      </c>
      <c r="G126" s="119">
        <f t="shared" si="21"/>
        <v>1</v>
      </c>
      <c r="H126" s="39">
        <f t="shared" si="32"/>
        <v>620.53</v>
      </c>
      <c r="I126" s="39">
        <f t="shared" si="33"/>
        <v>620.53</v>
      </c>
      <c r="J126" s="39">
        <v>0</v>
      </c>
      <c r="K126" s="39">
        <f>H126</f>
        <v>620.53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</row>
    <row r="127" spans="1:21" s="78" customFormat="1" ht="11.25" customHeight="1">
      <c r="A127" s="48"/>
      <c r="B127" s="48"/>
      <c r="C127" s="49" t="s">
        <v>31</v>
      </c>
      <c r="D127" s="71" t="s">
        <v>166</v>
      </c>
      <c r="E127" s="42">
        <v>1449.22</v>
      </c>
      <c r="F127" s="39">
        <v>1444</v>
      </c>
      <c r="G127" s="119">
        <f t="shared" si="21"/>
        <v>0.9963980624059839</v>
      </c>
      <c r="H127" s="39">
        <f t="shared" si="32"/>
        <v>1444</v>
      </c>
      <c r="I127" s="39">
        <f t="shared" si="33"/>
        <v>1444</v>
      </c>
      <c r="J127" s="39">
        <v>0</v>
      </c>
      <c r="K127" s="39">
        <f>F127</f>
        <v>1444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</row>
    <row r="128" spans="1:21" s="78" customFormat="1" ht="28.5" customHeight="1">
      <c r="A128" s="48" t="s">
        <v>50</v>
      </c>
      <c r="B128" s="48"/>
      <c r="C128" s="49"/>
      <c r="D128" s="30" t="s">
        <v>122</v>
      </c>
      <c r="E128" s="39">
        <f>SUM(E129,E131,E134,E143,E146)</f>
        <v>553638.54</v>
      </c>
      <c r="F128" s="39">
        <f>SUM(F129,F131,F134,F143,F146)</f>
        <v>532556.46</v>
      </c>
      <c r="G128" s="119">
        <f t="shared" si="21"/>
        <v>0.9619208590500219</v>
      </c>
      <c r="H128" s="39">
        <f>SUM(H129,H131,H134,H143,H146)</f>
        <v>213660.90000000002</v>
      </c>
      <c r="I128" s="39">
        <f aca="true" t="shared" si="34" ref="I128:U128">SUM(I129,I131,I134,I143,I146)</f>
        <v>186923.90000000002</v>
      </c>
      <c r="J128" s="39">
        <f t="shared" si="34"/>
        <v>0</v>
      </c>
      <c r="K128" s="39">
        <f t="shared" si="34"/>
        <v>186923.90000000002</v>
      </c>
      <c r="L128" s="39">
        <f t="shared" si="34"/>
        <v>5000</v>
      </c>
      <c r="M128" s="39">
        <f t="shared" si="34"/>
        <v>21737</v>
      </c>
      <c r="N128" s="39">
        <f t="shared" si="34"/>
        <v>0</v>
      </c>
      <c r="O128" s="39">
        <f t="shared" si="34"/>
        <v>0</v>
      </c>
      <c r="P128" s="39">
        <f t="shared" si="34"/>
        <v>0</v>
      </c>
      <c r="Q128" s="39">
        <f t="shared" si="34"/>
        <v>318895.56</v>
      </c>
      <c r="R128" s="39">
        <f t="shared" si="34"/>
        <v>318895.56</v>
      </c>
      <c r="S128" s="39">
        <f t="shared" si="34"/>
        <v>0</v>
      </c>
      <c r="T128" s="39">
        <f t="shared" si="34"/>
        <v>0</v>
      </c>
      <c r="U128" s="39">
        <f t="shared" si="34"/>
        <v>0</v>
      </c>
    </row>
    <row r="129" spans="1:21" s="78" customFormat="1" ht="21.75" customHeight="1">
      <c r="A129" s="48"/>
      <c r="B129" s="48" t="s">
        <v>270</v>
      </c>
      <c r="C129" s="49"/>
      <c r="D129" s="30" t="s">
        <v>271</v>
      </c>
      <c r="E129" s="39">
        <f>SUM(E130)</f>
        <v>22000</v>
      </c>
      <c r="F129" s="39">
        <f aca="true" t="shared" si="35" ref="F129:U129">SUM(F130)</f>
        <v>22000</v>
      </c>
      <c r="G129" s="119">
        <f t="shared" si="21"/>
        <v>1</v>
      </c>
      <c r="H129" s="39">
        <f t="shared" si="35"/>
        <v>0</v>
      </c>
      <c r="I129" s="39">
        <f t="shared" si="35"/>
        <v>0</v>
      </c>
      <c r="J129" s="39">
        <f t="shared" si="35"/>
        <v>0</v>
      </c>
      <c r="K129" s="39">
        <f t="shared" si="35"/>
        <v>0</v>
      </c>
      <c r="L129" s="39">
        <f t="shared" si="35"/>
        <v>0</v>
      </c>
      <c r="M129" s="39">
        <f t="shared" si="35"/>
        <v>0</v>
      </c>
      <c r="N129" s="39">
        <f t="shared" si="35"/>
        <v>0</v>
      </c>
      <c r="O129" s="39">
        <f t="shared" si="35"/>
        <v>0</v>
      </c>
      <c r="P129" s="39">
        <f t="shared" si="35"/>
        <v>0</v>
      </c>
      <c r="Q129" s="39">
        <f t="shared" si="35"/>
        <v>22000</v>
      </c>
      <c r="R129" s="39">
        <f t="shared" si="35"/>
        <v>22000</v>
      </c>
      <c r="S129" s="39">
        <f t="shared" si="35"/>
        <v>0</v>
      </c>
      <c r="T129" s="39">
        <f t="shared" si="35"/>
        <v>0</v>
      </c>
      <c r="U129" s="39">
        <f t="shared" si="35"/>
        <v>0</v>
      </c>
    </row>
    <row r="130" spans="1:21" s="78" customFormat="1" ht="51.75" customHeight="1">
      <c r="A130" s="48"/>
      <c r="B130" s="48"/>
      <c r="C130" s="49" t="s">
        <v>272</v>
      </c>
      <c r="D130" s="71" t="s">
        <v>273</v>
      </c>
      <c r="E130" s="39">
        <v>22000</v>
      </c>
      <c r="F130" s="39">
        <v>22000</v>
      </c>
      <c r="G130" s="119">
        <f t="shared" si="21"/>
        <v>1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f>F130</f>
        <v>22000</v>
      </c>
      <c r="R130" s="39">
        <f>F130</f>
        <v>22000</v>
      </c>
      <c r="S130" s="39">
        <v>0</v>
      </c>
      <c r="T130" s="39">
        <v>0</v>
      </c>
      <c r="U130" s="39">
        <v>0</v>
      </c>
    </row>
    <row r="131" spans="1:21" s="78" customFormat="1" ht="31.5" customHeight="1">
      <c r="A131" s="48"/>
      <c r="B131" s="48" t="s">
        <v>287</v>
      </c>
      <c r="C131" s="49"/>
      <c r="D131" s="99" t="s">
        <v>288</v>
      </c>
      <c r="E131" s="39">
        <f>SUM(E132:E133)</f>
        <v>15000</v>
      </c>
      <c r="F131" s="39">
        <f aca="true" t="shared" si="36" ref="F131:U131">SUM(F132:F133)</f>
        <v>15000</v>
      </c>
      <c r="G131" s="119">
        <f t="shared" si="21"/>
        <v>1</v>
      </c>
      <c r="H131" s="39">
        <f t="shared" si="36"/>
        <v>5000</v>
      </c>
      <c r="I131" s="39">
        <f t="shared" si="36"/>
        <v>0</v>
      </c>
      <c r="J131" s="39">
        <f t="shared" si="36"/>
        <v>0</v>
      </c>
      <c r="K131" s="39">
        <f t="shared" si="36"/>
        <v>0</v>
      </c>
      <c r="L131" s="39">
        <f t="shared" si="36"/>
        <v>5000</v>
      </c>
      <c r="M131" s="39">
        <f t="shared" si="36"/>
        <v>0</v>
      </c>
      <c r="N131" s="39">
        <f t="shared" si="36"/>
        <v>0</v>
      </c>
      <c r="O131" s="39">
        <f t="shared" si="36"/>
        <v>0</v>
      </c>
      <c r="P131" s="39">
        <f t="shared" si="36"/>
        <v>0</v>
      </c>
      <c r="Q131" s="39">
        <f t="shared" si="36"/>
        <v>10000</v>
      </c>
      <c r="R131" s="39">
        <f t="shared" si="36"/>
        <v>10000</v>
      </c>
      <c r="S131" s="39">
        <f t="shared" si="36"/>
        <v>0</v>
      </c>
      <c r="T131" s="39">
        <f t="shared" si="36"/>
        <v>0</v>
      </c>
      <c r="U131" s="39">
        <f t="shared" si="36"/>
        <v>0</v>
      </c>
    </row>
    <row r="132" spans="1:21" s="78" customFormat="1" ht="72" customHeight="1">
      <c r="A132" s="48"/>
      <c r="B132" s="48"/>
      <c r="C132" s="49" t="s">
        <v>289</v>
      </c>
      <c r="D132" s="71" t="s">
        <v>290</v>
      </c>
      <c r="E132" s="39">
        <v>5000</v>
      </c>
      <c r="F132" s="39">
        <v>5000</v>
      </c>
      <c r="G132" s="119">
        <f t="shared" si="21"/>
        <v>1</v>
      </c>
      <c r="H132" s="39">
        <f>F132</f>
        <v>5000</v>
      </c>
      <c r="I132" s="39">
        <v>0</v>
      </c>
      <c r="J132" s="39">
        <v>0</v>
      </c>
      <c r="K132" s="39">
        <v>0</v>
      </c>
      <c r="L132" s="39">
        <f>H132</f>
        <v>5000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</row>
    <row r="133" spans="1:21" s="78" customFormat="1" ht="78.75" customHeight="1">
      <c r="A133" s="48"/>
      <c r="B133" s="48"/>
      <c r="C133" s="49" t="s">
        <v>53</v>
      </c>
      <c r="D133" s="71" t="s">
        <v>175</v>
      </c>
      <c r="E133" s="39">
        <v>10000</v>
      </c>
      <c r="F133" s="39">
        <v>10000</v>
      </c>
      <c r="G133" s="119">
        <f t="shared" si="21"/>
        <v>1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f>F133</f>
        <v>10000</v>
      </c>
      <c r="R133" s="39">
        <f>Q133</f>
        <v>10000</v>
      </c>
      <c r="S133" s="39">
        <v>0</v>
      </c>
      <c r="T133" s="39">
        <v>0</v>
      </c>
      <c r="U133" s="39">
        <v>0</v>
      </c>
    </row>
    <row r="134" spans="1:21" s="78" customFormat="1" ht="21" customHeight="1">
      <c r="A134" s="48"/>
      <c r="B134" s="48" t="s">
        <v>51</v>
      </c>
      <c r="C134" s="49"/>
      <c r="D134" s="30" t="s">
        <v>123</v>
      </c>
      <c r="E134" s="39">
        <f aca="true" t="shared" si="37" ref="E134:U134">SUM(E135:E142)</f>
        <v>489238.54000000004</v>
      </c>
      <c r="F134" s="39">
        <f t="shared" si="37"/>
        <v>473116.57</v>
      </c>
      <c r="G134" s="119">
        <f t="shared" si="21"/>
        <v>0.9670468111526945</v>
      </c>
      <c r="H134" s="39">
        <f t="shared" si="37"/>
        <v>186221.01</v>
      </c>
      <c r="I134" s="39">
        <f t="shared" si="37"/>
        <v>164484.01</v>
      </c>
      <c r="J134" s="39">
        <f t="shared" si="37"/>
        <v>0</v>
      </c>
      <c r="K134" s="39">
        <f t="shared" si="37"/>
        <v>164484.01</v>
      </c>
      <c r="L134" s="39">
        <f t="shared" si="37"/>
        <v>0</v>
      </c>
      <c r="M134" s="39">
        <f t="shared" si="37"/>
        <v>21737</v>
      </c>
      <c r="N134" s="39">
        <f t="shared" si="37"/>
        <v>0</v>
      </c>
      <c r="O134" s="39">
        <f t="shared" si="37"/>
        <v>0</v>
      </c>
      <c r="P134" s="39">
        <f t="shared" si="37"/>
        <v>0</v>
      </c>
      <c r="Q134" s="39">
        <f t="shared" si="37"/>
        <v>286895.56</v>
      </c>
      <c r="R134" s="39">
        <f t="shared" si="37"/>
        <v>286895.56</v>
      </c>
      <c r="S134" s="39">
        <f t="shared" si="37"/>
        <v>0</v>
      </c>
      <c r="T134" s="39">
        <f t="shared" si="37"/>
        <v>0</v>
      </c>
      <c r="U134" s="39">
        <f t="shared" si="37"/>
        <v>0</v>
      </c>
    </row>
    <row r="135" spans="1:21" s="78" customFormat="1" ht="20.25" customHeight="1">
      <c r="A135" s="48"/>
      <c r="B135" s="48"/>
      <c r="C135" s="49" t="s">
        <v>43</v>
      </c>
      <c r="D135" s="71" t="s">
        <v>171</v>
      </c>
      <c r="E135" s="42">
        <v>22000</v>
      </c>
      <c r="F135" s="39">
        <v>21737</v>
      </c>
      <c r="G135" s="119">
        <f t="shared" si="21"/>
        <v>0.9880454545454546</v>
      </c>
      <c r="H135" s="39">
        <f aca="true" t="shared" si="38" ref="H135:H140">F135</f>
        <v>21737</v>
      </c>
      <c r="I135" s="39">
        <v>0</v>
      </c>
      <c r="J135" s="39">
        <v>0</v>
      </c>
      <c r="K135" s="39">
        <v>0</v>
      </c>
      <c r="L135" s="42">
        <v>0</v>
      </c>
      <c r="M135" s="39">
        <f>H135</f>
        <v>21737</v>
      </c>
      <c r="N135" s="39">
        <v>0</v>
      </c>
      <c r="O135" s="39">
        <v>0</v>
      </c>
      <c r="P135" s="39">
        <v>0</v>
      </c>
      <c r="Q135" s="39">
        <v>0</v>
      </c>
      <c r="R135" s="42">
        <v>0</v>
      </c>
      <c r="S135" s="43">
        <v>0</v>
      </c>
      <c r="T135" s="31">
        <v>0</v>
      </c>
      <c r="U135" s="32">
        <v>0</v>
      </c>
    </row>
    <row r="136" spans="1:21" s="78" customFormat="1" ht="20.25" customHeight="1">
      <c r="A136" s="48"/>
      <c r="B136" s="48"/>
      <c r="C136" s="49" t="s">
        <v>21</v>
      </c>
      <c r="D136" s="71" t="s">
        <v>161</v>
      </c>
      <c r="E136" s="42">
        <v>92700</v>
      </c>
      <c r="F136" s="39">
        <v>88387.88</v>
      </c>
      <c r="G136" s="119">
        <f t="shared" si="21"/>
        <v>0.9534830636461705</v>
      </c>
      <c r="H136" s="39">
        <f t="shared" si="38"/>
        <v>88387.88</v>
      </c>
      <c r="I136" s="39">
        <f>H136</f>
        <v>88387.88</v>
      </c>
      <c r="J136" s="39">
        <v>0</v>
      </c>
      <c r="K136" s="39">
        <f>H136</f>
        <v>88387.88</v>
      </c>
      <c r="L136" s="42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42">
        <v>0</v>
      </c>
      <c r="S136" s="43">
        <v>0</v>
      </c>
      <c r="T136" s="31">
        <v>0</v>
      </c>
      <c r="U136" s="32">
        <v>0</v>
      </c>
    </row>
    <row r="137" spans="1:21" s="78" customFormat="1" ht="11.25" customHeight="1">
      <c r="A137" s="48"/>
      <c r="B137" s="48"/>
      <c r="C137" s="49" t="s">
        <v>28</v>
      </c>
      <c r="D137" s="71" t="s">
        <v>167</v>
      </c>
      <c r="E137" s="42">
        <v>42000</v>
      </c>
      <c r="F137" s="39">
        <v>34217.45</v>
      </c>
      <c r="G137" s="119">
        <f aca="true" t="shared" si="39" ref="G137:G194">F137/E137</f>
        <v>0.8147011904761904</v>
      </c>
      <c r="H137" s="39">
        <f t="shared" si="38"/>
        <v>34217.45</v>
      </c>
      <c r="I137" s="39">
        <f>H137</f>
        <v>34217.45</v>
      </c>
      <c r="J137" s="39">
        <v>0</v>
      </c>
      <c r="K137" s="39">
        <f>H137</f>
        <v>34217.45</v>
      </c>
      <c r="L137" s="42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42">
        <v>0</v>
      </c>
      <c r="S137" s="43">
        <v>0</v>
      </c>
      <c r="T137" s="31">
        <v>0</v>
      </c>
      <c r="U137" s="32">
        <v>0</v>
      </c>
    </row>
    <row r="138" spans="1:21" s="78" customFormat="1" ht="11.25" customHeight="1">
      <c r="A138" s="48"/>
      <c r="B138" s="48"/>
      <c r="C138" s="49" t="s">
        <v>22</v>
      </c>
      <c r="D138" s="71" t="s">
        <v>162</v>
      </c>
      <c r="E138" s="42">
        <v>16500</v>
      </c>
      <c r="F138" s="39">
        <v>15734.27</v>
      </c>
      <c r="G138" s="119">
        <f t="shared" si="39"/>
        <v>0.9535921212121212</v>
      </c>
      <c r="H138" s="39">
        <f t="shared" si="38"/>
        <v>15734.27</v>
      </c>
      <c r="I138" s="39">
        <f>H138</f>
        <v>15734.27</v>
      </c>
      <c r="J138" s="39">
        <v>0</v>
      </c>
      <c r="K138" s="39">
        <f>H138</f>
        <v>15734.27</v>
      </c>
      <c r="L138" s="42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42">
        <v>0</v>
      </c>
      <c r="S138" s="43">
        <v>0</v>
      </c>
      <c r="T138" s="31">
        <v>0</v>
      </c>
      <c r="U138" s="32">
        <v>0</v>
      </c>
    </row>
    <row r="139" spans="1:21" s="78" customFormat="1" ht="11.25" customHeight="1">
      <c r="A139" s="48"/>
      <c r="B139" s="48"/>
      <c r="C139" s="49" t="s">
        <v>13</v>
      </c>
      <c r="D139" s="71" t="s">
        <v>155</v>
      </c>
      <c r="E139" s="42">
        <v>12855</v>
      </c>
      <c r="F139" s="39">
        <v>12499.41</v>
      </c>
      <c r="G139" s="119">
        <f t="shared" si="39"/>
        <v>0.9723383897316219</v>
      </c>
      <c r="H139" s="39">
        <f t="shared" si="38"/>
        <v>12499.41</v>
      </c>
      <c r="I139" s="39">
        <f>H139</f>
        <v>12499.41</v>
      </c>
      <c r="J139" s="39">
        <v>0</v>
      </c>
      <c r="K139" s="39">
        <f>H139</f>
        <v>12499.41</v>
      </c>
      <c r="L139" s="42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42">
        <v>0</v>
      </c>
      <c r="S139" s="43">
        <v>0</v>
      </c>
      <c r="T139" s="31">
        <v>0</v>
      </c>
      <c r="U139" s="32">
        <v>0</v>
      </c>
    </row>
    <row r="140" spans="1:21" s="78" customFormat="1" ht="11.25" customHeight="1">
      <c r="A140" s="48"/>
      <c r="B140" s="48"/>
      <c r="C140" s="49" t="s">
        <v>260</v>
      </c>
      <c r="D140" s="71" t="s">
        <v>261</v>
      </c>
      <c r="E140" s="42">
        <v>13645</v>
      </c>
      <c r="F140" s="39">
        <v>13645</v>
      </c>
      <c r="G140" s="119">
        <f t="shared" si="39"/>
        <v>1</v>
      </c>
      <c r="H140" s="39">
        <f t="shared" si="38"/>
        <v>13645</v>
      </c>
      <c r="I140" s="39">
        <f>H140</f>
        <v>13645</v>
      </c>
      <c r="J140" s="39">
        <v>0</v>
      </c>
      <c r="K140" s="39">
        <f>H140</f>
        <v>13645</v>
      </c>
      <c r="L140" s="42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42">
        <v>0</v>
      </c>
      <c r="S140" s="43">
        <v>0</v>
      </c>
      <c r="T140" s="31">
        <v>0</v>
      </c>
      <c r="U140" s="32">
        <v>0</v>
      </c>
    </row>
    <row r="141" spans="1:21" s="78" customFormat="1" ht="20.25" customHeight="1">
      <c r="A141" s="48"/>
      <c r="B141" s="48"/>
      <c r="C141" s="49" t="s">
        <v>14</v>
      </c>
      <c r="D141" s="71" t="s">
        <v>156</v>
      </c>
      <c r="E141" s="44">
        <v>173538.54</v>
      </c>
      <c r="F141" s="39">
        <v>171695.12</v>
      </c>
      <c r="G141" s="119">
        <f t="shared" si="39"/>
        <v>0.9893774604765028</v>
      </c>
      <c r="H141" s="39">
        <v>0</v>
      </c>
      <c r="I141" s="39">
        <v>0</v>
      </c>
      <c r="J141" s="39">
        <v>0</v>
      </c>
      <c r="K141" s="39">
        <v>0</v>
      </c>
      <c r="L141" s="42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f>F141</f>
        <v>171695.12</v>
      </c>
      <c r="R141" s="39">
        <f>Q141</f>
        <v>171695.12</v>
      </c>
      <c r="S141" s="43">
        <v>0</v>
      </c>
      <c r="T141" s="31">
        <v>0</v>
      </c>
      <c r="U141" s="32">
        <v>0</v>
      </c>
    </row>
    <row r="142" spans="1:21" s="78" customFormat="1" ht="30" customHeight="1">
      <c r="A142" s="48"/>
      <c r="B142" s="48"/>
      <c r="C142" s="49" t="s">
        <v>33</v>
      </c>
      <c r="D142" s="71" t="s">
        <v>169</v>
      </c>
      <c r="E142" s="42">
        <v>116000</v>
      </c>
      <c r="F142" s="39">
        <v>115200.44</v>
      </c>
      <c r="G142" s="119">
        <f t="shared" si="39"/>
        <v>0.9931072413793104</v>
      </c>
      <c r="H142" s="39">
        <v>0</v>
      </c>
      <c r="I142" s="39">
        <v>0</v>
      </c>
      <c r="J142" s="39">
        <v>0</v>
      </c>
      <c r="K142" s="39">
        <v>0</v>
      </c>
      <c r="L142" s="42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f>F142</f>
        <v>115200.44</v>
      </c>
      <c r="R142" s="39">
        <f>Q142</f>
        <v>115200.44</v>
      </c>
      <c r="S142" s="43">
        <v>0</v>
      </c>
      <c r="T142" s="31">
        <v>0</v>
      </c>
      <c r="U142" s="32">
        <v>0</v>
      </c>
    </row>
    <row r="143" spans="1:21" s="78" customFormat="1" ht="11.25" customHeight="1">
      <c r="A143" s="48"/>
      <c r="B143" s="48" t="s">
        <v>54</v>
      </c>
      <c r="C143" s="49"/>
      <c r="D143" s="30" t="s">
        <v>124</v>
      </c>
      <c r="E143" s="39">
        <f>SUM(E144:E145)</f>
        <v>3400</v>
      </c>
      <c r="F143" s="39">
        <f aca="true" t="shared" si="40" ref="F143:U143">F144+F145</f>
        <v>2768.5</v>
      </c>
      <c r="G143" s="119">
        <f t="shared" si="39"/>
        <v>0.8142647058823529</v>
      </c>
      <c r="H143" s="39">
        <f t="shared" si="40"/>
        <v>2768.5</v>
      </c>
      <c r="I143" s="39">
        <f t="shared" si="40"/>
        <v>2768.5</v>
      </c>
      <c r="J143" s="39">
        <f t="shared" si="40"/>
        <v>0</v>
      </c>
      <c r="K143" s="39">
        <f t="shared" si="40"/>
        <v>2768.5</v>
      </c>
      <c r="L143" s="39">
        <f t="shared" si="40"/>
        <v>0</v>
      </c>
      <c r="M143" s="39">
        <f t="shared" si="40"/>
        <v>0</v>
      </c>
      <c r="N143" s="39">
        <f t="shared" si="40"/>
        <v>0</v>
      </c>
      <c r="O143" s="39">
        <f t="shared" si="40"/>
        <v>0</v>
      </c>
      <c r="P143" s="39">
        <f t="shared" si="40"/>
        <v>0</v>
      </c>
      <c r="Q143" s="39">
        <f t="shared" si="40"/>
        <v>0</v>
      </c>
      <c r="R143" s="39">
        <f t="shared" si="40"/>
        <v>0</v>
      </c>
      <c r="S143" s="39">
        <f t="shared" si="40"/>
        <v>0</v>
      </c>
      <c r="T143" s="39">
        <f t="shared" si="40"/>
        <v>0</v>
      </c>
      <c r="U143" s="39">
        <f t="shared" si="40"/>
        <v>0</v>
      </c>
    </row>
    <row r="144" spans="1:21" s="78" customFormat="1" ht="20.25" customHeight="1">
      <c r="A144" s="48"/>
      <c r="B144" s="48"/>
      <c r="C144" s="49" t="s">
        <v>21</v>
      </c>
      <c r="D144" s="71" t="s">
        <v>161</v>
      </c>
      <c r="E144" s="42">
        <v>1000</v>
      </c>
      <c r="F144" s="39">
        <v>615</v>
      </c>
      <c r="G144" s="119">
        <f t="shared" si="39"/>
        <v>0.615</v>
      </c>
      <c r="H144" s="39">
        <f>F144</f>
        <v>615</v>
      </c>
      <c r="I144" s="39">
        <f>H144</f>
        <v>615</v>
      </c>
      <c r="J144" s="39">
        <v>0</v>
      </c>
      <c r="K144" s="39">
        <f>H144</f>
        <v>615</v>
      </c>
      <c r="L144" s="42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42">
        <v>0</v>
      </c>
      <c r="S144" s="43">
        <v>0</v>
      </c>
      <c r="T144" s="31">
        <v>0</v>
      </c>
      <c r="U144" s="32">
        <v>0</v>
      </c>
    </row>
    <row r="145" spans="1:21" s="78" customFormat="1" ht="11.25" customHeight="1">
      <c r="A145" s="48"/>
      <c r="B145" s="48"/>
      <c r="C145" s="49" t="s">
        <v>22</v>
      </c>
      <c r="D145" s="71" t="s">
        <v>162</v>
      </c>
      <c r="E145" s="42">
        <v>2400</v>
      </c>
      <c r="F145" s="39">
        <v>2153.5</v>
      </c>
      <c r="G145" s="119">
        <f t="shared" si="39"/>
        <v>0.8972916666666667</v>
      </c>
      <c r="H145" s="39">
        <f>F145</f>
        <v>2153.5</v>
      </c>
      <c r="I145" s="39">
        <f>H145</f>
        <v>2153.5</v>
      </c>
      <c r="J145" s="39"/>
      <c r="K145" s="39">
        <f>H145</f>
        <v>2153.5</v>
      </c>
      <c r="L145" s="42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42">
        <v>0</v>
      </c>
      <c r="S145" s="43">
        <v>0</v>
      </c>
      <c r="T145" s="31">
        <v>0</v>
      </c>
      <c r="U145" s="32">
        <v>0</v>
      </c>
    </row>
    <row r="146" spans="1:21" s="78" customFormat="1" ht="11.25" customHeight="1">
      <c r="A146" s="48"/>
      <c r="B146" s="48" t="s">
        <v>55</v>
      </c>
      <c r="C146" s="49"/>
      <c r="D146" s="30" t="s">
        <v>125</v>
      </c>
      <c r="E146" s="39">
        <f aca="true" t="shared" si="41" ref="E146:U146">SUM(E147:E148)</f>
        <v>24000</v>
      </c>
      <c r="F146" s="39">
        <f t="shared" si="41"/>
        <v>19671.39</v>
      </c>
      <c r="G146" s="119">
        <f t="shared" si="39"/>
        <v>0.81964125</v>
      </c>
      <c r="H146" s="39">
        <f t="shared" si="41"/>
        <v>19671.39</v>
      </c>
      <c r="I146" s="39">
        <f t="shared" si="41"/>
        <v>19671.39</v>
      </c>
      <c r="J146" s="39">
        <f t="shared" si="41"/>
        <v>0</v>
      </c>
      <c r="K146" s="39">
        <f t="shared" si="41"/>
        <v>19671.39</v>
      </c>
      <c r="L146" s="39">
        <f t="shared" si="41"/>
        <v>0</v>
      </c>
      <c r="M146" s="39">
        <f t="shared" si="41"/>
        <v>0</v>
      </c>
      <c r="N146" s="39">
        <f t="shared" si="41"/>
        <v>0</v>
      </c>
      <c r="O146" s="39">
        <f t="shared" si="41"/>
        <v>0</v>
      </c>
      <c r="P146" s="39">
        <f t="shared" si="41"/>
        <v>0</v>
      </c>
      <c r="Q146" s="39">
        <f t="shared" si="41"/>
        <v>0</v>
      </c>
      <c r="R146" s="39">
        <f t="shared" si="41"/>
        <v>0</v>
      </c>
      <c r="S146" s="39">
        <f t="shared" si="41"/>
        <v>0</v>
      </c>
      <c r="T146" s="39">
        <f t="shared" si="41"/>
        <v>0</v>
      </c>
      <c r="U146" s="39">
        <f t="shared" si="41"/>
        <v>0</v>
      </c>
    </row>
    <row r="147" spans="1:21" s="78" customFormat="1" ht="20.25" customHeight="1">
      <c r="A147" s="48"/>
      <c r="B147" s="50"/>
      <c r="C147" s="49" t="s">
        <v>21</v>
      </c>
      <c r="D147" s="71" t="s">
        <v>161</v>
      </c>
      <c r="E147" s="42">
        <v>20000</v>
      </c>
      <c r="F147" s="39">
        <v>17759.85</v>
      </c>
      <c r="G147" s="119">
        <f t="shared" si="39"/>
        <v>0.8879925</v>
      </c>
      <c r="H147" s="39">
        <f>F147</f>
        <v>17759.85</v>
      </c>
      <c r="I147" s="39">
        <f>H147</f>
        <v>17759.85</v>
      </c>
      <c r="J147" s="39">
        <v>0</v>
      </c>
      <c r="K147" s="39">
        <f>H147</f>
        <v>17759.85</v>
      </c>
      <c r="L147" s="42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42">
        <v>0</v>
      </c>
      <c r="S147" s="43">
        <v>0</v>
      </c>
      <c r="T147" s="31">
        <v>0</v>
      </c>
      <c r="U147" s="32">
        <v>0</v>
      </c>
    </row>
    <row r="148" spans="1:21" s="78" customFormat="1" ht="11.25" customHeight="1">
      <c r="A148" s="48"/>
      <c r="B148" s="50"/>
      <c r="C148" s="49" t="s">
        <v>22</v>
      </c>
      <c r="D148" s="71" t="s">
        <v>162</v>
      </c>
      <c r="E148" s="42">
        <v>4000</v>
      </c>
      <c r="F148" s="39">
        <v>1911.54</v>
      </c>
      <c r="G148" s="119">
        <f t="shared" si="39"/>
        <v>0.477885</v>
      </c>
      <c r="H148" s="39">
        <f>F148</f>
        <v>1911.54</v>
      </c>
      <c r="I148" s="39">
        <f>H148</f>
        <v>1911.54</v>
      </c>
      <c r="J148" s="39">
        <v>0</v>
      </c>
      <c r="K148" s="39">
        <f>H148</f>
        <v>1911.54</v>
      </c>
      <c r="L148" s="42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42">
        <v>0</v>
      </c>
      <c r="S148" s="43">
        <v>0</v>
      </c>
      <c r="T148" s="31">
        <v>0</v>
      </c>
      <c r="U148" s="32">
        <v>0</v>
      </c>
    </row>
    <row r="149" spans="1:22" s="78" customFormat="1" ht="82.5" customHeight="1">
      <c r="A149" s="48" t="s">
        <v>56</v>
      </c>
      <c r="B149" s="48"/>
      <c r="C149" s="49"/>
      <c r="D149" s="30" t="s">
        <v>190</v>
      </c>
      <c r="E149" s="39">
        <f aca="true" t="shared" si="42" ref="E149:V149">E150</f>
        <v>60000</v>
      </c>
      <c r="F149" s="39">
        <f t="shared" si="42"/>
        <v>51767</v>
      </c>
      <c r="G149" s="119">
        <f t="shared" si="39"/>
        <v>0.8627833333333333</v>
      </c>
      <c r="H149" s="39">
        <f t="shared" si="42"/>
        <v>51767</v>
      </c>
      <c r="I149" s="39">
        <f t="shared" si="42"/>
        <v>51767</v>
      </c>
      <c r="J149" s="39">
        <f t="shared" si="42"/>
        <v>41767</v>
      </c>
      <c r="K149" s="39">
        <f t="shared" si="42"/>
        <v>10000</v>
      </c>
      <c r="L149" s="39">
        <f t="shared" si="42"/>
        <v>0</v>
      </c>
      <c r="M149" s="39">
        <f t="shared" si="42"/>
        <v>0</v>
      </c>
      <c r="N149" s="39">
        <f t="shared" si="42"/>
        <v>0</v>
      </c>
      <c r="O149" s="39">
        <f t="shared" si="42"/>
        <v>0</v>
      </c>
      <c r="P149" s="39">
        <f t="shared" si="42"/>
        <v>0</v>
      </c>
      <c r="Q149" s="39">
        <f t="shared" si="42"/>
        <v>0</v>
      </c>
      <c r="R149" s="39">
        <f t="shared" si="42"/>
        <v>0</v>
      </c>
      <c r="S149" s="39">
        <f t="shared" si="42"/>
        <v>0</v>
      </c>
      <c r="T149" s="39">
        <f t="shared" si="42"/>
        <v>0</v>
      </c>
      <c r="U149" s="39">
        <f t="shared" si="42"/>
        <v>0</v>
      </c>
      <c r="V149" s="39">
        <f t="shared" si="42"/>
        <v>0</v>
      </c>
    </row>
    <row r="150" spans="1:21" s="78" customFormat="1" ht="29.25" customHeight="1">
      <c r="A150" s="48"/>
      <c r="B150" s="48" t="s">
        <v>57</v>
      </c>
      <c r="C150" s="49"/>
      <c r="D150" s="30" t="s">
        <v>126</v>
      </c>
      <c r="E150" s="39">
        <f>SUM(E151:E153)</f>
        <v>60000</v>
      </c>
      <c r="F150" s="39">
        <f aca="true" t="shared" si="43" ref="F150:U150">SUM(F151:F153)</f>
        <v>51767</v>
      </c>
      <c r="G150" s="119">
        <f t="shared" si="39"/>
        <v>0.8627833333333333</v>
      </c>
      <c r="H150" s="39">
        <f t="shared" si="43"/>
        <v>51767</v>
      </c>
      <c r="I150" s="39">
        <f t="shared" si="43"/>
        <v>51767</v>
      </c>
      <c r="J150" s="39">
        <f t="shared" si="43"/>
        <v>41767</v>
      </c>
      <c r="K150" s="39">
        <f t="shared" si="43"/>
        <v>10000</v>
      </c>
      <c r="L150" s="39">
        <f t="shared" si="43"/>
        <v>0</v>
      </c>
      <c r="M150" s="39">
        <f t="shared" si="43"/>
        <v>0</v>
      </c>
      <c r="N150" s="39">
        <f t="shared" si="43"/>
        <v>0</v>
      </c>
      <c r="O150" s="39">
        <f t="shared" si="43"/>
        <v>0</v>
      </c>
      <c r="P150" s="39">
        <f t="shared" si="43"/>
        <v>0</v>
      </c>
      <c r="Q150" s="39">
        <f t="shared" si="43"/>
        <v>0</v>
      </c>
      <c r="R150" s="39">
        <f t="shared" si="43"/>
        <v>0</v>
      </c>
      <c r="S150" s="39">
        <f t="shared" si="43"/>
        <v>0</v>
      </c>
      <c r="T150" s="39">
        <f t="shared" si="43"/>
        <v>0</v>
      </c>
      <c r="U150" s="39">
        <f t="shared" si="43"/>
        <v>0</v>
      </c>
    </row>
    <row r="151" spans="1:21" s="78" customFormat="1" ht="20.25" customHeight="1">
      <c r="A151" s="48"/>
      <c r="B151" s="48"/>
      <c r="C151" s="49" t="s">
        <v>58</v>
      </c>
      <c r="D151" s="72" t="s">
        <v>176</v>
      </c>
      <c r="E151" s="42">
        <v>50000</v>
      </c>
      <c r="F151" s="39">
        <v>41767</v>
      </c>
      <c r="G151" s="119">
        <f t="shared" si="39"/>
        <v>0.83534</v>
      </c>
      <c r="H151" s="39">
        <f>F151</f>
        <v>41767</v>
      </c>
      <c r="I151" s="39">
        <f>H151</f>
        <v>41767</v>
      </c>
      <c r="J151" s="39">
        <f>H151</f>
        <v>41767</v>
      </c>
      <c r="K151" s="39">
        <v>0</v>
      </c>
      <c r="L151" s="42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42">
        <v>0</v>
      </c>
      <c r="S151" s="43">
        <v>0</v>
      </c>
      <c r="T151" s="31">
        <v>0</v>
      </c>
      <c r="U151" s="32">
        <v>0</v>
      </c>
    </row>
    <row r="152" spans="1:21" s="78" customFormat="1" ht="20.25" customHeight="1">
      <c r="A152" s="48"/>
      <c r="B152" s="48"/>
      <c r="C152" s="49" t="s">
        <v>21</v>
      </c>
      <c r="D152" s="71" t="s">
        <v>161</v>
      </c>
      <c r="E152" s="42">
        <v>3500</v>
      </c>
      <c r="F152" s="39">
        <v>3500</v>
      </c>
      <c r="G152" s="119">
        <f t="shared" si="39"/>
        <v>1</v>
      </c>
      <c r="H152" s="39">
        <f>F152</f>
        <v>3500</v>
      </c>
      <c r="I152" s="39">
        <f>H152</f>
        <v>3500</v>
      </c>
      <c r="J152" s="39">
        <v>0</v>
      </c>
      <c r="K152" s="39">
        <f>H152</f>
        <v>3500</v>
      </c>
      <c r="L152" s="42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42">
        <v>0</v>
      </c>
      <c r="S152" s="43">
        <v>0</v>
      </c>
      <c r="T152" s="31">
        <v>0</v>
      </c>
      <c r="U152" s="32">
        <v>0</v>
      </c>
    </row>
    <row r="153" spans="1:21" s="78" customFormat="1" ht="11.25" customHeight="1">
      <c r="A153" s="48"/>
      <c r="B153" s="48"/>
      <c r="C153" s="50" t="s">
        <v>22</v>
      </c>
      <c r="D153" s="71" t="s">
        <v>162</v>
      </c>
      <c r="E153" s="42">
        <v>6500</v>
      </c>
      <c r="F153" s="39">
        <v>6500</v>
      </c>
      <c r="G153" s="119">
        <f t="shared" si="39"/>
        <v>1</v>
      </c>
      <c r="H153" s="39">
        <f>F153</f>
        <v>6500</v>
      </c>
      <c r="I153" s="39">
        <f>H153</f>
        <v>6500</v>
      </c>
      <c r="J153" s="39">
        <v>0</v>
      </c>
      <c r="K153" s="39">
        <f>H153</f>
        <v>6500</v>
      </c>
      <c r="L153" s="42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42">
        <v>0</v>
      </c>
      <c r="S153" s="43">
        <v>0</v>
      </c>
      <c r="T153" s="31">
        <v>0</v>
      </c>
      <c r="U153" s="32">
        <v>0</v>
      </c>
    </row>
    <row r="154" spans="1:21" s="78" customFormat="1" ht="20.25" customHeight="1">
      <c r="A154" s="48" t="s">
        <v>59</v>
      </c>
      <c r="B154" s="48"/>
      <c r="C154" s="50"/>
      <c r="D154" s="30" t="s">
        <v>127</v>
      </c>
      <c r="E154" s="39">
        <f aca="true" t="shared" si="44" ref="E154:U155">E155</f>
        <v>280000</v>
      </c>
      <c r="F154" s="39">
        <f t="shared" si="44"/>
        <v>273958.3</v>
      </c>
      <c r="G154" s="119">
        <f t="shared" si="39"/>
        <v>0.9784225</v>
      </c>
      <c r="H154" s="39">
        <f t="shared" si="44"/>
        <v>273958.3</v>
      </c>
      <c r="I154" s="39">
        <f t="shared" si="44"/>
        <v>0</v>
      </c>
      <c r="J154" s="39">
        <f t="shared" si="44"/>
        <v>0</v>
      </c>
      <c r="K154" s="39">
        <f t="shared" si="44"/>
        <v>0</v>
      </c>
      <c r="L154" s="39">
        <f t="shared" si="44"/>
        <v>0</v>
      </c>
      <c r="M154" s="39">
        <f t="shared" si="44"/>
        <v>0</v>
      </c>
      <c r="N154" s="39">
        <f t="shared" si="44"/>
        <v>0</v>
      </c>
      <c r="O154" s="39">
        <f t="shared" si="44"/>
        <v>0</v>
      </c>
      <c r="P154" s="39">
        <f t="shared" si="44"/>
        <v>273958.3</v>
      </c>
      <c r="Q154" s="39">
        <f t="shared" si="44"/>
        <v>0</v>
      </c>
      <c r="R154" s="39">
        <f t="shared" si="44"/>
        <v>0</v>
      </c>
      <c r="S154" s="39">
        <f t="shared" si="44"/>
        <v>0</v>
      </c>
      <c r="T154" s="39">
        <f t="shared" si="44"/>
        <v>0</v>
      </c>
      <c r="U154" s="39">
        <f t="shared" si="44"/>
        <v>0</v>
      </c>
    </row>
    <row r="155" spans="1:21" s="78" customFormat="1" ht="37.5" customHeight="1">
      <c r="A155" s="48"/>
      <c r="B155" s="48" t="s">
        <v>60</v>
      </c>
      <c r="C155" s="50"/>
      <c r="D155" s="30" t="s">
        <v>128</v>
      </c>
      <c r="E155" s="39">
        <f t="shared" si="44"/>
        <v>280000</v>
      </c>
      <c r="F155" s="39">
        <f t="shared" si="44"/>
        <v>273958.3</v>
      </c>
      <c r="G155" s="119">
        <f t="shared" si="39"/>
        <v>0.9784225</v>
      </c>
      <c r="H155" s="39">
        <f t="shared" si="44"/>
        <v>273958.3</v>
      </c>
      <c r="I155" s="39">
        <f t="shared" si="44"/>
        <v>0</v>
      </c>
      <c r="J155" s="39">
        <f t="shared" si="44"/>
        <v>0</v>
      </c>
      <c r="K155" s="39">
        <f t="shared" si="44"/>
        <v>0</v>
      </c>
      <c r="L155" s="39">
        <f t="shared" si="44"/>
        <v>0</v>
      </c>
      <c r="M155" s="39">
        <f t="shared" si="44"/>
        <v>0</v>
      </c>
      <c r="N155" s="39">
        <f t="shared" si="44"/>
        <v>0</v>
      </c>
      <c r="O155" s="39">
        <f t="shared" si="44"/>
        <v>0</v>
      </c>
      <c r="P155" s="39">
        <f t="shared" si="44"/>
        <v>273958.3</v>
      </c>
      <c r="Q155" s="39">
        <f t="shared" si="44"/>
        <v>0</v>
      </c>
      <c r="R155" s="39">
        <f t="shared" si="44"/>
        <v>0</v>
      </c>
      <c r="S155" s="39">
        <f t="shared" si="44"/>
        <v>0</v>
      </c>
      <c r="T155" s="39">
        <f t="shared" si="44"/>
        <v>0</v>
      </c>
      <c r="U155" s="39">
        <f t="shared" si="44"/>
        <v>0</v>
      </c>
    </row>
    <row r="156" spans="1:21" s="78" customFormat="1" ht="67.5" customHeight="1">
      <c r="A156" s="48"/>
      <c r="B156" s="48"/>
      <c r="C156" s="50" t="s">
        <v>61</v>
      </c>
      <c r="D156" s="71" t="s">
        <v>177</v>
      </c>
      <c r="E156" s="42">
        <v>280000</v>
      </c>
      <c r="F156" s="39">
        <v>273958.3</v>
      </c>
      <c r="G156" s="119">
        <f t="shared" si="39"/>
        <v>0.9784225</v>
      </c>
      <c r="H156" s="39">
        <f>F156</f>
        <v>273958.3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f>H156</f>
        <v>273958.3</v>
      </c>
      <c r="Q156" s="39">
        <v>0</v>
      </c>
      <c r="R156" s="44">
        <v>0</v>
      </c>
      <c r="S156" s="43">
        <v>0</v>
      </c>
      <c r="T156" s="33">
        <v>0</v>
      </c>
      <c r="U156" s="32">
        <v>0</v>
      </c>
    </row>
    <row r="157" spans="1:21" s="78" customFormat="1" ht="20.25" customHeight="1">
      <c r="A157" s="48" t="s">
        <v>62</v>
      </c>
      <c r="B157" s="48"/>
      <c r="C157" s="49"/>
      <c r="D157" s="30" t="s">
        <v>129</v>
      </c>
      <c r="E157" s="39">
        <f aca="true" t="shared" si="45" ref="E157:U157">E158+E178+E188+E190+E208+E218+E220+E224</f>
        <v>8391009</v>
      </c>
      <c r="F157" s="39">
        <f t="shared" si="45"/>
        <v>8212838.6</v>
      </c>
      <c r="G157" s="119">
        <f t="shared" si="39"/>
        <v>0.9787665106782748</v>
      </c>
      <c r="H157" s="39">
        <f t="shared" si="45"/>
        <v>8201538.6</v>
      </c>
      <c r="I157" s="39">
        <f t="shared" si="45"/>
        <v>7849437.49</v>
      </c>
      <c r="J157" s="39">
        <f t="shared" si="45"/>
        <v>6497445.78</v>
      </c>
      <c r="K157" s="39">
        <f t="shared" si="45"/>
        <v>1351991.71</v>
      </c>
      <c r="L157" s="39">
        <f t="shared" si="45"/>
        <v>14166.6</v>
      </c>
      <c r="M157" s="39">
        <f t="shared" si="45"/>
        <v>337934.51</v>
      </c>
      <c r="N157" s="39">
        <f t="shared" si="45"/>
        <v>0</v>
      </c>
      <c r="O157" s="39">
        <f t="shared" si="45"/>
        <v>0</v>
      </c>
      <c r="P157" s="39">
        <f t="shared" si="45"/>
        <v>0</v>
      </c>
      <c r="Q157" s="39">
        <f t="shared" si="45"/>
        <v>11300</v>
      </c>
      <c r="R157" s="39">
        <f t="shared" si="45"/>
        <v>11300</v>
      </c>
      <c r="S157" s="39">
        <f t="shared" si="45"/>
        <v>0</v>
      </c>
      <c r="T157" s="39">
        <f t="shared" si="45"/>
        <v>0</v>
      </c>
      <c r="U157" s="39">
        <f t="shared" si="45"/>
        <v>0</v>
      </c>
    </row>
    <row r="158" spans="1:22" s="4" customFormat="1" ht="10.5" customHeight="1">
      <c r="A158" s="48"/>
      <c r="B158" s="48" t="s">
        <v>63</v>
      </c>
      <c r="C158" s="49"/>
      <c r="D158" s="30" t="s">
        <v>130</v>
      </c>
      <c r="E158" s="39">
        <f>SUM(E159:E177)</f>
        <v>5149287.44</v>
      </c>
      <c r="F158" s="39">
        <f>SUM(F159:F177)</f>
        <v>5054581.4399999995</v>
      </c>
      <c r="G158" s="119">
        <f t="shared" si="39"/>
        <v>0.9816079406901392</v>
      </c>
      <c r="H158" s="39">
        <f>SUM(H159:H177)</f>
        <v>5043281.4399999995</v>
      </c>
      <c r="I158" s="39">
        <f aca="true" t="shared" si="46" ref="I158:V158">SUM(I159:I177)</f>
        <v>4834702.199999999</v>
      </c>
      <c r="J158" s="39">
        <f t="shared" si="46"/>
        <v>4142487.63</v>
      </c>
      <c r="K158" s="39">
        <f t="shared" si="46"/>
        <v>692214.5700000001</v>
      </c>
      <c r="L158" s="39">
        <f t="shared" si="46"/>
        <v>0</v>
      </c>
      <c r="M158" s="39">
        <f t="shared" si="46"/>
        <v>208579.24</v>
      </c>
      <c r="N158" s="39">
        <f t="shared" si="46"/>
        <v>0</v>
      </c>
      <c r="O158" s="39">
        <f t="shared" si="46"/>
        <v>0</v>
      </c>
      <c r="P158" s="39">
        <f t="shared" si="46"/>
        <v>0</v>
      </c>
      <c r="Q158" s="39">
        <f t="shared" si="46"/>
        <v>11300</v>
      </c>
      <c r="R158" s="39">
        <f t="shared" si="46"/>
        <v>11300</v>
      </c>
      <c r="S158" s="39">
        <f t="shared" si="46"/>
        <v>0</v>
      </c>
      <c r="T158" s="39">
        <f t="shared" si="46"/>
        <v>0</v>
      </c>
      <c r="U158" s="39">
        <f t="shared" si="46"/>
        <v>0</v>
      </c>
      <c r="V158" s="39">
        <f t="shared" si="46"/>
        <v>0</v>
      </c>
    </row>
    <row r="159" spans="1:21" s="4" customFormat="1" ht="31.5" customHeight="1">
      <c r="A159" s="48"/>
      <c r="B159" s="48"/>
      <c r="C159" s="49" t="s">
        <v>25</v>
      </c>
      <c r="D159" s="71" t="s">
        <v>163</v>
      </c>
      <c r="E159" s="42">
        <v>208919.09</v>
      </c>
      <c r="F159" s="39">
        <v>208579.24</v>
      </c>
      <c r="G159" s="119">
        <f t="shared" si="39"/>
        <v>0.9983732936994891</v>
      </c>
      <c r="H159" s="39">
        <f aca="true" t="shared" si="47" ref="H159:H176">F159</f>
        <v>208579.24</v>
      </c>
      <c r="I159" s="39">
        <v>0</v>
      </c>
      <c r="J159" s="39">
        <v>0</v>
      </c>
      <c r="K159" s="42">
        <v>0</v>
      </c>
      <c r="L159" s="39">
        <v>0</v>
      </c>
      <c r="M159" s="39">
        <f>H159</f>
        <v>208579.24</v>
      </c>
      <c r="N159" s="39">
        <v>0</v>
      </c>
      <c r="O159" s="39">
        <v>0</v>
      </c>
      <c r="P159" s="39">
        <v>0</v>
      </c>
      <c r="Q159" s="39">
        <v>0</v>
      </c>
      <c r="R159" s="42">
        <v>0</v>
      </c>
      <c r="S159" s="43">
        <v>0</v>
      </c>
      <c r="T159" s="31">
        <v>0</v>
      </c>
      <c r="U159" s="32">
        <v>0</v>
      </c>
    </row>
    <row r="160" spans="1:21" s="4" customFormat="1" ht="20.25" customHeight="1">
      <c r="A160" s="48"/>
      <c r="B160" s="48"/>
      <c r="C160" s="49" t="s">
        <v>26</v>
      </c>
      <c r="D160" s="71" t="s">
        <v>164</v>
      </c>
      <c r="E160" s="42">
        <v>3318198.49</v>
      </c>
      <c r="F160" s="39">
        <v>3265943.13</v>
      </c>
      <c r="G160" s="119">
        <f t="shared" si="39"/>
        <v>0.9842518884396212</v>
      </c>
      <c r="H160" s="39">
        <f t="shared" si="47"/>
        <v>3265943.13</v>
      </c>
      <c r="I160" s="39">
        <f>H160</f>
        <v>3265943.13</v>
      </c>
      <c r="J160" s="39">
        <f>H160</f>
        <v>3265943.13</v>
      </c>
      <c r="K160" s="42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42">
        <v>0</v>
      </c>
      <c r="S160" s="43">
        <v>0</v>
      </c>
      <c r="T160" s="31">
        <v>0</v>
      </c>
      <c r="U160" s="32">
        <v>0</v>
      </c>
    </row>
    <row r="161" spans="1:21" s="4" customFormat="1" ht="20.25" customHeight="1">
      <c r="A161" s="48"/>
      <c r="B161" s="48"/>
      <c r="C161" s="49" t="s">
        <v>27</v>
      </c>
      <c r="D161" s="72" t="s">
        <v>165</v>
      </c>
      <c r="E161" s="42">
        <v>243078</v>
      </c>
      <c r="F161" s="39">
        <v>243075.72</v>
      </c>
      <c r="G161" s="119">
        <f t="shared" si="39"/>
        <v>0.9999906202947202</v>
      </c>
      <c r="H161" s="39">
        <f t="shared" si="47"/>
        <v>243075.72</v>
      </c>
      <c r="I161" s="39">
        <f aca="true" t="shared" si="48" ref="I161:I176">H161</f>
        <v>243075.72</v>
      </c>
      <c r="J161" s="39">
        <f>H161</f>
        <v>243075.72</v>
      </c>
      <c r="K161" s="42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42">
        <v>0</v>
      </c>
      <c r="S161" s="43">
        <v>0</v>
      </c>
      <c r="T161" s="31">
        <v>0</v>
      </c>
      <c r="U161" s="32">
        <v>0</v>
      </c>
    </row>
    <row r="162" spans="1:21" s="4" customFormat="1" ht="20.25" customHeight="1">
      <c r="A162" s="48"/>
      <c r="B162" s="48"/>
      <c r="C162" s="49" t="s">
        <v>18</v>
      </c>
      <c r="D162" s="72" t="s">
        <v>158</v>
      </c>
      <c r="E162" s="42">
        <v>563900</v>
      </c>
      <c r="F162" s="39">
        <v>552066.45</v>
      </c>
      <c r="G162" s="119">
        <f t="shared" si="39"/>
        <v>0.9790148075899981</v>
      </c>
      <c r="H162" s="39">
        <f t="shared" si="47"/>
        <v>552066.45</v>
      </c>
      <c r="I162" s="39">
        <f t="shared" si="48"/>
        <v>552066.45</v>
      </c>
      <c r="J162" s="39">
        <f>H162</f>
        <v>552066.45</v>
      </c>
      <c r="K162" s="42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42">
        <v>0</v>
      </c>
      <c r="S162" s="43">
        <v>0</v>
      </c>
      <c r="T162" s="31">
        <v>0</v>
      </c>
      <c r="U162" s="32">
        <v>0</v>
      </c>
    </row>
    <row r="163" spans="1:21" s="4" customFormat="1" ht="11.25" customHeight="1">
      <c r="A163" s="48"/>
      <c r="B163" s="48"/>
      <c r="C163" s="49" t="s">
        <v>19</v>
      </c>
      <c r="D163" s="72" t="s">
        <v>159</v>
      </c>
      <c r="E163" s="42">
        <v>89300</v>
      </c>
      <c r="F163" s="39">
        <v>79632.33</v>
      </c>
      <c r="G163" s="119">
        <f t="shared" si="39"/>
        <v>0.8917394176931691</v>
      </c>
      <c r="H163" s="39">
        <f t="shared" si="47"/>
        <v>79632.33</v>
      </c>
      <c r="I163" s="39">
        <f t="shared" si="48"/>
        <v>79632.33</v>
      </c>
      <c r="J163" s="39">
        <f>H163</f>
        <v>79632.33</v>
      </c>
      <c r="K163" s="42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42">
        <v>0</v>
      </c>
      <c r="S163" s="43">
        <v>0</v>
      </c>
      <c r="T163" s="31">
        <v>0</v>
      </c>
      <c r="U163" s="32">
        <v>0</v>
      </c>
    </row>
    <row r="164" spans="1:21" s="4" customFormat="1" ht="20.25" customHeight="1">
      <c r="A164" s="48"/>
      <c r="B164" s="48"/>
      <c r="C164" s="49" t="s">
        <v>20</v>
      </c>
      <c r="D164" s="71" t="s">
        <v>160</v>
      </c>
      <c r="E164" s="42">
        <v>3100</v>
      </c>
      <c r="F164" s="39">
        <v>1770</v>
      </c>
      <c r="G164" s="119">
        <f t="shared" si="39"/>
        <v>0.5709677419354838</v>
      </c>
      <c r="H164" s="39">
        <f t="shared" si="47"/>
        <v>1770</v>
      </c>
      <c r="I164" s="39">
        <f t="shared" si="48"/>
        <v>1770</v>
      </c>
      <c r="J164" s="39">
        <f>H164</f>
        <v>1770</v>
      </c>
      <c r="K164" s="42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42">
        <v>0</v>
      </c>
      <c r="S164" s="43">
        <v>0</v>
      </c>
      <c r="T164" s="31">
        <v>0</v>
      </c>
      <c r="U164" s="32">
        <v>0</v>
      </c>
    </row>
    <row r="165" spans="1:21" s="4" customFormat="1" ht="20.25" customHeight="1">
      <c r="A165" s="48"/>
      <c r="B165" s="48"/>
      <c r="C165" s="49" t="s">
        <v>21</v>
      </c>
      <c r="D165" s="71" t="s">
        <v>161</v>
      </c>
      <c r="E165" s="42">
        <v>268218</v>
      </c>
      <c r="F165" s="39">
        <v>254873.21</v>
      </c>
      <c r="G165" s="119">
        <f t="shared" si="39"/>
        <v>0.9502464786106823</v>
      </c>
      <c r="H165" s="39">
        <f t="shared" si="47"/>
        <v>254873.21</v>
      </c>
      <c r="I165" s="39">
        <f t="shared" si="48"/>
        <v>254873.21</v>
      </c>
      <c r="J165" s="39">
        <v>0</v>
      </c>
      <c r="K165" s="39">
        <f>H165</f>
        <v>254873.21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42">
        <v>0</v>
      </c>
      <c r="S165" s="43">
        <v>0</v>
      </c>
      <c r="T165" s="31">
        <v>0</v>
      </c>
      <c r="U165" s="32">
        <v>0</v>
      </c>
    </row>
    <row r="166" spans="1:21" s="4" customFormat="1" ht="20.25" customHeight="1">
      <c r="A166" s="48"/>
      <c r="B166" s="48"/>
      <c r="C166" s="49" t="s">
        <v>64</v>
      </c>
      <c r="D166" s="71" t="s">
        <v>178</v>
      </c>
      <c r="E166" s="42">
        <v>1972</v>
      </c>
      <c r="F166" s="39">
        <v>1690.67</v>
      </c>
      <c r="G166" s="119">
        <f t="shared" si="39"/>
        <v>0.8573377281947262</v>
      </c>
      <c r="H166" s="39">
        <f t="shared" si="47"/>
        <v>1690.67</v>
      </c>
      <c r="I166" s="39">
        <f t="shared" si="48"/>
        <v>1690.67</v>
      </c>
      <c r="J166" s="39">
        <v>0</v>
      </c>
      <c r="K166" s="39">
        <f aca="true" t="shared" si="49" ref="K166:K176">H166</f>
        <v>1690.67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42">
        <v>0</v>
      </c>
      <c r="S166" s="43">
        <v>0</v>
      </c>
      <c r="T166" s="31">
        <v>0</v>
      </c>
      <c r="U166" s="32">
        <v>0</v>
      </c>
    </row>
    <row r="167" spans="1:21" s="4" customFormat="1" ht="11.25" customHeight="1">
      <c r="A167" s="48"/>
      <c r="B167" s="48"/>
      <c r="C167" s="49" t="s">
        <v>28</v>
      </c>
      <c r="D167" s="71" t="s">
        <v>167</v>
      </c>
      <c r="E167" s="42">
        <v>49325</v>
      </c>
      <c r="F167" s="39">
        <v>48343.51</v>
      </c>
      <c r="G167" s="119">
        <f t="shared" si="39"/>
        <v>0.9801015712113533</v>
      </c>
      <c r="H167" s="39">
        <f t="shared" si="47"/>
        <v>48343.51</v>
      </c>
      <c r="I167" s="39">
        <f t="shared" si="48"/>
        <v>48343.51</v>
      </c>
      <c r="J167" s="39">
        <v>0</v>
      </c>
      <c r="K167" s="39">
        <f t="shared" si="49"/>
        <v>48343.51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42">
        <v>0</v>
      </c>
      <c r="S167" s="43">
        <v>0</v>
      </c>
      <c r="T167" s="31">
        <v>0</v>
      </c>
      <c r="U167" s="32">
        <v>0</v>
      </c>
    </row>
    <row r="168" spans="1:21" s="4" customFormat="1" ht="11.25" customHeight="1">
      <c r="A168" s="48"/>
      <c r="B168" s="48"/>
      <c r="C168" s="49" t="s">
        <v>36</v>
      </c>
      <c r="D168" s="71" t="s">
        <v>170</v>
      </c>
      <c r="E168" s="42">
        <v>81825</v>
      </c>
      <c r="F168" s="39">
        <v>80688.36</v>
      </c>
      <c r="G168" s="119">
        <f t="shared" si="39"/>
        <v>0.9861088909257562</v>
      </c>
      <c r="H168" s="39">
        <f t="shared" si="47"/>
        <v>80688.36</v>
      </c>
      <c r="I168" s="39">
        <f t="shared" si="48"/>
        <v>80688.36</v>
      </c>
      <c r="J168" s="39">
        <v>0</v>
      </c>
      <c r="K168" s="39">
        <f t="shared" si="49"/>
        <v>80688.36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42">
        <v>0</v>
      </c>
      <c r="S168" s="43">
        <v>0</v>
      </c>
      <c r="T168" s="31">
        <v>0</v>
      </c>
      <c r="U168" s="32">
        <v>0</v>
      </c>
    </row>
    <row r="169" spans="1:21" s="4" customFormat="1" ht="11.25" customHeight="1">
      <c r="A169" s="48"/>
      <c r="B169" s="48"/>
      <c r="C169" s="49" t="s">
        <v>65</v>
      </c>
      <c r="D169" s="71" t="s">
        <v>179</v>
      </c>
      <c r="E169" s="42">
        <v>3450</v>
      </c>
      <c r="F169" s="39">
        <v>3410</v>
      </c>
      <c r="G169" s="119">
        <f t="shared" si="39"/>
        <v>0.9884057971014493</v>
      </c>
      <c r="H169" s="39">
        <f t="shared" si="47"/>
        <v>3410</v>
      </c>
      <c r="I169" s="39">
        <f t="shared" si="48"/>
        <v>3410</v>
      </c>
      <c r="J169" s="39">
        <v>0</v>
      </c>
      <c r="K169" s="39">
        <f t="shared" si="49"/>
        <v>3410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42">
        <v>0</v>
      </c>
      <c r="S169" s="43">
        <v>0</v>
      </c>
      <c r="T169" s="31">
        <v>0</v>
      </c>
      <c r="U169" s="32">
        <v>0</v>
      </c>
    </row>
    <row r="170" spans="1:21" s="4" customFormat="1" ht="11.25" customHeight="1">
      <c r="A170" s="48"/>
      <c r="B170" s="48"/>
      <c r="C170" s="49" t="s">
        <v>22</v>
      </c>
      <c r="D170" s="71" t="s">
        <v>162</v>
      </c>
      <c r="E170" s="42">
        <v>50435</v>
      </c>
      <c r="F170" s="39">
        <v>48317.1</v>
      </c>
      <c r="G170" s="119">
        <f t="shared" si="39"/>
        <v>0.9580073361752751</v>
      </c>
      <c r="H170" s="39">
        <f t="shared" si="47"/>
        <v>48317.1</v>
      </c>
      <c r="I170" s="39">
        <f t="shared" si="48"/>
        <v>48317.1</v>
      </c>
      <c r="J170" s="39">
        <v>0</v>
      </c>
      <c r="K170" s="39">
        <f t="shared" si="49"/>
        <v>48317.1</v>
      </c>
      <c r="L170" s="39">
        <v>0</v>
      </c>
      <c r="M170" s="39">
        <v>0</v>
      </c>
      <c r="N170" s="39">
        <v>0</v>
      </c>
      <c r="O170" s="39">
        <v>0</v>
      </c>
      <c r="P170" s="39">
        <v>0</v>
      </c>
      <c r="Q170" s="39">
        <v>0</v>
      </c>
      <c r="R170" s="42">
        <v>0</v>
      </c>
      <c r="S170" s="43">
        <v>0</v>
      </c>
      <c r="T170" s="31">
        <v>0</v>
      </c>
      <c r="U170" s="32">
        <v>0</v>
      </c>
    </row>
    <row r="171" spans="1:21" s="4" customFormat="1" ht="20.25" customHeight="1">
      <c r="A171" s="48"/>
      <c r="B171" s="48"/>
      <c r="C171" s="49" t="s">
        <v>46</v>
      </c>
      <c r="D171" s="71" t="s">
        <v>173</v>
      </c>
      <c r="E171" s="42">
        <v>5085</v>
      </c>
      <c r="F171" s="39">
        <v>4988.22</v>
      </c>
      <c r="G171" s="119">
        <f t="shared" si="39"/>
        <v>0.9809675516224189</v>
      </c>
      <c r="H171" s="39">
        <f t="shared" si="47"/>
        <v>4988.22</v>
      </c>
      <c r="I171" s="39">
        <f t="shared" si="48"/>
        <v>4988.22</v>
      </c>
      <c r="J171" s="39">
        <v>0</v>
      </c>
      <c r="K171" s="39">
        <f t="shared" si="49"/>
        <v>4988.22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42">
        <v>0</v>
      </c>
      <c r="S171" s="43">
        <v>0</v>
      </c>
      <c r="T171" s="31">
        <v>0</v>
      </c>
      <c r="U171" s="32">
        <v>0</v>
      </c>
    </row>
    <row r="172" spans="1:21" s="4" customFormat="1" ht="50.25" customHeight="1">
      <c r="A172" s="48"/>
      <c r="B172" s="48"/>
      <c r="C172" s="49" t="s">
        <v>30</v>
      </c>
      <c r="D172" s="71" t="s">
        <v>240</v>
      </c>
      <c r="E172" s="42">
        <v>6805</v>
      </c>
      <c r="F172" s="39">
        <v>6623.2</v>
      </c>
      <c r="G172" s="119">
        <f t="shared" si="39"/>
        <v>0.9732843497428362</v>
      </c>
      <c r="H172" s="39">
        <f t="shared" si="47"/>
        <v>6623.2</v>
      </c>
      <c r="I172" s="39">
        <f t="shared" si="48"/>
        <v>6623.2</v>
      </c>
      <c r="J172" s="39">
        <v>0</v>
      </c>
      <c r="K172" s="39">
        <f t="shared" si="49"/>
        <v>6623.2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42">
        <v>0</v>
      </c>
      <c r="S172" s="43">
        <v>0</v>
      </c>
      <c r="T172" s="31">
        <v>0</v>
      </c>
      <c r="U172" s="32">
        <v>0</v>
      </c>
    </row>
    <row r="173" spans="1:21" s="4" customFormat="1" ht="11.25" customHeight="1">
      <c r="A173" s="48"/>
      <c r="B173" s="48"/>
      <c r="C173" s="49" t="s">
        <v>31</v>
      </c>
      <c r="D173" s="71" t="s">
        <v>166</v>
      </c>
      <c r="E173" s="42">
        <v>5065</v>
      </c>
      <c r="F173" s="39">
        <v>3993.14</v>
      </c>
      <c r="G173" s="119">
        <f t="shared" si="39"/>
        <v>0.7883790720631787</v>
      </c>
      <c r="H173" s="39">
        <f t="shared" si="47"/>
        <v>3993.14</v>
      </c>
      <c r="I173" s="39">
        <f t="shared" si="48"/>
        <v>3993.14</v>
      </c>
      <c r="J173" s="39">
        <v>0</v>
      </c>
      <c r="K173" s="39">
        <f t="shared" si="49"/>
        <v>3993.14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42">
        <v>0</v>
      </c>
      <c r="S173" s="43">
        <v>0</v>
      </c>
      <c r="T173" s="31">
        <v>0</v>
      </c>
      <c r="U173" s="32">
        <v>0</v>
      </c>
    </row>
    <row r="174" spans="1:21" s="4" customFormat="1" ht="11.25" customHeight="1">
      <c r="A174" s="48"/>
      <c r="B174" s="48"/>
      <c r="C174" s="49" t="s">
        <v>13</v>
      </c>
      <c r="D174" s="71" t="s">
        <v>155</v>
      </c>
      <c r="E174" s="42">
        <v>6670</v>
      </c>
      <c r="F174" s="39">
        <v>6646</v>
      </c>
      <c r="G174" s="119">
        <f t="shared" si="39"/>
        <v>0.9964017991004498</v>
      </c>
      <c r="H174" s="39">
        <f t="shared" si="47"/>
        <v>6646</v>
      </c>
      <c r="I174" s="39">
        <f t="shared" si="48"/>
        <v>6646</v>
      </c>
      <c r="J174" s="39">
        <v>0</v>
      </c>
      <c r="K174" s="39">
        <f t="shared" si="49"/>
        <v>6646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42">
        <v>0</v>
      </c>
      <c r="S174" s="43">
        <v>0</v>
      </c>
      <c r="T174" s="31">
        <v>0</v>
      </c>
      <c r="U174" s="32">
        <v>0</v>
      </c>
    </row>
    <row r="175" spans="1:21" s="4" customFormat="1" ht="30.75" customHeight="1">
      <c r="A175" s="48"/>
      <c r="B175" s="48"/>
      <c r="C175" s="49" t="s">
        <v>32</v>
      </c>
      <c r="D175" s="71" t="s">
        <v>168</v>
      </c>
      <c r="E175" s="42">
        <v>231522.86</v>
      </c>
      <c r="F175" s="39">
        <v>231522.86</v>
      </c>
      <c r="G175" s="119">
        <f t="shared" si="39"/>
        <v>1</v>
      </c>
      <c r="H175" s="39">
        <f t="shared" si="47"/>
        <v>231522.86</v>
      </c>
      <c r="I175" s="39">
        <f t="shared" si="48"/>
        <v>231522.86</v>
      </c>
      <c r="J175" s="39">
        <v>0</v>
      </c>
      <c r="K175" s="39">
        <f t="shared" si="49"/>
        <v>231522.86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42">
        <v>0</v>
      </c>
      <c r="S175" s="43">
        <v>0</v>
      </c>
      <c r="T175" s="31">
        <v>0</v>
      </c>
      <c r="U175" s="32">
        <v>0</v>
      </c>
    </row>
    <row r="176" spans="1:21" s="4" customFormat="1" ht="31.5" customHeight="1">
      <c r="A176" s="48"/>
      <c r="B176" s="48"/>
      <c r="C176" s="49" t="s">
        <v>44</v>
      </c>
      <c r="D176" s="71" t="s">
        <v>172</v>
      </c>
      <c r="E176" s="42">
        <v>1119</v>
      </c>
      <c r="F176" s="39">
        <v>1118.3</v>
      </c>
      <c r="G176" s="119">
        <f t="shared" si="39"/>
        <v>0.9993744414655943</v>
      </c>
      <c r="H176" s="39">
        <f t="shared" si="47"/>
        <v>1118.3</v>
      </c>
      <c r="I176" s="39">
        <f t="shared" si="48"/>
        <v>1118.3</v>
      </c>
      <c r="J176" s="39">
        <v>0</v>
      </c>
      <c r="K176" s="39">
        <f t="shared" si="49"/>
        <v>1118.3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42">
        <v>0</v>
      </c>
      <c r="S176" s="43">
        <v>0</v>
      </c>
      <c r="T176" s="31">
        <v>0</v>
      </c>
      <c r="U176" s="32">
        <v>0</v>
      </c>
    </row>
    <row r="177" spans="1:21" s="4" customFormat="1" ht="31.5" customHeight="1">
      <c r="A177" s="48"/>
      <c r="B177" s="48"/>
      <c r="C177" s="49" t="s">
        <v>33</v>
      </c>
      <c r="D177" s="71" t="s">
        <v>169</v>
      </c>
      <c r="E177" s="42">
        <v>11300</v>
      </c>
      <c r="F177" s="39">
        <v>11300</v>
      </c>
      <c r="G177" s="119">
        <f t="shared" si="39"/>
        <v>1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f>F177</f>
        <v>11300</v>
      </c>
      <c r="R177" s="42">
        <f>Q177</f>
        <v>11300</v>
      </c>
      <c r="S177" s="43">
        <v>0</v>
      </c>
      <c r="T177" s="31">
        <v>0</v>
      </c>
      <c r="U177" s="32">
        <v>0</v>
      </c>
    </row>
    <row r="178" spans="1:21" s="4" customFormat="1" ht="20.25" customHeight="1">
      <c r="A178" s="48"/>
      <c r="B178" s="48" t="s">
        <v>66</v>
      </c>
      <c r="C178" s="49"/>
      <c r="D178" s="30" t="s">
        <v>131</v>
      </c>
      <c r="E178" s="39">
        <f>SUM(E179:E187)</f>
        <v>431496.56</v>
      </c>
      <c r="F178" s="39">
        <f aca="true" t="shared" si="50" ref="F178:U178">SUM(F179:F187)</f>
        <v>418245.54</v>
      </c>
      <c r="G178" s="119">
        <f t="shared" si="39"/>
        <v>0.9692905547149668</v>
      </c>
      <c r="H178" s="39">
        <f t="shared" si="50"/>
        <v>418245.54</v>
      </c>
      <c r="I178" s="39">
        <f t="shared" si="50"/>
        <v>392703.49</v>
      </c>
      <c r="J178" s="39">
        <f t="shared" si="50"/>
        <v>347029.61</v>
      </c>
      <c r="K178" s="39">
        <f t="shared" si="50"/>
        <v>45673.88</v>
      </c>
      <c r="L178" s="39">
        <f t="shared" si="50"/>
        <v>0</v>
      </c>
      <c r="M178" s="39">
        <f t="shared" si="50"/>
        <v>25542.05</v>
      </c>
      <c r="N178" s="39">
        <f t="shared" si="50"/>
        <v>0</v>
      </c>
      <c r="O178" s="39">
        <f t="shared" si="50"/>
        <v>0</v>
      </c>
      <c r="P178" s="39">
        <f t="shared" si="50"/>
        <v>0</v>
      </c>
      <c r="Q178" s="39">
        <f t="shared" si="50"/>
        <v>0</v>
      </c>
      <c r="R178" s="39">
        <f t="shared" si="50"/>
        <v>0</v>
      </c>
      <c r="S178" s="39">
        <f t="shared" si="50"/>
        <v>0</v>
      </c>
      <c r="T178" s="39">
        <f t="shared" si="50"/>
        <v>0</v>
      </c>
      <c r="U178" s="39">
        <f t="shared" si="50"/>
        <v>0</v>
      </c>
    </row>
    <row r="179" spans="1:21" s="4" customFormat="1" ht="31.5" customHeight="1">
      <c r="A179" s="48"/>
      <c r="B179" s="48"/>
      <c r="C179" s="49" t="s">
        <v>25</v>
      </c>
      <c r="D179" s="71" t="s">
        <v>163</v>
      </c>
      <c r="E179" s="42">
        <v>25685</v>
      </c>
      <c r="F179" s="39">
        <v>25542.05</v>
      </c>
      <c r="G179" s="119">
        <f t="shared" si="39"/>
        <v>0.994434494841347</v>
      </c>
      <c r="H179" s="39">
        <f aca="true" t="shared" si="51" ref="H179:H187">F179</f>
        <v>25542.05</v>
      </c>
      <c r="I179" s="39">
        <v>0</v>
      </c>
      <c r="J179" s="39">
        <v>0</v>
      </c>
      <c r="K179" s="42">
        <v>0</v>
      </c>
      <c r="L179" s="39">
        <v>0</v>
      </c>
      <c r="M179" s="39">
        <f>H179</f>
        <v>25542.05</v>
      </c>
      <c r="N179" s="39">
        <v>0</v>
      </c>
      <c r="O179" s="39">
        <v>0</v>
      </c>
      <c r="P179" s="39">
        <v>0</v>
      </c>
      <c r="Q179" s="39">
        <v>0</v>
      </c>
      <c r="R179" s="42">
        <v>0</v>
      </c>
      <c r="S179" s="43">
        <v>0</v>
      </c>
      <c r="T179" s="31">
        <v>0</v>
      </c>
      <c r="U179" s="32">
        <v>0</v>
      </c>
    </row>
    <row r="180" spans="1:21" s="4" customFormat="1" ht="20.25" customHeight="1">
      <c r="A180" s="48"/>
      <c r="B180" s="48"/>
      <c r="C180" s="49" t="s">
        <v>26</v>
      </c>
      <c r="D180" s="71" t="s">
        <v>164</v>
      </c>
      <c r="E180" s="42">
        <v>283293.42</v>
      </c>
      <c r="F180" s="39">
        <v>275182.36</v>
      </c>
      <c r="G180" s="119">
        <f t="shared" si="39"/>
        <v>0.9713686961031428</v>
      </c>
      <c r="H180" s="39">
        <f t="shared" si="51"/>
        <v>275182.36</v>
      </c>
      <c r="I180" s="39">
        <f>H180</f>
        <v>275182.36</v>
      </c>
      <c r="J180" s="39">
        <f>H180</f>
        <v>275182.36</v>
      </c>
      <c r="K180" s="42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42">
        <v>0</v>
      </c>
      <c r="S180" s="43">
        <v>0</v>
      </c>
      <c r="T180" s="31">
        <v>0</v>
      </c>
      <c r="U180" s="32">
        <v>0</v>
      </c>
    </row>
    <row r="181" spans="1:21" s="4" customFormat="1" ht="20.25" customHeight="1">
      <c r="A181" s="48"/>
      <c r="B181" s="48"/>
      <c r="C181" s="49" t="s">
        <v>27</v>
      </c>
      <c r="D181" s="72" t="s">
        <v>165</v>
      </c>
      <c r="E181" s="42">
        <v>18678</v>
      </c>
      <c r="F181" s="39">
        <v>18674.74</v>
      </c>
      <c r="G181" s="119">
        <f t="shared" si="39"/>
        <v>0.9998254631116823</v>
      </c>
      <c r="H181" s="39">
        <f t="shared" si="51"/>
        <v>18674.74</v>
      </c>
      <c r="I181" s="39">
        <f aca="true" t="shared" si="52" ref="I181:I187">H181</f>
        <v>18674.74</v>
      </c>
      <c r="J181" s="39">
        <f>H181</f>
        <v>18674.74</v>
      </c>
      <c r="K181" s="42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42">
        <v>0</v>
      </c>
      <c r="S181" s="43">
        <v>0</v>
      </c>
      <c r="T181" s="31">
        <v>0</v>
      </c>
      <c r="U181" s="32">
        <v>0</v>
      </c>
    </row>
    <row r="182" spans="1:21" s="4" customFormat="1" ht="20.25" customHeight="1">
      <c r="A182" s="48"/>
      <c r="B182" s="48"/>
      <c r="C182" s="49" t="s">
        <v>18</v>
      </c>
      <c r="D182" s="72" t="s">
        <v>158</v>
      </c>
      <c r="E182" s="42">
        <v>49953</v>
      </c>
      <c r="F182" s="39">
        <v>45987.9</v>
      </c>
      <c r="G182" s="119">
        <f t="shared" si="39"/>
        <v>0.9206233859828239</v>
      </c>
      <c r="H182" s="39">
        <f t="shared" si="51"/>
        <v>45987.9</v>
      </c>
      <c r="I182" s="39">
        <f t="shared" si="52"/>
        <v>45987.9</v>
      </c>
      <c r="J182" s="39">
        <f>H182</f>
        <v>45987.9</v>
      </c>
      <c r="K182" s="42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42">
        <v>0</v>
      </c>
      <c r="S182" s="43">
        <v>0</v>
      </c>
      <c r="T182" s="31">
        <v>0</v>
      </c>
      <c r="U182" s="32">
        <v>0</v>
      </c>
    </row>
    <row r="183" spans="1:21" s="4" customFormat="1" ht="11.25" customHeight="1">
      <c r="A183" s="48"/>
      <c r="B183" s="48"/>
      <c r="C183" s="49" t="s">
        <v>19</v>
      </c>
      <c r="D183" s="72" t="s">
        <v>159</v>
      </c>
      <c r="E183" s="42">
        <v>8125</v>
      </c>
      <c r="F183" s="39">
        <v>7184.61</v>
      </c>
      <c r="G183" s="119">
        <f t="shared" si="39"/>
        <v>0.8842596923076923</v>
      </c>
      <c r="H183" s="39">
        <f t="shared" si="51"/>
        <v>7184.61</v>
      </c>
      <c r="I183" s="39">
        <f t="shared" si="52"/>
        <v>7184.61</v>
      </c>
      <c r="J183" s="39">
        <f>H183</f>
        <v>7184.61</v>
      </c>
      <c r="K183" s="42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42">
        <v>0</v>
      </c>
      <c r="S183" s="43">
        <v>0</v>
      </c>
      <c r="T183" s="31">
        <v>0</v>
      </c>
      <c r="U183" s="32">
        <v>0</v>
      </c>
    </row>
    <row r="184" spans="1:21" s="4" customFormat="1" ht="20.25" customHeight="1">
      <c r="A184" s="48"/>
      <c r="B184" s="48"/>
      <c r="C184" s="49" t="s">
        <v>21</v>
      </c>
      <c r="D184" s="71" t="s">
        <v>161</v>
      </c>
      <c r="E184" s="42">
        <v>13400</v>
      </c>
      <c r="F184" s="39">
        <v>13400</v>
      </c>
      <c r="G184" s="119">
        <f t="shared" si="39"/>
        <v>1</v>
      </c>
      <c r="H184" s="39">
        <f t="shared" si="51"/>
        <v>13400</v>
      </c>
      <c r="I184" s="39">
        <f t="shared" si="52"/>
        <v>13400</v>
      </c>
      <c r="J184" s="39">
        <v>0</v>
      </c>
      <c r="K184" s="39">
        <f>H184</f>
        <v>13400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42">
        <v>0</v>
      </c>
      <c r="S184" s="43">
        <v>0</v>
      </c>
      <c r="T184" s="31">
        <v>0</v>
      </c>
      <c r="U184" s="32">
        <v>0</v>
      </c>
    </row>
    <row r="185" spans="1:21" s="4" customFormat="1" ht="20.25" customHeight="1">
      <c r="A185" s="48"/>
      <c r="B185" s="48"/>
      <c r="C185" s="49" t="s">
        <v>64</v>
      </c>
      <c r="D185" s="71" t="s">
        <v>178</v>
      </c>
      <c r="E185" s="42">
        <v>3300</v>
      </c>
      <c r="F185" s="39">
        <v>3211.74</v>
      </c>
      <c r="G185" s="119">
        <f t="shared" si="39"/>
        <v>0.9732545454545454</v>
      </c>
      <c r="H185" s="39">
        <f t="shared" si="51"/>
        <v>3211.74</v>
      </c>
      <c r="I185" s="39">
        <f t="shared" si="52"/>
        <v>3211.74</v>
      </c>
      <c r="J185" s="39">
        <v>0</v>
      </c>
      <c r="K185" s="39">
        <f>H185</f>
        <v>3211.74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42">
        <v>0</v>
      </c>
      <c r="S185" s="43">
        <v>0</v>
      </c>
      <c r="T185" s="31">
        <v>0</v>
      </c>
      <c r="U185" s="32">
        <v>0</v>
      </c>
    </row>
    <row r="186" spans="1:21" s="4" customFormat="1" ht="11.25" customHeight="1">
      <c r="A186" s="48"/>
      <c r="B186" s="48"/>
      <c r="C186" s="49" t="s">
        <v>28</v>
      </c>
      <c r="D186" s="71" t="s">
        <v>167</v>
      </c>
      <c r="E186" s="42">
        <v>5600</v>
      </c>
      <c r="F186" s="39">
        <v>5600</v>
      </c>
      <c r="G186" s="119">
        <f t="shared" si="39"/>
        <v>1</v>
      </c>
      <c r="H186" s="39">
        <f t="shared" si="51"/>
        <v>5600</v>
      </c>
      <c r="I186" s="39">
        <f t="shared" si="52"/>
        <v>5600</v>
      </c>
      <c r="J186" s="39">
        <v>0</v>
      </c>
      <c r="K186" s="39">
        <f>H186</f>
        <v>5600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42">
        <v>0</v>
      </c>
      <c r="S186" s="43">
        <v>0</v>
      </c>
      <c r="T186" s="31">
        <v>0</v>
      </c>
      <c r="U186" s="32">
        <v>0</v>
      </c>
    </row>
    <row r="187" spans="1:21" s="4" customFormat="1" ht="30" customHeight="1">
      <c r="A187" s="48"/>
      <c r="B187" s="48"/>
      <c r="C187" s="49" t="s">
        <v>32</v>
      </c>
      <c r="D187" s="71" t="s">
        <v>168</v>
      </c>
      <c r="E187" s="42">
        <v>23462.14</v>
      </c>
      <c r="F187" s="39">
        <v>23462.14</v>
      </c>
      <c r="G187" s="119">
        <f t="shared" si="39"/>
        <v>1</v>
      </c>
      <c r="H187" s="39">
        <f t="shared" si="51"/>
        <v>23462.14</v>
      </c>
      <c r="I187" s="39">
        <f t="shared" si="52"/>
        <v>23462.14</v>
      </c>
      <c r="J187" s="39">
        <v>0</v>
      </c>
      <c r="K187" s="39">
        <f>H187</f>
        <v>23462.14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42">
        <v>0</v>
      </c>
      <c r="S187" s="43">
        <v>0</v>
      </c>
      <c r="T187" s="31">
        <v>0</v>
      </c>
      <c r="U187" s="32">
        <v>0</v>
      </c>
    </row>
    <row r="188" spans="1:21" s="4" customFormat="1" ht="11.25" customHeight="1">
      <c r="A188" s="48"/>
      <c r="B188" s="48" t="s">
        <v>220</v>
      </c>
      <c r="C188" s="49"/>
      <c r="D188" s="30" t="s">
        <v>228</v>
      </c>
      <c r="E188" s="39">
        <f aca="true" t="shared" si="53" ref="E188:U188">E189</f>
        <v>14900</v>
      </c>
      <c r="F188" s="39">
        <f t="shared" si="53"/>
        <v>14166.6</v>
      </c>
      <c r="G188" s="119">
        <f t="shared" si="39"/>
        <v>0.9507785234899329</v>
      </c>
      <c r="H188" s="39">
        <f t="shared" si="53"/>
        <v>14166.6</v>
      </c>
      <c r="I188" s="39">
        <f t="shared" si="53"/>
        <v>0</v>
      </c>
      <c r="J188" s="39">
        <f t="shared" si="53"/>
        <v>0</v>
      </c>
      <c r="K188" s="39">
        <f t="shared" si="53"/>
        <v>0</v>
      </c>
      <c r="L188" s="39">
        <f t="shared" si="53"/>
        <v>14166.6</v>
      </c>
      <c r="M188" s="39">
        <f t="shared" si="53"/>
        <v>0</v>
      </c>
      <c r="N188" s="39">
        <f t="shared" si="53"/>
        <v>0</v>
      </c>
      <c r="O188" s="39">
        <f t="shared" si="53"/>
        <v>0</v>
      </c>
      <c r="P188" s="39">
        <f t="shared" si="53"/>
        <v>0</v>
      </c>
      <c r="Q188" s="39">
        <f t="shared" si="53"/>
        <v>0</v>
      </c>
      <c r="R188" s="39">
        <f t="shared" si="53"/>
        <v>0</v>
      </c>
      <c r="S188" s="39">
        <f t="shared" si="53"/>
        <v>0</v>
      </c>
      <c r="T188" s="39">
        <f t="shared" si="53"/>
        <v>0</v>
      </c>
      <c r="U188" s="39">
        <f t="shared" si="53"/>
        <v>0</v>
      </c>
    </row>
    <row r="189" spans="1:21" s="4" customFormat="1" ht="51" customHeight="1">
      <c r="A189" s="48"/>
      <c r="B189" s="48"/>
      <c r="C189" s="49" t="s">
        <v>221</v>
      </c>
      <c r="D189" s="71" t="s">
        <v>223</v>
      </c>
      <c r="E189" s="42">
        <v>14900</v>
      </c>
      <c r="F189" s="39">
        <v>14166.6</v>
      </c>
      <c r="G189" s="119">
        <f t="shared" si="39"/>
        <v>0.9507785234899329</v>
      </c>
      <c r="H189" s="39">
        <f>F189</f>
        <v>14166.6</v>
      </c>
      <c r="I189" s="39">
        <v>0</v>
      </c>
      <c r="J189" s="39">
        <v>0</v>
      </c>
      <c r="K189" s="39">
        <v>0</v>
      </c>
      <c r="L189" s="39">
        <f>H189</f>
        <v>14166.6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42">
        <v>0</v>
      </c>
      <c r="S189" s="43">
        <v>0</v>
      </c>
      <c r="T189" s="31">
        <v>0</v>
      </c>
      <c r="U189" s="32">
        <v>0</v>
      </c>
    </row>
    <row r="190" spans="1:21" s="78" customFormat="1" ht="11.25" customHeight="1">
      <c r="A190" s="48"/>
      <c r="B190" s="48" t="s">
        <v>67</v>
      </c>
      <c r="C190" s="49"/>
      <c r="D190" s="30" t="s">
        <v>132</v>
      </c>
      <c r="E190" s="39">
        <f aca="true" t="shared" si="54" ref="E190:U190">SUM(E191:E207)</f>
        <v>2221505</v>
      </c>
      <c r="F190" s="39">
        <f t="shared" si="54"/>
        <v>2184727.4400000004</v>
      </c>
      <c r="G190" s="119">
        <f t="shared" si="39"/>
        <v>0.9834447547946101</v>
      </c>
      <c r="H190" s="39">
        <f t="shared" si="54"/>
        <v>2184727.4400000004</v>
      </c>
      <c r="I190" s="39">
        <f t="shared" si="54"/>
        <v>2087264.2200000002</v>
      </c>
      <c r="J190" s="39">
        <f t="shared" si="54"/>
        <v>1828893.06</v>
      </c>
      <c r="K190" s="39">
        <f t="shared" si="54"/>
        <v>258371.16</v>
      </c>
      <c r="L190" s="39">
        <f t="shared" si="54"/>
        <v>0</v>
      </c>
      <c r="M190" s="39">
        <f t="shared" si="54"/>
        <v>97463.22</v>
      </c>
      <c r="N190" s="39">
        <f t="shared" si="54"/>
        <v>0</v>
      </c>
      <c r="O190" s="39">
        <f t="shared" si="54"/>
        <v>0</v>
      </c>
      <c r="P190" s="39">
        <f t="shared" si="54"/>
        <v>0</v>
      </c>
      <c r="Q190" s="39">
        <f t="shared" si="54"/>
        <v>0</v>
      </c>
      <c r="R190" s="39">
        <f t="shared" si="54"/>
        <v>0</v>
      </c>
      <c r="S190" s="39">
        <f t="shared" si="54"/>
        <v>0</v>
      </c>
      <c r="T190" s="39">
        <f t="shared" si="54"/>
        <v>0</v>
      </c>
      <c r="U190" s="39">
        <f t="shared" si="54"/>
        <v>0</v>
      </c>
    </row>
    <row r="191" spans="1:21" s="78" customFormat="1" ht="31.5" customHeight="1">
      <c r="A191" s="48"/>
      <c r="B191" s="48"/>
      <c r="C191" s="49" t="s">
        <v>25</v>
      </c>
      <c r="D191" s="71" t="s">
        <v>163</v>
      </c>
      <c r="E191" s="42">
        <v>97720</v>
      </c>
      <c r="F191" s="39">
        <v>97463.22</v>
      </c>
      <c r="G191" s="119">
        <f t="shared" si="39"/>
        <v>0.9973722881702825</v>
      </c>
      <c r="H191" s="39">
        <f aca="true" t="shared" si="55" ref="H191:H207">F191</f>
        <v>97463.22</v>
      </c>
      <c r="I191" s="39">
        <v>0</v>
      </c>
      <c r="J191" s="39">
        <v>0</v>
      </c>
      <c r="K191" s="39">
        <v>0</v>
      </c>
      <c r="L191" s="42">
        <v>0</v>
      </c>
      <c r="M191" s="39">
        <f>H191</f>
        <v>97463.22</v>
      </c>
      <c r="N191" s="39">
        <v>0</v>
      </c>
      <c r="O191" s="39">
        <v>0</v>
      </c>
      <c r="P191" s="39">
        <v>0</v>
      </c>
      <c r="Q191" s="39">
        <v>0</v>
      </c>
      <c r="R191" s="42">
        <v>0</v>
      </c>
      <c r="S191" s="43">
        <v>0</v>
      </c>
      <c r="T191" s="31">
        <v>0</v>
      </c>
      <c r="U191" s="32">
        <v>0</v>
      </c>
    </row>
    <row r="192" spans="1:21" s="78" customFormat="1" ht="20.25" customHeight="1">
      <c r="A192" s="48"/>
      <c r="B192" s="48"/>
      <c r="C192" s="49" t="s">
        <v>26</v>
      </c>
      <c r="D192" s="71" t="s">
        <v>164</v>
      </c>
      <c r="E192" s="42">
        <v>1450002</v>
      </c>
      <c r="F192" s="39">
        <v>1439186.97</v>
      </c>
      <c r="G192" s="119">
        <f t="shared" si="39"/>
        <v>0.9925413689084567</v>
      </c>
      <c r="H192" s="39">
        <f t="shared" si="55"/>
        <v>1439186.97</v>
      </c>
      <c r="I192" s="39">
        <f>H192</f>
        <v>1439186.97</v>
      </c>
      <c r="J192" s="39">
        <f>H192</f>
        <v>1439186.97</v>
      </c>
      <c r="K192" s="39">
        <v>0</v>
      </c>
      <c r="L192" s="42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42">
        <v>0</v>
      </c>
      <c r="S192" s="43">
        <v>0</v>
      </c>
      <c r="T192" s="31">
        <v>0</v>
      </c>
      <c r="U192" s="32">
        <v>0</v>
      </c>
    </row>
    <row r="193" spans="1:21" s="78" customFormat="1" ht="20.25" customHeight="1">
      <c r="A193" s="48"/>
      <c r="B193" s="48"/>
      <c r="C193" s="49" t="s">
        <v>27</v>
      </c>
      <c r="D193" s="72" t="s">
        <v>165</v>
      </c>
      <c r="E193" s="42">
        <v>109380</v>
      </c>
      <c r="F193" s="39">
        <v>109378.79</v>
      </c>
      <c r="G193" s="119">
        <f t="shared" si="39"/>
        <v>0.9999889376485646</v>
      </c>
      <c r="H193" s="39">
        <f t="shared" si="55"/>
        <v>109378.79</v>
      </c>
      <c r="I193" s="39">
        <f aca="true" t="shared" si="56" ref="I193:I207">H193</f>
        <v>109378.79</v>
      </c>
      <c r="J193" s="39">
        <f>H193</f>
        <v>109378.79</v>
      </c>
      <c r="K193" s="39">
        <v>0</v>
      </c>
      <c r="L193" s="42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42">
        <v>0</v>
      </c>
      <c r="S193" s="43">
        <v>0</v>
      </c>
      <c r="T193" s="31">
        <v>0</v>
      </c>
      <c r="U193" s="32">
        <v>0</v>
      </c>
    </row>
    <row r="194" spans="1:21" s="78" customFormat="1" ht="20.25" customHeight="1">
      <c r="A194" s="48"/>
      <c r="B194" s="48"/>
      <c r="C194" s="49" t="s">
        <v>18</v>
      </c>
      <c r="D194" s="72" t="s">
        <v>158</v>
      </c>
      <c r="E194" s="42">
        <v>253000</v>
      </c>
      <c r="F194" s="39">
        <v>244663.18</v>
      </c>
      <c r="G194" s="119">
        <f t="shared" si="39"/>
        <v>0.9670481422924901</v>
      </c>
      <c r="H194" s="39">
        <f t="shared" si="55"/>
        <v>244663.18</v>
      </c>
      <c r="I194" s="39">
        <f t="shared" si="56"/>
        <v>244663.18</v>
      </c>
      <c r="J194" s="39">
        <f>H194</f>
        <v>244663.18</v>
      </c>
      <c r="K194" s="39">
        <v>0</v>
      </c>
      <c r="L194" s="42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42">
        <v>0</v>
      </c>
      <c r="S194" s="43">
        <v>0</v>
      </c>
      <c r="T194" s="31">
        <v>0</v>
      </c>
      <c r="U194" s="32">
        <v>0</v>
      </c>
    </row>
    <row r="195" spans="1:21" s="78" customFormat="1" ht="11.25" customHeight="1">
      <c r="A195" s="48"/>
      <c r="B195" s="48"/>
      <c r="C195" s="49" t="s">
        <v>19</v>
      </c>
      <c r="D195" s="72" t="s">
        <v>159</v>
      </c>
      <c r="E195" s="42">
        <v>41100</v>
      </c>
      <c r="F195" s="39">
        <v>34944.12</v>
      </c>
      <c r="G195" s="119">
        <f aca="true" t="shared" si="57" ref="G195:G258">F195/E195</f>
        <v>0.8502218978102191</v>
      </c>
      <c r="H195" s="39">
        <f t="shared" si="55"/>
        <v>34944.12</v>
      </c>
      <c r="I195" s="39">
        <f t="shared" si="56"/>
        <v>34944.12</v>
      </c>
      <c r="J195" s="39">
        <f>H195</f>
        <v>34944.12</v>
      </c>
      <c r="K195" s="39">
        <v>0</v>
      </c>
      <c r="L195" s="42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42">
        <v>0</v>
      </c>
      <c r="S195" s="43">
        <v>0</v>
      </c>
      <c r="T195" s="31">
        <v>0</v>
      </c>
      <c r="U195" s="32">
        <v>0</v>
      </c>
    </row>
    <row r="196" spans="1:21" s="78" customFormat="1" ht="20.25" customHeight="1">
      <c r="A196" s="48"/>
      <c r="B196" s="48"/>
      <c r="C196" s="49" t="s">
        <v>20</v>
      </c>
      <c r="D196" s="71" t="s">
        <v>160</v>
      </c>
      <c r="E196" s="42">
        <v>7400</v>
      </c>
      <c r="F196" s="39">
        <v>720</v>
      </c>
      <c r="G196" s="119">
        <f t="shared" si="57"/>
        <v>0.0972972972972973</v>
      </c>
      <c r="H196" s="39">
        <f t="shared" si="55"/>
        <v>720</v>
      </c>
      <c r="I196" s="39">
        <f t="shared" si="56"/>
        <v>720</v>
      </c>
      <c r="J196" s="39">
        <f>H196</f>
        <v>720</v>
      </c>
      <c r="K196" s="39">
        <v>0</v>
      </c>
      <c r="L196" s="42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42">
        <v>0</v>
      </c>
      <c r="S196" s="43">
        <v>0</v>
      </c>
      <c r="T196" s="31">
        <v>0</v>
      </c>
      <c r="U196" s="32">
        <v>0</v>
      </c>
    </row>
    <row r="197" spans="1:21" s="78" customFormat="1" ht="20.25" customHeight="1">
      <c r="A197" s="48"/>
      <c r="B197" s="48"/>
      <c r="C197" s="49" t="s">
        <v>21</v>
      </c>
      <c r="D197" s="71" t="s">
        <v>161</v>
      </c>
      <c r="E197" s="42">
        <v>109194</v>
      </c>
      <c r="F197" s="39">
        <v>108422.36</v>
      </c>
      <c r="G197" s="119">
        <f t="shared" si="57"/>
        <v>0.9929333113541037</v>
      </c>
      <c r="H197" s="39">
        <f t="shared" si="55"/>
        <v>108422.36</v>
      </c>
      <c r="I197" s="39">
        <f t="shared" si="56"/>
        <v>108422.36</v>
      </c>
      <c r="J197" s="39">
        <v>0</v>
      </c>
      <c r="K197" s="39">
        <f>H197</f>
        <v>108422.36</v>
      </c>
      <c r="L197" s="42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42">
        <v>0</v>
      </c>
      <c r="S197" s="43">
        <v>0</v>
      </c>
      <c r="T197" s="31">
        <v>0</v>
      </c>
      <c r="U197" s="32">
        <v>0</v>
      </c>
    </row>
    <row r="198" spans="1:21" s="78" customFormat="1" ht="19.5" customHeight="1">
      <c r="A198" s="48"/>
      <c r="B198" s="48"/>
      <c r="C198" s="49" t="s">
        <v>64</v>
      </c>
      <c r="D198" s="71" t="s">
        <v>178</v>
      </c>
      <c r="E198" s="42">
        <v>1700</v>
      </c>
      <c r="F198" s="39">
        <v>1450</v>
      </c>
      <c r="G198" s="119">
        <f t="shared" si="57"/>
        <v>0.8529411764705882</v>
      </c>
      <c r="H198" s="39">
        <f t="shared" si="55"/>
        <v>1450</v>
      </c>
      <c r="I198" s="39">
        <f t="shared" si="56"/>
        <v>1450</v>
      </c>
      <c r="J198" s="39">
        <v>0</v>
      </c>
      <c r="K198" s="39">
        <f aca="true" t="shared" si="58" ref="K198:K207">H198</f>
        <v>1450</v>
      </c>
      <c r="L198" s="42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42">
        <v>0</v>
      </c>
      <c r="S198" s="43">
        <v>0</v>
      </c>
      <c r="T198" s="31">
        <v>0</v>
      </c>
      <c r="U198" s="32">
        <v>0</v>
      </c>
    </row>
    <row r="199" spans="1:21" s="78" customFormat="1" ht="11.25" customHeight="1">
      <c r="A199" s="48"/>
      <c r="B199" s="48"/>
      <c r="C199" s="49" t="s">
        <v>28</v>
      </c>
      <c r="D199" s="71" t="s">
        <v>167</v>
      </c>
      <c r="E199" s="42">
        <v>29000</v>
      </c>
      <c r="F199" s="39">
        <v>28430.93</v>
      </c>
      <c r="G199" s="119">
        <f t="shared" si="57"/>
        <v>0.9803768965517241</v>
      </c>
      <c r="H199" s="39">
        <f t="shared" si="55"/>
        <v>28430.93</v>
      </c>
      <c r="I199" s="39">
        <f t="shared" si="56"/>
        <v>28430.93</v>
      </c>
      <c r="J199" s="39">
        <v>0</v>
      </c>
      <c r="K199" s="39">
        <f t="shared" si="58"/>
        <v>28430.93</v>
      </c>
      <c r="L199" s="42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42">
        <v>0</v>
      </c>
      <c r="S199" s="43">
        <v>0</v>
      </c>
      <c r="T199" s="31">
        <v>0</v>
      </c>
      <c r="U199" s="32">
        <v>0</v>
      </c>
    </row>
    <row r="200" spans="1:21" s="78" customFormat="1" ht="11.25" customHeight="1">
      <c r="A200" s="48"/>
      <c r="B200" s="48"/>
      <c r="C200" s="49" t="s">
        <v>36</v>
      </c>
      <c r="D200" s="71" t="s">
        <v>170</v>
      </c>
      <c r="E200" s="42">
        <v>2500</v>
      </c>
      <c r="F200" s="39">
        <v>988.57</v>
      </c>
      <c r="G200" s="119">
        <f t="shared" si="57"/>
        <v>0.395428</v>
      </c>
      <c r="H200" s="39">
        <f t="shared" si="55"/>
        <v>988.57</v>
      </c>
      <c r="I200" s="39">
        <f t="shared" si="56"/>
        <v>988.57</v>
      </c>
      <c r="J200" s="39">
        <v>0</v>
      </c>
      <c r="K200" s="39">
        <f t="shared" si="58"/>
        <v>988.57</v>
      </c>
      <c r="L200" s="42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42">
        <v>0</v>
      </c>
      <c r="S200" s="43">
        <v>0</v>
      </c>
      <c r="T200" s="31">
        <v>0</v>
      </c>
      <c r="U200" s="32">
        <v>0</v>
      </c>
    </row>
    <row r="201" spans="1:21" s="78" customFormat="1" ht="11.25" customHeight="1">
      <c r="A201" s="48"/>
      <c r="B201" s="48"/>
      <c r="C201" s="49" t="s">
        <v>65</v>
      </c>
      <c r="D201" s="71" t="s">
        <v>179</v>
      </c>
      <c r="E201" s="42">
        <v>990</v>
      </c>
      <c r="F201" s="39">
        <v>940</v>
      </c>
      <c r="G201" s="119">
        <f t="shared" si="57"/>
        <v>0.9494949494949495</v>
      </c>
      <c r="H201" s="39">
        <f t="shared" si="55"/>
        <v>940</v>
      </c>
      <c r="I201" s="39">
        <f t="shared" si="56"/>
        <v>940</v>
      </c>
      <c r="J201" s="39">
        <v>0</v>
      </c>
      <c r="K201" s="39">
        <f t="shared" si="58"/>
        <v>940</v>
      </c>
      <c r="L201" s="42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42">
        <v>0</v>
      </c>
      <c r="S201" s="43">
        <v>0</v>
      </c>
      <c r="T201" s="31">
        <v>0</v>
      </c>
      <c r="U201" s="32">
        <v>0</v>
      </c>
    </row>
    <row r="202" spans="1:21" s="78" customFormat="1" ht="11.25" customHeight="1">
      <c r="A202" s="48"/>
      <c r="B202" s="48"/>
      <c r="C202" s="49" t="s">
        <v>22</v>
      </c>
      <c r="D202" s="71" t="s">
        <v>162</v>
      </c>
      <c r="E202" s="42">
        <v>21750</v>
      </c>
      <c r="F202" s="39">
        <v>20719.69</v>
      </c>
      <c r="G202" s="119">
        <f t="shared" si="57"/>
        <v>0.9526294252873563</v>
      </c>
      <c r="H202" s="39">
        <f t="shared" si="55"/>
        <v>20719.69</v>
      </c>
      <c r="I202" s="39">
        <f t="shared" si="56"/>
        <v>20719.69</v>
      </c>
      <c r="J202" s="39">
        <v>0</v>
      </c>
      <c r="K202" s="39">
        <f t="shared" si="58"/>
        <v>20719.69</v>
      </c>
      <c r="L202" s="42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42">
        <v>0</v>
      </c>
      <c r="S202" s="43">
        <v>0</v>
      </c>
      <c r="T202" s="31">
        <v>0</v>
      </c>
      <c r="U202" s="32">
        <v>0</v>
      </c>
    </row>
    <row r="203" spans="1:21" s="78" customFormat="1" ht="20.25" customHeight="1">
      <c r="A203" s="48"/>
      <c r="B203" s="48"/>
      <c r="C203" s="49" t="s">
        <v>46</v>
      </c>
      <c r="D203" s="71" t="s">
        <v>173</v>
      </c>
      <c r="E203" s="42">
        <v>1840</v>
      </c>
      <c r="F203" s="39">
        <v>1759.32</v>
      </c>
      <c r="G203" s="119">
        <f t="shared" si="57"/>
        <v>0.9561521739130434</v>
      </c>
      <c r="H203" s="39">
        <f t="shared" si="55"/>
        <v>1759.32</v>
      </c>
      <c r="I203" s="39">
        <f t="shared" si="56"/>
        <v>1759.32</v>
      </c>
      <c r="J203" s="39">
        <v>0</v>
      </c>
      <c r="K203" s="39">
        <f t="shared" si="58"/>
        <v>1759.32</v>
      </c>
      <c r="L203" s="42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42">
        <v>0</v>
      </c>
      <c r="S203" s="43">
        <v>0</v>
      </c>
      <c r="T203" s="31">
        <v>0</v>
      </c>
      <c r="U203" s="32">
        <v>0</v>
      </c>
    </row>
    <row r="204" spans="1:21" s="78" customFormat="1" ht="49.5" customHeight="1">
      <c r="A204" s="48"/>
      <c r="B204" s="48"/>
      <c r="C204" s="49" t="s">
        <v>30</v>
      </c>
      <c r="D204" s="71" t="s">
        <v>240</v>
      </c>
      <c r="E204" s="42">
        <v>3000</v>
      </c>
      <c r="F204" s="39">
        <v>2922.86</v>
      </c>
      <c r="G204" s="119">
        <f t="shared" si="57"/>
        <v>0.9742866666666667</v>
      </c>
      <c r="H204" s="39">
        <f t="shared" si="55"/>
        <v>2922.86</v>
      </c>
      <c r="I204" s="39">
        <f t="shared" si="56"/>
        <v>2922.86</v>
      </c>
      <c r="J204" s="39">
        <v>0</v>
      </c>
      <c r="K204" s="39">
        <f t="shared" si="58"/>
        <v>2922.86</v>
      </c>
      <c r="L204" s="42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42">
        <v>0</v>
      </c>
      <c r="S204" s="43">
        <v>0</v>
      </c>
      <c r="T204" s="31">
        <v>0</v>
      </c>
      <c r="U204" s="32">
        <v>0</v>
      </c>
    </row>
    <row r="205" spans="1:21" s="78" customFormat="1" ht="11.25" customHeight="1">
      <c r="A205" s="48"/>
      <c r="B205" s="48"/>
      <c r="C205" s="49" t="s">
        <v>31</v>
      </c>
      <c r="D205" s="71" t="s">
        <v>166</v>
      </c>
      <c r="E205" s="42">
        <v>3300</v>
      </c>
      <c r="F205" s="39">
        <v>3108.43</v>
      </c>
      <c r="G205" s="119">
        <f t="shared" si="57"/>
        <v>0.9419484848484848</v>
      </c>
      <c r="H205" s="39">
        <f t="shared" si="55"/>
        <v>3108.43</v>
      </c>
      <c r="I205" s="39">
        <f t="shared" si="56"/>
        <v>3108.43</v>
      </c>
      <c r="J205" s="39">
        <v>0</v>
      </c>
      <c r="K205" s="39">
        <f t="shared" si="58"/>
        <v>3108.43</v>
      </c>
      <c r="L205" s="42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42">
        <v>0</v>
      </c>
      <c r="S205" s="43">
        <v>0</v>
      </c>
      <c r="T205" s="31">
        <v>0</v>
      </c>
      <c r="U205" s="32">
        <v>0</v>
      </c>
    </row>
    <row r="206" spans="1:21" s="78" customFormat="1" ht="11.25" customHeight="1">
      <c r="A206" s="48"/>
      <c r="B206" s="48"/>
      <c r="C206" s="49" t="s">
        <v>13</v>
      </c>
      <c r="D206" s="71" t="s">
        <v>155</v>
      </c>
      <c r="E206" s="42">
        <v>2750</v>
      </c>
      <c r="F206" s="39">
        <v>2750</v>
      </c>
      <c r="G206" s="119">
        <f t="shared" si="57"/>
        <v>1</v>
      </c>
      <c r="H206" s="39">
        <f t="shared" si="55"/>
        <v>2750</v>
      </c>
      <c r="I206" s="39">
        <f t="shared" si="56"/>
        <v>2750</v>
      </c>
      <c r="J206" s="39">
        <v>0</v>
      </c>
      <c r="K206" s="39">
        <f t="shared" si="58"/>
        <v>2750</v>
      </c>
      <c r="L206" s="42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0</v>
      </c>
      <c r="R206" s="42">
        <v>0</v>
      </c>
      <c r="S206" s="43">
        <v>0</v>
      </c>
      <c r="T206" s="31">
        <v>0</v>
      </c>
      <c r="U206" s="32">
        <v>0</v>
      </c>
    </row>
    <row r="207" spans="1:21" s="78" customFormat="1" ht="30.75" customHeight="1">
      <c r="A207" s="48"/>
      <c r="B207" s="48"/>
      <c r="C207" s="49" t="s">
        <v>32</v>
      </c>
      <c r="D207" s="71" t="s">
        <v>168</v>
      </c>
      <c r="E207" s="42">
        <v>86879</v>
      </c>
      <c r="F207" s="39">
        <v>86879</v>
      </c>
      <c r="G207" s="119">
        <f t="shared" si="57"/>
        <v>1</v>
      </c>
      <c r="H207" s="39">
        <f t="shared" si="55"/>
        <v>86879</v>
      </c>
      <c r="I207" s="39">
        <f t="shared" si="56"/>
        <v>86879</v>
      </c>
      <c r="J207" s="39">
        <v>0</v>
      </c>
      <c r="K207" s="39">
        <f t="shared" si="58"/>
        <v>86879</v>
      </c>
      <c r="L207" s="42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42">
        <v>0</v>
      </c>
      <c r="S207" s="43">
        <v>0</v>
      </c>
      <c r="T207" s="31">
        <v>0</v>
      </c>
      <c r="U207" s="32">
        <v>0</v>
      </c>
    </row>
    <row r="208" spans="1:21" s="78" customFormat="1" ht="20.25" customHeight="1">
      <c r="A208" s="48"/>
      <c r="B208" s="48" t="s">
        <v>68</v>
      </c>
      <c r="C208" s="49"/>
      <c r="D208" s="30" t="s">
        <v>133</v>
      </c>
      <c r="E208" s="39">
        <f>SUM(E209:E217)</f>
        <v>324559</v>
      </c>
      <c r="F208" s="39">
        <f aca="true" t="shared" si="59" ref="F208:U208">SUM(F209:F217)</f>
        <v>319003.86000000004</v>
      </c>
      <c r="G208" s="119">
        <f t="shared" si="57"/>
        <v>0.9828840364925947</v>
      </c>
      <c r="H208" s="39">
        <f t="shared" si="59"/>
        <v>319003.86000000004</v>
      </c>
      <c r="I208" s="39">
        <f t="shared" si="59"/>
        <v>319003.86000000004</v>
      </c>
      <c r="J208" s="39">
        <f t="shared" si="59"/>
        <v>40538.469999999994</v>
      </c>
      <c r="K208" s="39">
        <f t="shared" si="59"/>
        <v>278465.39</v>
      </c>
      <c r="L208" s="39">
        <f t="shared" si="59"/>
        <v>0</v>
      </c>
      <c r="M208" s="39">
        <f t="shared" si="59"/>
        <v>0</v>
      </c>
      <c r="N208" s="39">
        <f t="shared" si="59"/>
        <v>0</v>
      </c>
      <c r="O208" s="39">
        <f t="shared" si="59"/>
        <v>0</v>
      </c>
      <c r="P208" s="39">
        <f t="shared" si="59"/>
        <v>0</v>
      </c>
      <c r="Q208" s="39">
        <f t="shared" si="59"/>
        <v>0</v>
      </c>
      <c r="R208" s="39">
        <f t="shared" si="59"/>
        <v>0</v>
      </c>
      <c r="S208" s="39">
        <f t="shared" si="59"/>
        <v>0</v>
      </c>
      <c r="T208" s="39">
        <f t="shared" si="59"/>
        <v>0</v>
      </c>
      <c r="U208" s="39">
        <f t="shared" si="59"/>
        <v>0</v>
      </c>
    </row>
    <row r="209" spans="1:21" s="78" customFormat="1" ht="20.25" customHeight="1">
      <c r="A209" s="48"/>
      <c r="B209" s="48"/>
      <c r="C209" s="49" t="s">
        <v>26</v>
      </c>
      <c r="D209" s="71" t="s">
        <v>164</v>
      </c>
      <c r="E209" s="42">
        <v>32000</v>
      </c>
      <c r="F209" s="39">
        <v>31602.53</v>
      </c>
      <c r="G209" s="119">
        <f t="shared" si="57"/>
        <v>0.9875790624999999</v>
      </c>
      <c r="H209" s="39">
        <f aca="true" t="shared" si="60" ref="H209:H217">F209</f>
        <v>31602.53</v>
      </c>
      <c r="I209" s="39">
        <f>H209</f>
        <v>31602.53</v>
      </c>
      <c r="J209" s="39">
        <f>H209</f>
        <v>31602.53</v>
      </c>
      <c r="K209" s="39">
        <v>0</v>
      </c>
      <c r="L209" s="42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42">
        <v>0</v>
      </c>
      <c r="S209" s="43">
        <v>0</v>
      </c>
      <c r="T209" s="31">
        <v>0</v>
      </c>
      <c r="U209" s="32">
        <v>0</v>
      </c>
    </row>
    <row r="210" spans="1:21" s="78" customFormat="1" ht="20.25" customHeight="1">
      <c r="A210" s="48"/>
      <c r="B210" s="48"/>
      <c r="C210" s="49" t="s">
        <v>27</v>
      </c>
      <c r="D210" s="72" t="s">
        <v>165</v>
      </c>
      <c r="E210" s="42">
        <v>3000</v>
      </c>
      <c r="F210" s="39">
        <v>2943.2</v>
      </c>
      <c r="G210" s="119">
        <f t="shared" si="57"/>
        <v>0.9810666666666666</v>
      </c>
      <c r="H210" s="39">
        <f t="shared" si="60"/>
        <v>2943.2</v>
      </c>
      <c r="I210" s="39">
        <f aca="true" t="shared" si="61" ref="I210:I217">H210</f>
        <v>2943.2</v>
      </c>
      <c r="J210" s="39">
        <f>H210</f>
        <v>2943.2</v>
      </c>
      <c r="K210" s="39">
        <v>0</v>
      </c>
      <c r="L210" s="42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42">
        <v>0</v>
      </c>
      <c r="S210" s="43">
        <v>0</v>
      </c>
      <c r="T210" s="31">
        <v>0</v>
      </c>
      <c r="U210" s="32">
        <v>0</v>
      </c>
    </row>
    <row r="211" spans="1:21" s="78" customFormat="1" ht="20.25" customHeight="1">
      <c r="A211" s="48"/>
      <c r="B211" s="48"/>
      <c r="C211" s="49" t="s">
        <v>18</v>
      </c>
      <c r="D211" s="72" t="s">
        <v>158</v>
      </c>
      <c r="E211" s="42">
        <v>5600</v>
      </c>
      <c r="F211" s="39">
        <v>5170.82</v>
      </c>
      <c r="G211" s="119">
        <f t="shared" si="57"/>
        <v>0.9233607142857142</v>
      </c>
      <c r="H211" s="39">
        <f t="shared" si="60"/>
        <v>5170.82</v>
      </c>
      <c r="I211" s="39">
        <f t="shared" si="61"/>
        <v>5170.82</v>
      </c>
      <c r="J211" s="39">
        <f>H211</f>
        <v>5170.82</v>
      </c>
      <c r="K211" s="39">
        <v>0</v>
      </c>
      <c r="L211" s="42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42">
        <v>0</v>
      </c>
      <c r="S211" s="43">
        <v>0</v>
      </c>
      <c r="T211" s="31">
        <v>0</v>
      </c>
      <c r="U211" s="32">
        <v>0</v>
      </c>
    </row>
    <row r="212" spans="1:21" s="78" customFormat="1" ht="11.25" customHeight="1">
      <c r="A212" s="48"/>
      <c r="B212" s="48"/>
      <c r="C212" s="49" t="s">
        <v>19</v>
      </c>
      <c r="D212" s="72" t="s">
        <v>159</v>
      </c>
      <c r="E212" s="42">
        <v>900</v>
      </c>
      <c r="F212" s="39">
        <v>821.92</v>
      </c>
      <c r="G212" s="119">
        <f t="shared" si="57"/>
        <v>0.9132444444444444</v>
      </c>
      <c r="H212" s="39">
        <f t="shared" si="60"/>
        <v>821.92</v>
      </c>
      <c r="I212" s="39">
        <f t="shared" si="61"/>
        <v>821.92</v>
      </c>
      <c r="J212" s="39">
        <f>H212</f>
        <v>821.92</v>
      </c>
      <c r="K212" s="39">
        <v>0</v>
      </c>
      <c r="L212" s="42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42">
        <v>0</v>
      </c>
      <c r="S212" s="43">
        <v>0</v>
      </c>
      <c r="T212" s="31">
        <v>0</v>
      </c>
      <c r="U212" s="32">
        <v>0</v>
      </c>
    </row>
    <row r="213" spans="1:21" s="78" customFormat="1" ht="20.25" customHeight="1">
      <c r="A213" s="48"/>
      <c r="B213" s="48"/>
      <c r="C213" s="49" t="s">
        <v>21</v>
      </c>
      <c r="D213" s="71" t="s">
        <v>161</v>
      </c>
      <c r="E213" s="42">
        <v>37800</v>
      </c>
      <c r="F213" s="39">
        <v>35021.93</v>
      </c>
      <c r="G213" s="119">
        <f t="shared" si="57"/>
        <v>0.9265060846560846</v>
      </c>
      <c r="H213" s="39">
        <f t="shared" si="60"/>
        <v>35021.93</v>
      </c>
      <c r="I213" s="39">
        <f t="shared" si="61"/>
        <v>35021.93</v>
      </c>
      <c r="J213" s="39">
        <v>0</v>
      </c>
      <c r="K213" s="39">
        <f>H213</f>
        <v>35021.93</v>
      </c>
      <c r="L213" s="42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42">
        <v>0</v>
      </c>
      <c r="S213" s="43">
        <v>0</v>
      </c>
      <c r="T213" s="31">
        <v>0</v>
      </c>
      <c r="U213" s="32">
        <v>0</v>
      </c>
    </row>
    <row r="214" spans="1:21" s="78" customFormat="1" ht="11.25" customHeight="1">
      <c r="A214" s="48"/>
      <c r="B214" s="48"/>
      <c r="C214" s="49" t="s">
        <v>22</v>
      </c>
      <c r="D214" s="71" t="s">
        <v>162</v>
      </c>
      <c r="E214" s="42">
        <v>238500</v>
      </c>
      <c r="F214" s="39">
        <v>236869.89</v>
      </c>
      <c r="G214" s="119">
        <f t="shared" si="57"/>
        <v>0.9931651572327045</v>
      </c>
      <c r="H214" s="39">
        <f t="shared" si="60"/>
        <v>236869.89</v>
      </c>
      <c r="I214" s="39">
        <f t="shared" si="61"/>
        <v>236869.89</v>
      </c>
      <c r="J214" s="39">
        <v>0</v>
      </c>
      <c r="K214" s="39">
        <f>H214</f>
        <v>236869.89</v>
      </c>
      <c r="L214" s="42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42">
        <v>0</v>
      </c>
      <c r="S214" s="43">
        <v>0</v>
      </c>
      <c r="T214" s="31">
        <v>0</v>
      </c>
      <c r="U214" s="32">
        <v>0</v>
      </c>
    </row>
    <row r="215" spans="1:21" s="78" customFormat="1" ht="11.25" customHeight="1">
      <c r="A215" s="48"/>
      <c r="B215" s="48"/>
      <c r="C215" s="49" t="s">
        <v>13</v>
      </c>
      <c r="D215" s="71" t="s">
        <v>155</v>
      </c>
      <c r="E215" s="42">
        <v>3800</v>
      </c>
      <c r="F215" s="39">
        <v>3615</v>
      </c>
      <c r="G215" s="119">
        <f t="shared" si="57"/>
        <v>0.9513157894736842</v>
      </c>
      <c r="H215" s="39">
        <f t="shared" si="60"/>
        <v>3615</v>
      </c>
      <c r="I215" s="39">
        <f t="shared" si="61"/>
        <v>3615</v>
      </c>
      <c r="J215" s="39">
        <v>0</v>
      </c>
      <c r="K215" s="39">
        <f>H215</f>
        <v>3615</v>
      </c>
      <c r="L215" s="42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42">
        <v>0</v>
      </c>
      <c r="S215" s="43">
        <v>0</v>
      </c>
      <c r="T215" s="31">
        <v>0</v>
      </c>
      <c r="U215" s="32">
        <v>0</v>
      </c>
    </row>
    <row r="216" spans="1:21" s="78" customFormat="1" ht="30.75" customHeight="1">
      <c r="A216" s="48"/>
      <c r="B216" s="48"/>
      <c r="C216" s="49" t="s">
        <v>32</v>
      </c>
      <c r="D216" s="71" t="s">
        <v>168</v>
      </c>
      <c r="E216" s="42">
        <v>1459</v>
      </c>
      <c r="F216" s="39">
        <v>1458.57</v>
      </c>
      <c r="G216" s="119">
        <f t="shared" si="57"/>
        <v>0.9997052775873886</v>
      </c>
      <c r="H216" s="39">
        <f t="shared" si="60"/>
        <v>1458.57</v>
      </c>
      <c r="I216" s="39">
        <f t="shared" si="61"/>
        <v>1458.57</v>
      </c>
      <c r="J216" s="39">
        <v>0</v>
      </c>
      <c r="K216" s="39">
        <f>H216</f>
        <v>1458.57</v>
      </c>
      <c r="L216" s="42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42">
        <v>0</v>
      </c>
      <c r="S216" s="43">
        <v>0</v>
      </c>
      <c r="T216" s="31">
        <v>0</v>
      </c>
      <c r="U216" s="32">
        <v>0</v>
      </c>
    </row>
    <row r="217" spans="1:21" s="78" customFormat="1" ht="30.75" customHeight="1">
      <c r="A217" s="48"/>
      <c r="B217" s="48"/>
      <c r="C217" s="49" t="s">
        <v>264</v>
      </c>
      <c r="D217" s="71" t="s">
        <v>265</v>
      </c>
      <c r="E217" s="42">
        <v>1500</v>
      </c>
      <c r="F217" s="39">
        <v>1500</v>
      </c>
      <c r="G217" s="119">
        <f t="shared" si="57"/>
        <v>1</v>
      </c>
      <c r="H217" s="39">
        <f t="shared" si="60"/>
        <v>1500</v>
      </c>
      <c r="I217" s="39">
        <f t="shared" si="61"/>
        <v>1500</v>
      </c>
      <c r="J217" s="39">
        <v>0</v>
      </c>
      <c r="K217" s="39">
        <f>H217</f>
        <v>1500</v>
      </c>
      <c r="L217" s="42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42">
        <v>0</v>
      </c>
      <c r="S217" s="43">
        <v>0</v>
      </c>
      <c r="T217" s="31">
        <v>0</v>
      </c>
      <c r="U217" s="32">
        <v>0</v>
      </c>
    </row>
    <row r="218" spans="1:21" s="78" customFormat="1" ht="11.25" customHeight="1">
      <c r="A218" s="48"/>
      <c r="B218" s="48" t="s">
        <v>69</v>
      </c>
      <c r="C218" s="49"/>
      <c r="D218" s="30" t="s">
        <v>134</v>
      </c>
      <c r="E218" s="39">
        <f aca="true" t="shared" si="62" ref="E218:U218">E219</f>
        <v>1479</v>
      </c>
      <c r="F218" s="39">
        <f t="shared" si="62"/>
        <v>1350</v>
      </c>
      <c r="G218" s="119">
        <f t="shared" si="57"/>
        <v>0.9127789046653144</v>
      </c>
      <c r="H218" s="39">
        <f t="shared" si="62"/>
        <v>1350</v>
      </c>
      <c r="I218" s="39">
        <f t="shared" si="62"/>
        <v>1350</v>
      </c>
      <c r="J218" s="39">
        <f t="shared" si="62"/>
        <v>1350</v>
      </c>
      <c r="K218" s="39">
        <f t="shared" si="62"/>
        <v>0</v>
      </c>
      <c r="L218" s="39">
        <f t="shared" si="62"/>
        <v>0</v>
      </c>
      <c r="M218" s="39">
        <f t="shared" si="62"/>
        <v>0</v>
      </c>
      <c r="N218" s="39">
        <f t="shared" si="62"/>
        <v>0</v>
      </c>
      <c r="O218" s="39">
        <f t="shared" si="62"/>
        <v>0</v>
      </c>
      <c r="P218" s="39">
        <f t="shared" si="62"/>
        <v>0</v>
      </c>
      <c r="Q218" s="39">
        <f t="shared" si="62"/>
        <v>0</v>
      </c>
      <c r="R218" s="39">
        <f t="shared" si="62"/>
        <v>0</v>
      </c>
      <c r="S218" s="39">
        <f t="shared" si="62"/>
        <v>0</v>
      </c>
      <c r="T218" s="39">
        <f t="shared" si="62"/>
        <v>0</v>
      </c>
      <c r="U218" s="39">
        <f t="shared" si="62"/>
        <v>0</v>
      </c>
    </row>
    <row r="219" spans="1:21" s="78" customFormat="1" ht="20.25" customHeight="1">
      <c r="A219" s="48"/>
      <c r="B219" s="48"/>
      <c r="C219" s="49" t="s">
        <v>20</v>
      </c>
      <c r="D219" s="71" t="s">
        <v>160</v>
      </c>
      <c r="E219" s="42">
        <v>1479</v>
      </c>
      <c r="F219" s="39">
        <v>1350</v>
      </c>
      <c r="G219" s="119">
        <f t="shared" si="57"/>
        <v>0.9127789046653144</v>
      </c>
      <c r="H219" s="39">
        <f>F219</f>
        <v>1350</v>
      </c>
      <c r="I219" s="39">
        <f>H219</f>
        <v>1350</v>
      </c>
      <c r="J219" s="39">
        <f>H219</f>
        <v>1350</v>
      </c>
      <c r="K219" s="39">
        <v>0</v>
      </c>
      <c r="L219" s="42">
        <v>0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42">
        <v>0</v>
      </c>
      <c r="S219" s="43">
        <v>0</v>
      </c>
      <c r="T219" s="31">
        <v>0</v>
      </c>
      <c r="U219" s="32">
        <v>0</v>
      </c>
    </row>
    <row r="220" spans="1:21" s="78" customFormat="1" ht="18.75" customHeight="1">
      <c r="A220" s="48"/>
      <c r="B220" s="48" t="s">
        <v>70</v>
      </c>
      <c r="C220" s="49"/>
      <c r="D220" s="30" t="s">
        <v>135</v>
      </c>
      <c r="E220" s="39">
        <f>SUM(E221:E223)</f>
        <v>29904</v>
      </c>
      <c r="F220" s="39">
        <f aca="true" t="shared" si="63" ref="F220:U220">F221+F222+F223</f>
        <v>29348.47</v>
      </c>
      <c r="G220" s="119">
        <f t="shared" si="57"/>
        <v>0.9814228865703585</v>
      </c>
      <c r="H220" s="39">
        <f t="shared" si="63"/>
        <v>29348.47</v>
      </c>
      <c r="I220" s="39">
        <f t="shared" si="63"/>
        <v>29348.47</v>
      </c>
      <c r="J220" s="39">
        <f t="shared" si="63"/>
        <v>0</v>
      </c>
      <c r="K220" s="39">
        <f t="shared" si="63"/>
        <v>29348.47</v>
      </c>
      <c r="L220" s="39">
        <f t="shared" si="63"/>
        <v>0</v>
      </c>
      <c r="M220" s="39">
        <f t="shared" si="63"/>
        <v>0</v>
      </c>
      <c r="N220" s="39">
        <f t="shared" si="63"/>
        <v>0</v>
      </c>
      <c r="O220" s="39">
        <f t="shared" si="63"/>
        <v>0</v>
      </c>
      <c r="P220" s="39">
        <f t="shared" si="63"/>
        <v>0</v>
      </c>
      <c r="Q220" s="39">
        <f t="shared" si="63"/>
        <v>0</v>
      </c>
      <c r="R220" s="39">
        <f t="shared" si="63"/>
        <v>0</v>
      </c>
      <c r="S220" s="39">
        <f t="shared" si="63"/>
        <v>0</v>
      </c>
      <c r="T220" s="39">
        <f t="shared" si="63"/>
        <v>0</v>
      </c>
      <c r="U220" s="39">
        <f t="shared" si="63"/>
        <v>0</v>
      </c>
    </row>
    <row r="221" spans="1:21" s="78" customFormat="1" ht="11.25" customHeight="1">
      <c r="A221" s="48"/>
      <c r="B221" s="48"/>
      <c r="C221" s="49" t="s">
        <v>22</v>
      </c>
      <c r="D221" s="71" t="s">
        <v>162</v>
      </c>
      <c r="E221" s="42">
        <v>3150</v>
      </c>
      <c r="F221" s="39">
        <v>3150</v>
      </c>
      <c r="G221" s="119">
        <f t="shared" si="57"/>
        <v>1</v>
      </c>
      <c r="H221" s="39">
        <f>F221</f>
        <v>3150</v>
      </c>
      <c r="I221" s="39">
        <f>H221</f>
        <v>3150</v>
      </c>
      <c r="J221" s="39">
        <v>0</v>
      </c>
      <c r="K221" s="39">
        <f>H221</f>
        <v>3150</v>
      </c>
      <c r="L221" s="42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42">
        <v>0</v>
      </c>
      <c r="S221" s="43">
        <v>0</v>
      </c>
      <c r="T221" s="31">
        <v>0</v>
      </c>
      <c r="U221" s="32">
        <v>0</v>
      </c>
    </row>
    <row r="222" spans="1:21" s="78" customFormat="1" ht="11.25" customHeight="1">
      <c r="A222" s="48"/>
      <c r="B222" s="48"/>
      <c r="C222" s="49" t="s">
        <v>31</v>
      </c>
      <c r="D222" s="71" t="s">
        <v>166</v>
      </c>
      <c r="E222" s="42">
        <v>7315</v>
      </c>
      <c r="F222" s="39">
        <v>7046.27</v>
      </c>
      <c r="G222" s="119">
        <f t="shared" si="57"/>
        <v>0.9632631578947369</v>
      </c>
      <c r="H222" s="39">
        <f>F222</f>
        <v>7046.27</v>
      </c>
      <c r="I222" s="39">
        <f>H222</f>
        <v>7046.27</v>
      </c>
      <c r="J222" s="39">
        <v>0</v>
      </c>
      <c r="K222" s="39">
        <f>H222</f>
        <v>7046.27</v>
      </c>
      <c r="L222" s="42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42">
        <v>0</v>
      </c>
      <c r="S222" s="43">
        <v>0</v>
      </c>
      <c r="T222" s="31">
        <v>0</v>
      </c>
      <c r="U222" s="32">
        <v>0</v>
      </c>
    </row>
    <row r="223" spans="1:21" s="78" customFormat="1" ht="32.25" customHeight="1">
      <c r="A223" s="48"/>
      <c r="B223" s="48"/>
      <c r="C223" s="49" t="s">
        <v>44</v>
      </c>
      <c r="D223" s="71" t="s">
        <v>172</v>
      </c>
      <c r="E223" s="39">
        <v>19439</v>
      </c>
      <c r="F223" s="39">
        <v>19152.2</v>
      </c>
      <c r="G223" s="119">
        <f t="shared" si="57"/>
        <v>0.9852461546375842</v>
      </c>
      <c r="H223" s="39">
        <f>F223</f>
        <v>19152.2</v>
      </c>
      <c r="I223" s="39">
        <f>H223</f>
        <v>19152.2</v>
      </c>
      <c r="J223" s="39">
        <v>0</v>
      </c>
      <c r="K223" s="39">
        <f>H223</f>
        <v>19152.2</v>
      </c>
      <c r="L223" s="45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42">
        <v>0</v>
      </c>
      <c r="S223" s="43">
        <v>0</v>
      </c>
      <c r="T223" s="31">
        <v>0</v>
      </c>
      <c r="U223" s="32">
        <v>0</v>
      </c>
    </row>
    <row r="224" spans="1:21" s="78" customFormat="1" ht="11.25" customHeight="1">
      <c r="A224" s="48"/>
      <c r="B224" s="48" t="s">
        <v>71</v>
      </c>
      <c r="C224" s="49"/>
      <c r="D224" s="30" t="s">
        <v>111</v>
      </c>
      <c r="E224" s="39">
        <f aca="true" t="shared" si="64" ref="E224:U224">SUM(E225:E238)</f>
        <v>217878</v>
      </c>
      <c r="F224" s="39">
        <f t="shared" si="64"/>
        <v>191415.25000000006</v>
      </c>
      <c r="G224" s="119">
        <f t="shared" si="57"/>
        <v>0.878543267333095</v>
      </c>
      <c r="H224" s="39">
        <f t="shared" si="64"/>
        <v>191415.25000000006</v>
      </c>
      <c r="I224" s="39">
        <f t="shared" si="64"/>
        <v>185065.25000000006</v>
      </c>
      <c r="J224" s="39">
        <f t="shared" si="64"/>
        <v>137147.01</v>
      </c>
      <c r="K224" s="39">
        <f t="shared" si="64"/>
        <v>47918.24</v>
      </c>
      <c r="L224" s="39">
        <f t="shared" si="64"/>
        <v>0</v>
      </c>
      <c r="M224" s="39">
        <f t="shared" si="64"/>
        <v>6350</v>
      </c>
      <c r="N224" s="39">
        <f t="shared" si="64"/>
        <v>0</v>
      </c>
      <c r="O224" s="39">
        <f t="shared" si="64"/>
        <v>0</v>
      </c>
      <c r="P224" s="39">
        <f t="shared" si="64"/>
        <v>0</v>
      </c>
      <c r="Q224" s="39">
        <f t="shared" si="64"/>
        <v>0</v>
      </c>
      <c r="R224" s="39">
        <f t="shared" si="64"/>
        <v>0</v>
      </c>
      <c r="S224" s="39">
        <f t="shared" si="64"/>
        <v>0</v>
      </c>
      <c r="T224" s="39">
        <f t="shared" si="64"/>
        <v>0</v>
      </c>
      <c r="U224" s="39">
        <f t="shared" si="64"/>
        <v>0</v>
      </c>
    </row>
    <row r="225" spans="1:21" s="78" customFormat="1" ht="30" customHeight="1">
      <c r="A225" s="48"/>
      <c r="B225" s="48"/>
      <c r="C225" s="49" t="s">
        <v>25</v>
      </c>
      <c r="D225" s="71" t="s">
        <v>163</v>
      </c>
      <c r="E225" s="42">
        <v>6800</v>
      </c>
      <c r="F225" s="39">
        <v>6350</v>
      </c>
      <c r="G225" s="119">
        <f t="shared" si="57"/>
        <v>0.9338235294117647</v>
      </c>
      <c r="H225" s="39">
        <f aca="true" t="shared" si="65" ref="H225:H238">F225</f>
        <v>6350</v>
      </c>
      <c r="I225" s="39">
        <v>0</v>
      </c>
      <c r="J225" s="39">
        <v>0</v>
      </c>
      <c r="K225" s="39">
        <v>0</v>
      </c>
      <c r="L225" s="42">
        <v>0</v>
      </c>
      <c r="M225" s="39">
        <f>H225</f>
        <v>6350</v>
      </c>
      <c r="N225" s="39">
        <v>0</v>
      </c>
      <c r="O225" s="39">
        <v>0</v>
      </c>
      <c r="P225" s="39">
        <v>0</v>
      </c>
      <c r="Q225" s="39">
        <v>0</v>
      </c>
      <c r="R225" s="42">
        <v>0</v>
      </c>
      <c r="S225" s="43">
        <v>0</v>
      </c>
      <c r="T225" s="31">
        <v>0</v>
      </c>
      <c r="U225" s="32">
        <v>0</v>
      </c>
    </row>
    <row r="226" spans="1:21" s="78" customFormat="1" ht="20.25" customHeight="1">
      <c r="A226" s="48"/>
      <c r="B226" s="48"/>
      <c r="C226" s="49" t="s">
        <v>26</v>
      </c>
      <c r="D226" s="71" t="s">
        <v>164</v>
      </c>
      <c r="E226" s="42">
        <v>116620</v>
      </c>
      <c r="F226" s="39">
        <v>109125.75</v>
      </c>
      <c r="G226" s="119">
        <f t="shared" si="57"/>
        <v>0.9357378665752015</v>
      </c>
      <c r="H226" s="39">
        <f t="shared" si="65"/>
        <v>109125.75</v>
      </c>
      <c r="I226" s="39">
        <f>H226</f>
        <v>109125.75</v>
      </c>
      <c r="J226" s="39">
        <f>H226</f>
        <v>109125.75</v>
      </c>
      <c r="K226" s="39">
        <v>0</v>
      </c>
      <c r="L226" s="42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42">
        <v>0</v>
      </c>
      <c r="S226" s="43">
        <v>0</v>
      </c>
      <c r="T226" s="31">
        <v>0</v>
      </c>
      <c r="U226" s="32">
        <v>0</v>
      </c>
    </row>
    <row r="227" spans="1:21" s="78" customFormat="1" ht="20.25" customHeight="1">
      <c r="A227" s="48"/>
      <c r="B227" s="48"/>
      <c r="C227" s="49" t="s">
        <v>27</v>
      </c>
      <c r="D227" s="72" t="s">
        <v>165</v>
      </c>
      <c r="E227" s="42">
        <v>9000</v>
      </c>
      <c r="F227" s="39">
        <v>8305.91</v>
      </c>
      <c r="G227" s="119">
        <f t="shared" si="57"/>
        <v>0.9228788888888889</v>
      </c>
      <c r="H227" s="39">
        <f t="shared" si="65"/>
        <v>8305.91</v>
      </c>
      <c r="I227" s="39">
        <f aca="true" t="shared" si="66" ref="I227:I238">H227</f>
        <v>8305.91</v>
      </c>
      <c r="J227" s="39">
        <f>H227</f>
        <v>8305.91</v>
      </c>
      <c r="K227" s="39">
        <v>0</v>
      </c>
      <c r="L227" s="42">
        <v>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42">
        <v>0</v>
      </c>
      <c r="S227" s="43">
        <v>0</v>
      </c>
      <c r="T227" s="31">
        <v>0</v>
      </c>
      <c r="U227" s="32">
        <v>0</v>
      </c>
    </row>
    <row r="228" spans="1:21" s="78" customFormat="1" ht="20.25" customHeight="1">
      <c r="A228" s="48"/>
      <c r="B228" s="48"/>
      <c r="C228" s="49" t="s">
        <v>18</v>
      </c>
      <c r="D228" s="72" t="s">
        <v>158</v>
      </c>
      <c r="E228" s="42">
        <v>18500</v>
      </c>
      <c r="F228" s="39">
        <v>17455.54</v>
      </c>
      <c r="G228" s="119">
        <f t="shared" si="57"/>
        <v>0.9435427027027028</v>
      </c>
      <c r="H228" s="39">
        <f t="shared" si="65"/>
        <v>17455.54</v>
      </c>
      <c r="I228" s="39">
        <f t="shared" si="66"/>
        <v>17455.54</v>
      </c>
      <c r="J228" s="39">
        <f>H228</f>
        <v>17455.54</v>
      </c>
      <c r="K228" s="39">
        <v>0</v>
      </c>
      <c r="L228" s="42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42">
        <v>0</v>
      </c>
      <c r="S228" s="43">
        <v>0</v>
      </c>
      <c r="T228" s="31">
        <v>0</v>
      </c>
      <c r="U228" s="32">
        <v>0</v>
      </c>
    </row>
    <row r="229" spans="1:21" s="78" customFormat="1" ht="10.5" customHeight="1">
      <c r="A229" s="48"/>
      <c r="B229" s="48"/>
      <c r="C229" s="49" t="s">
        <v>19</v>
      </c>
      <c r="D229" s="72" t="s">
        <v>159</v>
      </c>
      <c r="E229" s="42">
        <v>3000</v>
      </c>
      <c r="F229" s="39">
        <v>2259.81</v>
      </c>
      <c r="G229" s="119">
        <f t="shared" si="57"/>
        <v>0.75327</v>
      </c>
      <c r="H229" s="39">
        <f t="shared" si="65"/>
        <v>2259.81</v>
      </c>
      <c r="I229" s="39">
        <f t="shared" si="66"/>
        <v>2259.81</v>
      </c>
      <c r="J229" s="39">
        <f>H229</f>
        <v>2259.81</v>
      </c>
      <c r="K229" s="39">
        <v>0</v>
      </c>
      <c r="L229" s="42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42">
        <v>0</v>
      </c>
      <c r="S229" s="43">
        <v>0</v>
      </c>
      <c r="T229" s="31">
        <v>0</v>
      </c>
      <c r="U229" s="32">
        <v>0</v>
      </c>
    </row>
    <row r="230" spans="1:21" s="78" customFormat="1" ht="20.25" customHeight="1">
      <c r="A230" s="48"/>
      <c r="B230" s="48"/>
      <c r="C230" s="49" t="s">
        <v>20</v>
      </c>
      <c r="D230" s="71" t="s">
        <v>160</v>
      </c>
      <c r="E230" s="42">
        <v>200</v>
      </c>
      <c r="F230" s="39">
        <v>0</v>
      </c>
      <c r="G230" s="119">
        <f t="shared" si="57"/>
        <v>0</v>
      </c>
      <c r="H230" s="39">
        <f t="shared" si="65"/>
        <v>0</v>
      </c>
      <c r="I230" s="39">
        <f t="shared" si="66"/>
        <v>0</v>
      </c>
      <c r="J230" s="39">
        <f>H230</f>
        <v>0</v>
      </c>
      <c r="K230" s="39">
        <v>0</v>
      </c>
      <c r="L230" s="42">
        <v>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42">
        <v>0</v>
      </c>
      <c r="S230" s="43">
        <v>0</v>
      </c>
      <c r="T230" s="31">
        <v>0</v>
      </c>
      <c r="U230" s="32">
        <v>0</v>
      </c>
    </row>
    <row r="231" spans="1:21" s="78" customFormat="1" ht="20.25" customHeight="1">
      <c r="A231" s="48"/>
      <c r="B231" s="48"/>
      <c r="C231" s="49" t="s">
        <v>21</v>
      </c>
      <c r="D231" s="71" t="s">
        <v>161</v>
      </c>
      <c r="E231" s="42">
        <v>29349</v>
      </c>
      <c r="F231" s="39">
        <v>29297.2</v>
      </c>
      <c r="G231" s="119">
        <f t="shared" si="57"/>
        <v>0.9982350335616206</v>
      </c>
      <c r="H231" s="39">
        <f t="shared" si="65"/>
        <v>29297.2</v>
      </c>
      <c r="I231" s="39">
        <f t="shared" si="66"/>
        <v>29297.2</v>
      </c>
      <c r="J231" s="39">
        <v>0</v>
      </c>
      <c r="K231" s="39">
        <f>H231</f>
        <v>29297.2</v>
      </c>
      <c r="L231" s="42">
        <v>0</v>
      </c>
      <c r="M231" s="39">
        <v>0</v>
      </c>
      <c r="N231" s="39">
        <v>0</v>
      </c>
      <c r="O231" s="39">
        <v>0</v>
      </c>
      <c r="P231" s="39">
        <v>0</v>
      </c>
      <c r="Q231" s="39">
        <v>0</v>
      </c>
      <c r="R231" s="42">
        <v>0</v>
      </c>
      <c r="S231" s="43">
        <v>0</v>
      </c>
      <c r="T231" s="31">
        <v>0</v>
      </c>
      <c r="U231" s="32">
        <v>0</v>
      </c>
    </row>
    <row r="232" spans="1:21" s="78" customFormat="1" ht="11.25" customHeight="1">
      <c r="A232" s="48"/>
      <c r="B232" s="48"/>
      <c r="C232" s="49" t="s">
        <v>36</v>
      </c>
      <c r="D232" s="71" t="s">
        <v>170</v>
      </c>
      <c r="E232" s="42">
        <v>24500</v>
      </c>
      <c r="F232" s="39">
        <v>9000</v>
      </c>
      <c r="G232" s="119">
        <f t="shared" si="57"/>
        <v>0.3673469387755102</v>
      </c>
      <c r="H232" s="39">
        <f t="shared" si="65"/>
        <v>9000</v>
      </c>
      <c r="I232" s="39">
        <f t="shared" si="66"/>
        <v>9000</v>
      </c>
      <c r="J232" s="39">
        <v>0</v>
      </c>
      <c r="K232" s="39">
        <f aca="true" t="shared" si="67" ref="K232:K238">H232</f>
        <v>9000</v>
      </c>
      <c r="L232" s="42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42">
        <v>0</v>
      </c>
      <c r="S232" s="43">
        <v>0</v>
      </c>
      <c r="T232" s="31">
        <v>0</v>
      </c>
      <c r="U232" s="32">
        <v>0</v>
      </c>
    </row>
    <row r="233" spans="1:21" s="78" customFormat="1" ht="11.25" customHeight="1">
      <c r="A233" s="48"/>
      <c r="B233" s="48"/>
      <c r="C233" s="48" t="s">
        <v>65</v>
      </c>
      <c r="D233" s="73" t="s">
        <v>179</v>
      </c>
      <c r="E233" s="42">
        <v>90</v>
      </c>
      <c r="F233" s="39">
        <v>90</v>
      </c>
      <c r="G233" s="119">
        <f t="shared" si="57"/>
        <v>1</v>
      </c>
      <c r="H233" s="39">
        <f t="shared" si="65"/>
        <v>90</v>
      </c>
      <c r="I233" s="39">
        <f t="shared" si="66"/>
        <v>90</v>
      </c>
      <c r="J233" s="39">
        <v>0</v>
      </c>
      <c r="K233" s="39">
        <f t="shared" si="67"/>
        <v>90</v>
      </c>
      <c r="L233" s="42">
        <v>0</v>
      </c>
      <c r="M233" s="39">
        <v>0</v>
      </c>
      <c r="N233" s="39">
        <v>0</v>
      </c>
      <c r="O233" s="39">
        <v>0</v>
      </c>
      <c r="P233" s="39">
        <v>0</v>
      </c>
      <c r="Q233" s="39">
        <v>0</v>
      </c>
      <c r="R233" s="42">
        <v>0</v>
      </c>
      <c r="S233" s="43">
        <v>0</v>
      </c>
      <c r="T233" s="31">
        <v>0</v>
      </c>
      <c r="U233" s="32">
        <v>0</v>
      </c>
    </row>
    <row r="234" spans="1:21" s="78" customFormat="1" ht="11.25" customHeight="1">
      <c r="A234" s="48"/>
      <c r="B234" s="48"/>
      <c r="C234" s="49" t="s">
        <v>22</v>
      </c>
      <c r="D234" s="71" t="s">
        <v>162</v>
      </c>
      <c r="E234" s="42">
        <v>3800</v>
      </c>
      <c r="F234" s="39">
        <v>3567.51</v>
      </c>
      <c r="G234" s="119">
        <f t="shared" si="57"/>
        <v>0.9388184210526317</v>
      </c>
      <c r="H234" s="39">
        <f t="shared" si="65"/>
        <v>3567.51</v>
      </c>
      <c r="I234" s="39">
        <f t="shared" si="66"/>
        <v>3567.51</v>
      </c>
      <c r="J234" s="39">
        <v>0</v>
      </c>
      <c r="K234" s="39">
        <f t="shared" si="67"/>
        <v>3567.51</v>
      </c>
      <c r="L234" s="42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42">
        <v>0</v>
      </c>
      <c r="S234" s="43">
        <v>0</v>
      </c>
      <c r="T234" s="31">
        <v>0</v>
      </c>
      <c r="U234" s="32">
        <v>0</v>
      </c>
    </row>
    <row r="235" spans="1:21" s="78" customFormat="1" ht="11.25" customHeight="1">
      <c r="A235" s="48"/>
      <c r="B235" s="49"/>
      <c r="C235" s="49" t="s">
        <v>31</v>
      </c>
      <c r="D235" s="71" t="s">
        <v>166</v>
      </c>
      <c r="E235" s="42">
        <v>800</v>
      </c>
      <c r="F235" s="39">
        <v>750.54</v>
      </c>
      <c r="G235" s="119">
        <f t="shared" si="57"/>
        <v>0.938175</v>
      </c>
      <c r="H235" s="39">
        <f t="shared" si="65"/>
        <v>750.54</v>
      </c>
      <c r="I235" s="39">
        <f t="shared" si="66"/>
        <v>750.54</v>
      </c>
      <c r="J235" s="39">
        <v>0</v>
      </c>
      <c r="K235" s="39">
        <f t="shared" si="67"/>
        <v>750.54</v>
      </c>
      <c r="L235" s="42">
        <v>0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42">
        <v>0</v>
      </c>
      <c r="S235" s="43">
        <v>0</v>
      </c>
      <c r="T235" s="31">
        <v>0</v>
      </c>
      <c r="U235" s="32">
        <v>0</v>
      </c>
    </row>
    <row r="236" spans="1:21" s="78" customFormat="1" ht="11.25" customHeight="1">
      <c r="A236" s="48"/>
      <c r="B236" s="49"/>
      <c r="C236" s="49" t="s">
        <v>13</v>
      </c>
      <c r="D236" s="71" t="s">
        <v>155</v>
      </c>
      <c r="E236" s="42">
        <v>217.21</v>
      </c>
      <c r="F236" s="39">
        <v>217</v>
      </c>
      <c r="G236" s="119">
        <f t="shared" si="57"/>
        <v>0.999033193683532</v>
      </c>
      <c r="H236" s="39">
        <f t="shared" si="65"/>
        <v>217</v>
      </c>
      <c r="I236" s="39">
        <f t="shared" si="66"/>
        <v>217</v>
      </c>
      <c r="J236" s="39">
        <v>0</v>
      </c>
      <c r="K236" s="39">
        <f t="shared" si="67"/>
        <v>217</v>
      </c>
      <c r="L236" s="42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42">
        <v>0</v>
      </c>
      <c r="S236" s="43">
        <v>0</v>
      </c>
      <c r="T236" s="31">
        <v>0</v>
      </c>
      <c r="U236" s="32">
        <v>0</v>
      </c>
    </row>
    <row r="237" spans="1:21" s="78" customFormat="1" ht="30" customHeight="1">
      <c r="A237" s="48"/>
      <c r="B237" s="49"/>
      <c r="C237" s="49" t="s">
        <v>32</v>
      </c>
      <c r="D237" s="71" t="s">
        <v>168</v>
      </c>
      <c r="E237" s="39">
        <v>3281.79</v>
      </c>
      <c r="F237" s="39">
        <v>3281.79</v>
      </c>
      <c r="G237" s="119">
        <f t="shared" si="57"/>
        <v>1</v>
      </c>
      <c r="H237" s="39">
        <f t="shared" si="65"/>
        <v>3281.79</v>
      </c>
      <c r="I237" s="39">
        <f t="shared" si="66"/>
        <v>3281.79</v>
      </c>
      <c r="J237" s="39">
        <v>0</v>
      </c>
      <c r="K237" s="39">
        <f t="shared" si="67"/>
        <v>3281.79</v>
      </c>
      <c r="L237" s="42">
        <v>0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42">
        <v>0</v>
      </c>
      <c r="S237" s="43">
        <v>0</v>
      </c>
      <c r="T237" s="31">
        <v>0</v>
      </c>
      <c r="U237" s="32">
        <v>0</v>
      </c>
    </row>
    <row r="238" spans="1:21" s="78" customFormat="1" ht="31.5" customHeight="1">
      <c r="A238" s="48"/>
      <c r="B238" s="49"/>
      <c r="C238" s="49" t="s">
        <v>44</v>
      </c>
      <c r="D238" s="71" t="s">
        <v>172</v>
      </c>
      <c r="E238" s="42">
        <v>1720</v>
      </c>
      <c r="F238" s="39">
        <v>1714.2</v>
      </c>
      <c r="G238" s="119">
        <f t="shared" si="57"/>
        <v>0.9966279069767442</v>
      </c>
      <c r="H238" s="39">
        <f t="shared" si="65"/>
        <v>1714.2</v>
      </c>
      <c r="I238" s="39">
        <f t="shared" si="66"/>
        <v>1714.2</v>
      </c>
      <c r="J238" s="39">
        <v>0</v>
      </c>
      <c r="K238" s="39">
        <f t="shared" si="67"/>
        <v>1714.2</v>
      </c>
      <c r="L238" s="42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42">
        <v>0</v>
      </c>
      <c r="S238" s="43">
        <v>0</v>
      </c>
      <c r="T238" s="31">
        <v>0</v>
      </c>
      <c r="U238" s="32">
        <v>0</v>
      </c>
    </row>
    <row r="239" spans="1:21" s="78" customFormat="1" ht="11.25" customHeight="1">
      <c r="A239" s="48" t="s">
        <v>72</v>
      </c>
      <c r="B239" s="48"/>
      <c r="C239" s="51"/>
      <c r="D239" s="30" t="s">
        <v>136</v>
      </c>
      <c r="E239" s="39">
        <f aca="true" t="shared" si="68" ref="E239:U239">E240+E242+E244+E252</f>
        <v>78250</v>
      </c>
      <c r="F239" s="39">
        <f t="shared" si="68"/>
        <v>74145.56</v>
      </c>
      <c r="G239" s="119">
        <f t="shared" si="57"/>
        <v>0.9475470926517572</v>
      </c>
      <c r="H239" s="39">
        <f t="shared" si="68"/>
        <v>74145.56</v>
      </c>
      <c r="I239" s="39">
        <f t="shared" si="68"/>
        <v>44345.56</v>
      </c>
      <c r="J239" s="39">
        <f t="shared" si="68"/>
        <v>19767.89</v>
      </c>
      <c r="K239" s="39">
        <f t="shared" si="68"/>
        <v>24577.67</v>
      </c>
      <c r="L239" s="39">
        <f t="shared" si="68"/>
        <v>29800</v>
      </c>
      <c r="M239" s="39">
        <f t="shared" si="68"/>
        <v>0</v>
      </c>
      <c r="N239" s="39">
        <f t="shared" si="68"/>
        <v>0</v>
      </c>
      <c r="O239" s="39">
        <f t="shared" si="68"/>
        <v>0</v>
      </c>
      <c r="P239" s="39">
        <f t="shared" si="68"/>
        <v>0</v>
      </c>
      <c r="Q239" s="39">
        <f t="shared" si="68"/>
        <v>0</v>
      </c>
      <c r="R239" s="39">
        <f t="shared" si="68"/>
        <v>0</v>
      </c>
      <c r="S239" s="39">
        <f t="shared" si="68"/>
        <v>0</v>
      </c>
      <c r="T239" s="39">
        <f t="shared" si="68"/>
        <v>0</v>
      </c>
      <c r="U239" s="39">
        <f t="shared" si="68"/>
        <v>0</v>
      </c>
    </row>
    <row r="240" spans="1:21" s="78" customFormat="1" ht="20.25" customHeight="1">
      <c r="A240" s="48"/>
      <c r="B240" s="48" t="s">
        <v>73</v>
      </c>
      <c r="C240" s="49"/>
      <c r="D240" s="30" t="s">
        <v>137</v>
      </c>
      <c r="E240" s="39">
        <f>E241</f>
        <v>6200</v>
      </c>
      <c r="F240" s="39">
        <f aca="true" t="shared" si="69" ref="F240:U240">F241</f>
        <v>5300</v>
      </c>
      <c r="G240" s="119">
        <f t="shared" si="57"/>
        <v>0.8548387096774194</v>
      </c>
      <c r="H240" s="39">
        <f t="shared" si="69"/>
        <v>5300</v>
      </c>
      <c r="I240" s="39">
        <f t="shared" si="69"/>
        <v>0</v>
      </c>
      <c r="J240" s="39">
        <f t="shared" si="69"/>
        <v>0</v>
      </c>
      <c r="K240" s="39">
        <f t="shared" si="69"/>
        <v>0</v>
      </c>
      <c r="L240" s="39">
        <f t="shared" si="69"/>
        <v>5300</v>
      </c>
      <c r="M240" s="39">
        <f t="shared" si="69"/>
        <v>0</v>
      </c>
      <c r="N240" s="39">
        <f t="shared" si="69"/>
        <v>0</v>
      </c>
      <c r="O240" s="39">
        <f t="shared" si="69"/>
        <v>0</v>
      </c>
      <c r="P240" s="39">
        <f t="shared" si="69"/>
        <v>0</v>
      </c>
      <c r="Q240" s="39">
        <f t="shared" si="69"/>
        <v>0</v>
      </c>
      <c r="R240" s="39">
        <f t="shared" si="69"/>
        <v>0</v>
      </c>
      <c r="S240" s="39">
        <f t="shared" si="69"/>
        <v>0</v>
      </c>
      <c r="T240" s="39">
        <f t="shared" si="69"/>
        <v>0</v>
      </c>
      <c r="U240" s="39">
        <f t="shared" si="69"/>
        <v>0</v>
      </c>
    </row>
    <row r="241" spans="1:21" s="78" customFormat="1" ht="71.25" customHeight="1">
      <c r="A241" s="52"/>
      <c r="B241" s="52"/>
      <c r="C241" s="53">
        <v>2830</v>
      </c>
      <c r="D241" s="74" t="s">
        <v>174</v>
      </c>
      <c r="E241" s="42">
        <v>6200</v>
      </c>
      <c r="F241" s="39">
        <v>5300</v>
      </c>
      <c r="G241" s="119">
        <f t="shared" si="57"/>
        <v>0.8548387096774194</v>
      </c>
      <c r="H241" s="39">
        <f>F241</f>
        <v>5300</v>
      </c>
      <c r="I241" s="39">
        <v>0</v>
      </c>
      <c r="J241" s="39">
        <v>0</v>
      </c>
      <c r="K241" s="39">
        <v>0</v>
      </c>
      <c r="L241" s="39">
        <f>H241</f>
        <v>5300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42">
        <v>0</v>
      </c>
      <c r="S241" s="43">
        <v>0</v>
      </c>
      <c r="T241" s="31">
        <v>0</v>
      </c>
      <c r="U241" s="32">
        <v>0</v>
      </c>
    </row>
    <row r="242" spans="1:21" s="78" customFormat="1" ht="11.25" customHeight="1">
      <c r="A242" s="52"/>
      <c r="B242" s="54">
        <v>85153</v>
      </c>
      <c r="C242" s="55"/>
      <c r="D242" s="30" t="s">
        <v>193</v>
      </c>
      <c r="E242" s="39">
        <f aca="true" t="shared" si="70" ref="E242:U242">E243</f>
        <v>7020</v>
      </c>
      <c r="F242" s="39">
        <f t="shared" si="70"/>
        <v>7020</v>
      </c>
      <c r="G242" s="119">
        <f t="shared" si="57"/>
        <v>1</v>
      </c>
      <c r="H242" s="39">
        <f t="shared" si="70"/>
        <v>7020</v>
      </c>
      <c r="I242" s="39">
        <f t="shared" si="70"/>
        <v>7020</v>
      </c>
      <c r="J242" s="39">
        <f t="shared" si="70"/>
        <v>0</v>
      </c>
      <c r="K242" s="39">
        <f t="shared" si="70"/>
        <v>7020</v>
      </c>
      <c r="L242" s="39">
        <f t="shared" si="70"/>
        <v>0</v>
      </c>
      <c r="M242" s="39">
        <f t="shared" si="70"/>
        <v>0</v>
      </c>
      <c r="N242" s="39">
        <f t="shared" si="70"/>
        <v>0</v>
      </c>
      <c r="O242" s="39">
        <f t="shared" si="70"/>
        <v>0</v>
      </c>
      <c r="P242" s="39">
        <f t="shared" si="70"/>
        <v>0</v>
      </c>
      <c r="Q242" s="39">
        <f t="shared" si="70"/>
        <v>0</v>
      </c>
      <c r="R242" s="39">
        <f t="shared" si="70"/>
        <v>0</v>
      </c>
      <c r="S242" s="39">
        <f t="shared" si="70"/>
        <v>0</v>
      </c>
      <c r="T242" s="39">
        <f t="shared" si="70"/>
        <v>0</v>
      </c>
      <c r="U242" s="39">
        <f t="shared" si="70"/>
        <v>0</v>
      </c>
    </row>
    <row r="243" spans="1:21" s="78" customFormat="1" ht="11.25" customHeight="1">
      <c r="A243" s="52"/>
      <c r="B243" s="54"/>
      <c r="C243" s="55">
        <v>4300</v>
      </c>
      <c r="D243" s="71" t="s">
        <v>162</v>
      </c>
      <c r="E243" s="42">
        <v>7020</v>
      </c>
      <c r="F243" s="39">
        <v>7020</v>
      </c>
      <c r="G243" s="119">
        <f t="shared" si="57"/>
        <v>1</v>
      </c>
      <c r="H243" s="39">
        <f>F243</f>
        <v>7020</v>
      </c>
      <c r="I243" s="39">
        <f>H243</f>
        <v>7020</v>
      </c>
      <c r="J243" s="39">
        <v>0</v>
      </c>
      <c r="K243" s="39">
        <f>H243</f>
        <v>7020</v>
      </c>
      <c r="L243" s="42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42">
        <v>0</v>
      </c>
      <c r="S243" s="43">
        <v>0</v>
      </c>
      <c r="T243" s="31">
        <v>0</v>
      </c>
      <c r="U243" s="32">
        <v>0</v>
      </c>
    </row>
    <row r="244" spans="1:21" s="78" customFormat="1" ht="20.25" customHeight="1">
      <c r="A244" s="48"/>
      <c r="B244" s="48" t="s">
        <v>75</v>
      </c>
      <c r="C244" s="49"/>
      <c r="D244" s="30" t="s">
        <v>138</v>
      </c>
      <c r="E244" s="39">
        <f>SUM(E245:E251)</f>
        <v>58530</v>
      </c>
      <c r="F244" s="39">
        <f aca="true" t="shared" si="71" ref="F244:U244">SUM(F245:F251)</f>
        <v>57325.56</v>
      </c>
      <c r="G244" s="119">
        <f t="shared" si="57"/>
        <v>0.9794218349564325</v>
      </c>
      <c r="H244" s="39">
        <f t="shared" si="71"/>
        <v>57325.56</v>
      </c>
      <c r="I244" s="39">
        <f t="shared" si="71"/>
        <v>37325.56</v>
      </c>
      <c r="J244" s="39">
        <f t="shared" si="71"/>
        <v>19767.89</v>
      </c>
      <c r="K244" s="39">
        <f t="shared" si="71"/>
        <v>17557.67</v>
      </c>
      <c r="L244" s="39">
        <f t="shared" si="71"/>
        <v>20000</v>
      </c>
      <c r="M244" s="39">
        <f t="shared" si="71"/>
        <v>0</v>
      </c>
      <c r="N244" s="39">
        <f t="shared" si="71"/>
        <v>0</v>
      </c>
      <c r="O244" s="39">
        <f t="shared" si="71"/>
        <v>0</v>
      </c>
      <c r="P244" s="39">
        <f t="shared" si="71"/>
        <v>0</v>
      </c>
      <c r="Q244" s="39">
        <f t="shared" si="71"/>
        <v>0</v>
      </c>
      <c r="R244" s="39">
        <f t="shared" si="71"/>
        <v>0</v>
      </c>
      <c r="S244" s="39">
        <f t="shared" si="71"/>
        <v>0</v>
      </c>
      <c r="T244" s="39">
        <f t="shared" si="71"/>
        <v>0</v>
      </c>
      <c r="U244" s="39">
        <f t="shared" si="71"/>
        <v>0</v>
      </c>
    </row>
    <row r="245" spans="1:21" s="78" customFormat="1" ht="50.25" customHeight="1">
      <c r="A245" s="48"/>
      <c r="B245" s="48"/>
      <c r="C245" s="49" t="s">
        <v>74</v>
      </c>
      <c r="D245" s="72" t="s">
        <v>180</v>
      </c>
      <c r="E245" s="42">
        <v>20000</v>
      </c>
      <c r="F245" s="39">
        <v>20000</v>
      </c>
      <c r="G245" s="119">
        <f t="shared" si="57"/>
        <v>1</v>
      </c>
      <c r="H245" s="39">
        <f aca="true" t="shared" si="72" ref="H245:H251">F245</f>
        <v>20000</v>
      </c>
      <c r="I245" s="39">
        <v>0</v>
      </c>
      <c r="J245" s="39">
        <v>0</v>
      </c>
      <c r="K245" s="39">
        <v>0</v>
      </c>
      <c r="L245" s="39">
        <f>H245</f>
        <v>20000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42">
        <v>0</v>
      </c>
      <c r="S245" s="43">
        <v>0</v>
      </c>
      <c r="T245" s="31">
        <v>0</v>
      </c>
      <c r="U245" s="32">
        <v>0</v>
      </c>
    </row>
    <row r="246" spans="1:21" s="78" customFormat="1" ht="20.25" customHeight="1">
      <c r="A246" s="48"/>
      <c r="B246" s="48"/>
      <c r="C246" s="49" t="s">
        <v>18</v>
      </c>
      <c r="D246" s="72" t="s">
        <v>158</v>
      </c>
      <c r="E246" s="42">
        <v>1500</v>
      </c>
      <c r="F246" s="39">
        <v>1036.45</v>
      </c>
      <c r="G246" s="119">
        <f t="shared" si="57"/>
        <v>0.6909666666666667</v>
      </c>
      <c r="H246" s="39">
        <f t="shared" si="72"/>
        <v>1036.45</v>
      </c>
      <c r="I246" s="39">
        <f aca="true" t="shared" si="73" ref="I246:I251">H246</f>
        <v>1036.45</v>
      </c>
      <c r="J246" s="39">
        <f>H246</f>
        <v>1036.45</v>
      </c>
      <c r="K246" s="39">
        <v>0</v>
      </c>
      <c r="L246" s="42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42">
        <v>0</v>
      </c>
      <c r="S246" s="43">
        <v>0</v>
      </c>
      <c r="T246" s="31">
        <v>0</v>
      </c>
      <c r="U246" s="32">
        <v>0</v>
      </c>
    </row>
    <row r="247" spans="1:21" s="78" customFormat="1" ht="11.25" customHeight="1">
      <c r="A247" s="48"/>
      <c r="B247" s="48"/>
      <c r="C247" s="49" t="s">
        <v>19</v>
      </c>
      <c r="D247" s="72" t="s">
        <v>159</v>
      </c>
      <c r="E247" s="42">
        <v>250</v>
      </c>
      <c r="F247" s="39">
        <v>76.44</v>
      </c>
      <c r="G247" s="119">
        <f t="shared" si="57"/>
        <v>0.30576</v>
      </c>
      <c r="H247" s="39">
        <f t="shared" si="72"/>
        <v>76.44</v>
      </c>
      <c r="I247" s="39">
        <f t="shared" si="73"/>
        <v>76.44</v>
      </c>
      <c r="J247" s="39">
        <f>H247</f>
        <v>76.44</v>
      </c>
      <c r="K247" s="39">
        <v>0</v>
      </c>
      <c r="L247" s="42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42">
        <v>0</v>
      </c>
      <c r="S247" s="43">
        <v>0</v>
      </c>
      <c r="T247" s="31">
        <v>0</v>
      </c>
      <c r="U247" s="32">
        <v>0</v>
      </c>
    </row>
    <row r="248" spans="1:21" s="78" customFormat="1" ht="20.25" customHeight="1">
      <c r="A248" s="48"/>
      <c r="B248" s="48"/>
      <c r="C248" s="49" t="s">
        <v>20</v>
      </c>
      <c r="D248" s="71" t="s">
        <v>160</v>
      </c>
      <c r="E248" s="39">
        <v>19005</v>
      </c>
      <c r="F248" s="39">
        <v>18655</v>
      </c>
      <c r="G248" s="119">
        <f t="shared" si="57"/>
        <v>0.9815837937384899</v>
      </c>
      <c r="H248" s="39">
        <f t="shared" si="72"/>
        <v>18655</v>
      </c>
      <c r="I248" s="39">
        <f t="shared" si="73"/>
        <v>18655</v>
      </c>
      <c r="J248" s="39">
        <f>H248</f>
        <v>18655</v>
      </c>
      <c r="K248" s="39">
        <v>0</v>
      </c>
      <c r="L248" s="42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42">
        <v>0</v>
      </c>
      <c r="S248" s="43">
        <v>0</v>
      </c>
      <c r="T248" s="31">
        <v>0</v>
      </c>
      <c r="U248" s="32">
        <v>0</v>
      </c>
    </row>
    <row r="249" spans="1:21" s="78" customFormat="1" ht="20.25" customHeight="1">
      <c r="A249" s="48"/>
      <c r="B249" s="48"/>
      <c r="C249" s="49" t="s">
        <v>21</v>
      </c>
      <c r="D249" s="71" t="s">
        <v>161</v>
      </c>
      <c r="E249" s="42">
        <v>10175</v>
      </c>
      <c r="F249" s="39">
        <v>9959.67</v>
      </c>
      <c r="G249" s="119">
        <f t="shared" si="57"/>
        <v>0.9788373464373464</v>
      </c>
      <c r="H249" s="39">
        <f t="shared" si="72"/>
        <v>9959.67</v>
      </c>
      <c r="I249" s="39">
        <f t="shared" si="73"/>
        <v>9959.67</v>
      </c>
      <c r="J249" s="39">
        <v>0</v>
      </c>
      <c r="K249" s="39">
        <f>H249</f>
        <v>9959.67</v>
      </c>
      <c r="L249" s="42">
        <v>0</v>
      </c>
      <c r="M249" s="39">
        <v>0</v>
      </c>
      <c r="N249" s="39">
        <v>0</v>
      </c>
      <c r="O249" s="39">
        <v>0</v>
      </c>
      <c r="P249" s="39">
        <v>0</v>
      </c>
      <c r="Q249" s="39">
        <v>0</v>
      </c>
      <c r="R249" s="42">
        <v>0</v>
      </c>
      <c r="S249" s="43">
        <v>0</v>
      </c>
      <c r="T249" s="31">
        <v>0</v>
      </c>
      <c r="U249" s="32">
        <v>0</v>
      </c>
    </row>
    <row r="250" spans="1:21" s="78" customFormat="1" ht="11.25" customHeight="1">
      <c r="A250" s="48"/>
      <c r="B250" s="48"/>
      <c r="C250" s="49" t="s">
        <v>22</v>
      </c>
      <c r="D250" s="71" t="s">
        <v>162</v>
      </c>
      <c r="E250" s="42">
        <v>7000</v>
      </c>
      <c r="F250" s="39">
        <v>7000</v>
      </c>
      <c r="G250" s="119">
        <f t="shared" si="57"/>
        <v>1</v>
      </c>
      <c r="H250" s="39">
        <f t="shared" si="72"/>
        <v>7000</v>
      </c>
      <c r="I250" s="39">
        <f t="shared" si="73"/>
        <v>7000</v>
      </c>
      <c r="J250" s="39">
        <v>0</v>
      </c>
      <c r="K250" s="39">
        <f>H250</f>
        <v>7000</v>
      </c>
      <c r="L250" s="42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42">
        <v>0</v>
      </c>
      <c r="S250" s="43">
        <v>0</v>
      </c>
      <c r="T250" s="31">
        <v>0</v>
      </c>
      <c r="U250" s="32">
        <v>0</v>
      </c>
    </row>
    <row r="251" spans="1:21" s="78" customFormat="1" ht="11.25" customHeight="1">
      <c r="A251" s="48"/>
      <c r="B251" s="48"/>
      <c r="C251" s="49" t="s">
        <v>13</v>
      </c>
      <c r="D251" s="71" t="s">
        <v>155</v>
      </c>
      <c r="E251" s="42">
        <v>600</v>
      </c>
      <c r="F251" s="39">
        <v>598</v>
      </c>
      <c r="G251" s="119">
        <f t="shared" si="57"/>
        <v>0.9966666666666667</v>
      </c>
      <c r="H251" s="39">
        <f t="shared" si="72"/>
        <v>598</v>
      </c>
      <c r="I251" s="39">
        <f t="shared" si="73"/>
        <v>598</v>
      </c>
      <c r="J251" s="39">
        <v>0</v>
      </c>
      <c r="K251" s="39">
        <f>H251</f>
        <v>598</v>
      </c>
      <c r="L251" s="42">
        <v>0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42">
        <v>0</v>
      </c>
      <c r="S251" s="43">
        <v>0</v>
      </c>
      <c r="T251" s="31">
        <v>0</v>
      </c>
      <c r="U251" s="32">
        <v>0</v>
      </c>
    </row>
    <row r="252" spans="1:21" s="78" customFormat="1" ht="10.5" customHeight="1">
      <c r="A252" s="48"/>
      <c r="B252" s="48" t="s">
        <v>76</v>
      </c>
      <c r="C252" s="49"/>
      <c r="D252" s="30" t="s">
        <v>111</v>
      </c>
      <c r="E252" s="39">
        <f>SUM(E253)</f>
        <v>6500</v>
      </c>
      <c r="F252" s="39">
        <f aca="true" t="shared" si="74" ref="F252:U252">SUM(F253)</f>
        <v>4500</v>
      </c>
      <c r="G252" s="119">
        <f t="shared" si="57"/>
        <v>0.6923076923076923</v>
      </c>
      <c r="H252" s="39">
        <f t="shared" si="74"/>
        <v>4500</v>
      </c>
      <c r="I252" s="39">
        <f t="shared" si="74"/>
        <v>0</v>
      </c>
      <c r="J252" s="39">
        <f t="shared" si="74"/>
        <v>0</v>
      </c>
      <c r="K252" s="39">
        <f t="shared" si="74"/>
        <v>0</v>
      </c>
      <c r="L252" s="39">
        <f t="shared" si="74"/>
        <v>4500</v>
      </c>
      <c r="M252" s="39">
        <f t="shared" si="74"/>
        <v>0</v>
      </c>
      <c r="N252" s="39">
        <f t="shared" si="74"/>
        <v>0</v>
      </c>
      <c r="O252" s="39">
        <f t="shared" si="74"/>
        <v>0</v>
      </c>
      <c r="P252" s="39">
        <f t="shared" si="74"/>
        <v>0</v>
      </c>
      <c r="Q252" s="39">
        <f t="shared" si="74"/>
        <v>0</v>
      </c>
      <c r="R252" s="39">
        <f t="shared" si="74"/>
        <v>0</v>
      </c>
      <c r="S252" s="39">
        <f t="shared" si="74"/>
        <v>0</v>
      </c>
      <c r="T252" s="39">
        <f t="shared" si="74"/>
        <v>0</v>
      </c>
      <c r="U252" s="39">
        <f t="shared" si="74"/>
        <v>0</v>
      </c>
    </row>
    <row r="253" spans="1:21" s="78" customFormat="1" ht="50.25" customHeight="1">
      <c r="A253" s="48"/>
      <c r="B253" s="48"/>
      <c r="C253" s="49" t="s">
        <v>74</v>
      </c>
      <c r="D253" s="72" t="s">
        <v>180</v>
      </c>
      <c r="E253" s="42">
        <v>6500</v>
      </c>
      <c r="F253" s="39">
        <v>4500</v>
      </c>
      <c r="G253" s="119">
        <f t="shared" si="57"/>
        <v>0.6923076923076923</v>
      </c>
      <c r="H253" s="39">
        <f>F253</f>
        <v>4500</v>
      </c>
      <c r="I253" s="39">
        <v>0</v>
      </c>
      <c r="J253" s="39">
        <v>0</v>
      </c>
      <c r="K253" s="39">
        <v>0</v>
      </c>
      <c r="L253" s="39">
        <f>H253</f>
        <v>4500</v>
      </c>
      <c r="M253" s="39">
        <v>0</v>
      </c>
      <c r="N253" s="39">
        <v>0</v>
      </c>
      <c r="O253" s="39">
        <v>0</v>
      </c>
      <c r="P253" s="39">
        <v>0</v>
      </c>
      <c r="Q253" s="39">
        <v>0</v>
      </c>
      <c r="R253" s="42">
        <v>0</v>
      </c>
      <c r="S253" s="43">
        <v>0</v>
      </c>
      <c r="T253" s="31">
        <v>0</v>
      </c>
      <c r="U253" s="32">
        <v>0</v>
      </c>
    </row>
    <row r="254" spans="1:22" s="78" customFormat="1" ht="10.5" customHeight="1">
      <c r="A254" s="48" t="s">
        <v>77</v>
      </c>
      <c r="B254" s="48"/>
      <c r="C254" s="49"/>
      <c r="D254" s="30" t="s">
        <v>139</v>
      </c>
      <c r="E254" s="39">
        <f>SUM(E255,E257,E268,E270,E273,E275,E277,E297,E306)</f>
        <v>4923336.5</v>
      </c>
      <c r="F254" s="39">
        <f aca="true" t="shared" si="75" ref="F254:U254">SUM(F255,F257,F268,F270,F273,F275,F277,F297,F306)</f>
        <v>4815259.31</v>
      </c>
      <c r="G254" s="119">
        <f t="shared" si="57"/>
        <v>0.9780479782358975</v>
      </c>
      <c r="H254" s="39">
        <f t="shared" si="75"/>
        <v>4815259.31</v>
      </c>
      <c r="I254" s="39">
        <f t="shared" si="75"/>
        <v>739830.21</v>
      </c>
      <c r="J254" s="39">
        <f t="shared" si="75"/>
        <v>510738.18000000005</v>
      </c>
      <c r="K254" s="39">
        <f t="shared" si="75"/>
        <v>229092.03</v>
      </c>
      <c r="L254" s="39">
        <f t="shared" si="75"/>
        <v>0</v>
      </c>
      <c r="M254" s="39">
        <f t="shared" si="75"/>
        <v>4075429.0999999996</v>
      </c>
      <c r="N254" s="39">
        <f t="shared" si="75"/>
        <v>0</v>
      </c>
      <c r="O254" s="39">
        <f t="shared" si="75"/>
        <v>0</v>
      </c>
      <c r="P254" s="39">
        <f t="shared" si="75"/>
        <v>0</v>
      </c>
      <c r="Q254" s="39">
        <f t="shared" si="75"/>
        <v>0</v>
      </c>
      <c r="R254" s="39">
        <f t="shared" si="75"/>
        <v>0</v>
      </c>
      <c r="S254" s="39">
        <f t="shared" si="75"/>
        <v>0</v>
      </c>
      <c r="T254" s="39">
        <f t="shared" si="75"/>
        <v>0</v>
      </c>
      <c r="U254" s="39">
        <f t="shared" si="75"/>
        <v>0</v>
      </c>
      <c r="V254" s="102"/>
    </row>
    <row r="255" spans="1:22" s="78" customFormat="1" ht="9.75" customHeight="1">
      <c r="A255" s="48"/>
      <c r="B255" s="48" t="s">
        <v>78</v>
      </c>
      <c r="C255" s="49"/>
      <c r="D255" s="30" t="s">
        <v>140</v>
      </c>
      <c r="E255" s="39">
        <f aca="true" t="shared" si="76" ref="E255:U255">E256</f>
        <v>110000</v>
      </c>
      <c r="F255" s="39">
        <f t="shared" si="76"/>
        <v>107513.14</v>
      </c>
      <c r="G255" s="119">
        <f t="shared" si="57"/>
        <v>0.9773921818181818</v>
      </c>
      <c r="H255" s="39">
        <f t="shared" si="76"/>
        <v>107513.14</v>
      </c>
      <c r="I255" s="39">
        <f t="shared" si="76"/>
        <v>107513.14</v>
      </c>
      <c r="J255" s="39">
        <f t="shared" si="76"/>
        <v>0</v>
      </c>
      <c r="K255" s="39">
        <f t="shared" si="76"/>
        <v>107513.14</v>
      </c>
      <c r="L255" s="39">
        <f t="shared" si="76"/>
        <v>0</v>
      </c>
      <c r="M255" s="39">
        <f t="shared" si="76"/>
        <v>0</v>
      </c>
      <c r="N255" s="39">
        <f t="shared" si="76"/>
        <v>0</v>
      </c>
      <c r="O255" s="39">
        <f t="shared" si="76"/>
        <v>0</v>
      </c>
      <c r="P255" s="39">
        <f t="shared" si="76"/>
        <v>0</v>
      </c>
      <c r="Q255" s="39">
        <f t="shared" si="76"/>
        <v>0</v>
      </c>
      <c r="R255" s="39">
        <f t="shared" si="76"/>
        <v>0</v>
      </c>
      <c r="S255" s="39">
        <f t="shared" si="76"/>
        <v>0</v>
      </c>
      <c r="T255" s="39">
        <f t="shared" si="76"/>
        <v>0</v>
      </c>
      <c r="U255" s="39">
        <f t="shared" si="76"/>
        <v>0</v>
      </c>
      <c r="V255" s="102"/>
    </row>
    <row r="256" spans="1:22" s="78" customFormat="1" ht="49.5" customHeight="1">
      <c r="A256" s="48"/>
      <c r="B256" s="48"/>
      <c r="C256" s="49" t="s">
        <v>79</v>
      </c>
      <c r="D256" s="71" t="s">
        <v>214</v>
      </c>
      <c r="E256" s="39">
        <v>110000</v>
      </c>
      <c r="F256" s="39">
        <v>107513.14</v>
      </c>
      <c r="G256" s="119">
        <f t="shared" si="57"/>
        <v>0.9773921818181818</v>
      </c>
      <c r="H256" s="39">
        <f>F256</f>
        <v>107513.14</v>
      </c>
      <c r="I256" s="39">
        <f>H256</f>
        <v>107513.14</v>
      </c>
      <c r="J256" s="39">
        <v>0</v>
      </c>
      <c r="K256" s="39">
        <f>H256</f>
        <v>107513.14</v>
      </c>
      <c r="L256" s="42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42">
        <v>0</v>
      </c>
      <c r="S256" s="43">
        <v>0</v>
      </c>
      <c r="T256" s="31">
        <v>0</v>
      </c>
      <c r="U256" s="32">
        <v>0</v>
      </c>
      <c r="V256" s="102"/>
    </row>
    <row r="257" spans="1:22" s="78" customFormat="1" ht="63.75" customHeight="1">
      <c r="A257" s="48"/>
      <c r="B257" s="48" t="s">
        <v>80</v>
      </c>
      <c r="C257" s="49"/>
      <c r="D257" s="82" t="s">
        <v>141</v>
      </c>
      <c r="E257" s="39">
        <f>SUM(E258:E267)</f>
        <v>3550298</v>
      </c>
      <c r="F257" s="39">
        <f aca="true" t="shared" si="77" ref="F257:U257">SUM(F258:F267)</f>
        <v>3550252</v>
      </c>
      <c r="G257" s="119">
        <f t="shared" si="57"/>
        <v>0.9999870433411505</v>
      </c>
      <c r="H257" s="39">
        <f t="shared" si="77"/>
        <v>3550252</v>
      </c>
      <c r="I257" s="39">
        <f t="shared" si="77"/>
        <v>100808.65</v>
      </c>
      <c r="J257" s="39">
        <f t="shared" si="77"/>
        <v>90840.15000000001</v>
      </c>
      <c r="K257" s="39">
        <f t="shared" si="77"/>
        <v>9968.499999999998</v>
      </c>
      <c r="L257" s="39">
        <f t="shared" si="77"/>
        <v>0</v>
      </c>
      <c r="M257" s="39">
        <f t="shared" si="77"/>
        <v>3449443.35</v>
      </c>
      <c r="N257" s="39">
        <f t="shared" si="77"/>
        <v>0</v>
      </c>
      <c r="O257" s="39">
        <f t="shared" si="77"/>
        <v>0</v>
      </c>
      <c r="P257" s="39">
        <f t="shared" si="77"/>
        <v>0</v>
      </c>
      <c r="Q257" s="39">
        <f t="shared" si="77"/>
        <v>0</v>
      </c>
      <c r="R257" s="39">
        <f t="shared" si="77"/>
        <v>0</v>
      </c>
      <c r="S257" s="39">
        <f t="shared" si="77"/>
        <v>0</v>
      </c>
      <c r="T257" s="39">
        <f t="shared" si="77"/>
        <v>0</v>
      </c>
      <c r="U257" s="39">
        <f t="shared" si="77"/>
        <v>0</v>
      </c>
      <c r="V257" s="102"/>
    </row>
    <row r="258" spans="1:22" s="78" customFormat="1" ht="11.25" customHeight="1">
      <c r="A258" s="48"/>
      <c r="B258" s="48"/>
      <c r="C258" s="49" t="s">
        <v>81</v>
      </c>
      <c r="D258" s="71" t="s">
        <v>181</v>
      </c>
      <c r="E258" s="42">
        <v>3449479</v>
      </c>
      <c r="F258" s="39">
        <v>3449443.35</v>
      </c>
      <c r="G258" s="119">
        <f t="shared" si="57"/>
        <v>0.9999896651059479</v>
      </c>
      <c r="H258" s="39">
        <f aca="true" t="shared" si="78" ref="H258:H267">F258</f>
        <v>3449443.35</v>
      </c>
      <c r="I258" s="39">
        <v>0</v>
      </c>
      <c r="J258" s="39">
        <v>0</v>
      </c>
      <c r="K258" s="39">
        <v>0</v>
      </c>
      <c r="L258" s="42">
        <v>0</v>
      </c>
      <c r="M258" s="39">
        <f>H258</f>
        <v>3449443.35</v>
      </c>
      <c r="N258" s="39">
        <v>0</v>
      </c>
      <c r="O258" s="39">
        <v>0</v>
      </c>
      <c r="P258" s="39">
        <v>0</v>
      </c>
      <c r="Q258" s="39">
        <v>0</v>
      </c>
      <c r="R258" s="42">
        <v>0</v>
      </c>
      <c r="S258" s="43">
        <v>0</v>
      </c>
      <c r="T258" s="31">
        <v>0</v>
      </c>
      <c r="U258" s="32">
        <v>0</v>
      </c>
      <c r="V258" s="102"/>
    </row>
    <row r="259" spans="1:22" s="78" customFormat="1" ht="20.25" customHeight="1">
      <c r="A259" s="48"/>
      <c r="B259" s="48"/>
      <c r="C259" s="49" t="s">
        <v>26</v>
      </c>
      <c r="D259" s="71" t="s">
        <v>164</v>
      </c>
      <c r="E259" s="42">
        <v>72326</v>
      </c>
      <c r="F259" s="39">
        <v>72325.42</v>
      </c>
      <c r="G259" s="119">
        <f aca="true" t="shared" si="79" ref="G259:G322">F259/E259</f>
        <v>0.9999919807538091</v>
      </c>
      <c r="H259" s="39">
        <f t="shared" si="78"/>
        <v>72325.42</v>
      </c>
      <c r="I259" s="39">
        <f>H259</f>
        <v>72325.42</v>
      </c>
      <c r="J259" s="39">
        <f>H259</f>
        <v>72325.42</v>
      </c>
      <c r="K259" s="39">
        <v>0</v>
      </c>
      <c r="L259" s="42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0</v>
      </c>
      <c r="R259" s="42">
        <v>0</v>
      </c>
      <c r="S259" s="43">
        <v>0</v>
      </c>
      <c r="T259" s="31">
        <v>0</v>
      </c>
      <c r="U259" s="32">
        <v>0</v>
      </c>
      <c r="V259" s="102"/>
    </row>
    <row r="260" spans="1:22" s="78" customFormat="1" ht="20.25" customHeight="1">
      <c r="A260" s="48"/>
      <c r="B260" s="48"/>
      <c r="C260" s="49" t="s">
        <v>27</v>
      </c>
      <c r="D260" s="72" t="s">
        <v>165</v>
      </c>
      <c r="E260" s="39">
        <v>4846</v>
      </c>
      <c r="F260" s="39">
        <v>4845.18</v>
      </c>
      <c r="G260" s="119">
        <f t="shared" si="79"/>
        <v>0.9998307882789931</v>
      </c>
      <c r="H260" s="39">
        <f t="shared" si="78"/>
        <v>4845.18</v>
      </c>
      <c r="I260" s="39">
        <f aca="true" t="shared" si="80" ref="I260:I267">H260</f>
        <v>4845.18</v>
      </c>
      <c r="J260" s="39">
        <f>H260</f>
        <v>4845.18</v>
      </c>
      <c r="K260" s="39">
        <v>0</v>
      </c>
      <c r="L260" s="42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42">
        <v>0</v>
      </c>
      <c r="S260" s="43">
        <v>0</v>
      </c>
      <c r="T260" s="31">
        <v>0</v>
      </c>
      <c r="U260" s="32">
        <v>0</v>
      </c>
      <c r="V260" s="102"/>
    </row>
    <row r="261" spans="1:22" s="78" customFormat="1" ht="20.25" customHeight="1">
      <c r="A261" s="48"/>
      <c r="B261" s="48"/>
      <c r="C261" s="49" t="s">
        <v>18</v>
      </c>
      <c r="D261" s="72" t="s">
        <v>158</v>
      </c>
      <c r="E261" s="42">
        <v>11770</v>
      </c>
      <c r="F261" s="39">
        <v>11769.02</v>
      </c>
      <c r="G261" s="119">
        <f t="shared" si="79"/>
        <v>0.9999167374681394</v>
      </c>
      <c r="H261" s="39">
        <f t="shared" si="78"/>
        <v>11769.02</v>
      </c>
      <c r="I261" s="39">
        <f t="shared" si="80"/>
        <v>11769.02</v>
      </c>
      <c r="J261" s="39">
        <f>H261</f>
        <v>11769.02</v>
      </c>
      <c r="K261" s="39">
        <v>0</v>
      </c>
      <c r="L261" s="42">
        <v>0</v>
      </c>
      <c r="M261" s="39">
        <v>0</v>
      </c>
      <c r="N261" s="39">
        <v>0</v>
      </c>
      <c r="O261" s="39">
        <v>0</v>
      </c>
      <c r="P261" s="39">
        <v>0</v>
      </c>
      <c r="Q261" s="39">
        <v>0</v>
      </c>
      <c r="R261" s="42">
        <v>0</v>
      </c>
      <c r="S261" s="43">
        <v>0</v>
      </c>
      <c r="T261" s="31">
        <v>0</v>
      </c>
      <c r="U261" s="32">
        <v>0</v>
      </c>
      <c r="V261" s="102"/>
    </row>
    <row r="262" spans="1:22" s="78" customFormat="1" ht="11.25" customHeight="1">
      <c r="A262" s="48"/>
      <c r="B262" s="48"/>
      <c r="C262" s="49" t="s">
        <v>19</v>
      </c>
      <c r="D262" s="72" t="s">
        <v>159</v>
      </c>
      <c r="E262" s="42">
        <v>1901</v>
      </c>
      <c r="F262" s="39">
        <v>1900.53</v>
      </c>
      <c r="G262" s="119">
        <f t="shared" si="79"/>
        <v>0.9997527617043661</v>
      </c>
      <c r="H262" s="39">
        <f t="shared" si="78"/>
        <v>1900.53</v>
      </c>
      <c r="I262" s="39">
        <f t="shared" si="80"/>
        <v>1900.53</v>
      </c>
      <c r="J262" s="39">
        <f>H262</f>
        <v>1900.53</v>
      </c>
      <c r="K262" s="39">
        <v>0</v>
      </c>
      <c r="L262" s="42">
        <v>0</v>
      </c>
      <c r="M262" s="39">
        <v>0</v>
      </c>
      <c r="N262" s="39">
        <v>0</v>
      </c>
      <c r="O262" s="39">
        <v>0</v>
      </c>
      <c r="P262" s="39">
        <v>0</v>
      </c>
      <c r="Q262" s="39">
        <v>0</v>
      </c>
      <c r="R262" s="42">
        <v>0</v>
      </c>
      <c r="S262" s="43">
        <v>0</v>
      </c>
      <c r="T262" s="31">
        <v>0</v>
      </c>
      <c r="U262" s="32">
        <v>0</v>
      </c>
      <c r="V262" s="102"/>
    </row>
    <row r="263" spans="1:22" s="78" customFormat="1" ht="20.25" customHeight="1">
      <c r="A263" s="48"/>
      <c r="B263" s="48"/>
      <c r="C263" s="49" t="s">
        <v>21</v>
      </c>
      <c r="D263" s="72" t="s">
        <v>161</v>
      </c>
      <c r="E263" s="42">
        <v>2828</v>
      </c>
      <c r="F263" s="39">
        <v>2827.89</v>
      </c>
      <c r="G263" s="119">
        <f t="shared" si="79"/>
        <v>0.9999611032531824</v>
      </c>
      <c r="H263" s="39">
        <f t="shared" si="78"/>
        <v>2827.89</v>
      </c>
      <c r="I263" s="39">
        <f t="shared" si="80"/>
        <v>2827.89</v>
      </c>
      <c r="J263" s="39">
        <v>0</v>
      </c>
      <c r="K263" s="39">
        <f>H263</f>
        <v>2827.89</v>
      </c>
      <c r="L263" s="42">
        <v>0</v>
      </c>
      <c r="M263" s="39">
        <v>0</v>
      </c>
      <c r="N263" s="39">
        <v>0</v>
      </c>
      <c r="O263" s="39">
        <v>0</v>
      </c>
      <c r="P263" s="39">
        <v>0</v>
      </c>
      <c r="Q263" s="39">
        <v>0</v>
      </c>
      <c r="R263" s="42">
        <v>0</v>
      </c>
      <c r="S263" s="43">
        <v>0</v>
      </c>
      <c r="T263" s="31">
        <v>0</v>
      </c>
      <c r="U263" s="32">
        <v>0</v>
      </c>
      <c r="V263" s="102"/>
    </row>
    <row r="264" spans="1:22" s="78" customFormat="1" ht="11.25" customHeight="1">
      <c r="A264" s="48"/>
      <c r="B264" s="48"/>
      <c r="C264" s="49" t="s">
        <v>22</v>
      </c>
      <c r="D264" s="72" t="s">
        <v>162</v>
      </c>
      <c r="E264" s="42">
        <v>2010</v>
      </c>
      <c r="F264" s="39">
        <v>2003.5</v>
      </c>
      <c r="G264" s="119">
        <f t="shared" si="79"/>
        <v>0.9967661691542289</v>
      </c>
      <c r="H264" s="39">
        <f t="shared" si="78"/>
        <v>2003.5</v>
      </c>
      <c r="I264" s="39">
        <f t="shared" si="80"/>
        <v>2003.5</v>
      </c>
      <c r="J264" s="39">
        <v>0</v>
      </c>
      <c r="K264" s="39">
        <f>H264</f>
        <v>2003.5</v>
      </c>
      <c r="L264" s="42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42">
        <v>0</v>
      </c>
      <c r="S264" s="43">
        <v>0</v>
      </c>
      <c r="T264" s="31">
        <v>0</v>
      </c>
      <c r="U264" s="32">
        <v>0</v>
      </c>
      <c r="V264" s="102"/>
    </row>
    <row r="265" spans="1:22" s="78" customFormat="1" ht="11.25" customHeight="1">
      <c r="A265" s="48"/>
      <c r="B265" s="48"/>
      <c r="C265" s="49" t="s">
        <v>31</v>
      </c>
      <c r="D265" s="71" t="s">
        <v>166</v>
      </c>
      <c r="E265" s="42">
        <v>423.21</v>
      </c>
      <c r="F265" s="39">
        <v>422.92</v>
      </c>
      <c r="G265" s="119">
        <f t="shared" si="79"/>
        <v>0.9993147609933604</v>
      </c>
      <c r="H265" s="39">
        <f t="shared" si="78"/>
        <v>422.92</v>
      </c>
      <c r="I265" s="39">
        <f t="shared" si="80"/>
        <v>422.92</v>
      </c>
      <c r="J265" s="39">
        <v>0</v>
      </c>
      <c r="K265" s="39">
        <f>H265</f>
        <v>422.92</v>
      </c>
      <c r="L265" s="42">
        <v>0</v>
      </c>
      <c r="M265" s="39">
        <v>0</v>
      </c>
      <c r="N265" s="39">
        <v>0</v>
      </c>
      <c r="O265" s="39">
        <v>0</v>
      </c>
      <c r="P265" s="39">
        <v>0</v>
      </c>
      <c r="Q265" s="39">
        <v>0</v>
      </c>
      <c r="R265" s="42">
        <v>0</v>
      </c>
      <c r="S265" s="43">
        <v>0</v>
      </c>
      <c r="T265" s="31">
        <v>0</v>
      </c>
      <c r="U265" s="32">
        <v>0</v>
      </c>
      <c r="V265" s="102"/>
    </row>
    <row r="266" spans="1:22" s="78" customFormat="1" ht="31.5" customHeight="1">
      <c r="A266" s="48"/>
      <c r="B266" s="48"/>
      <c r="C266" s="49" t="s">
        <v>32</v>
      </c>
      <c r="D266" s="71" t="s">
        <v>168</v>
      </c>
      <c r="E266" s="42">
        <v>3281.79</v>
      </c>
      <c r="F266" s="39">
        <v>3281.79</v>
      </c>
      <c r="G266" s="119">
        <f t="shared" si="79"/>
        <v>1</v>
      </c>
      <c r="H266" s="39">
        <f t="shared" si="78"/>
        <v>3281.79</v>
      </c>
      <c r="I266" s="39">
        <f t="shared" si="80"/>
        <v>3281.79</v>
      </c>
      <c r="J266" s="39">
        <v>0</v>
      </c>
      <c r="K266" s="39">
        <f>H266</f>
        <v>3281.79</v>
      </c>
      <c r="L266" s="42">
        <v>0</v>
      </c>
      <c r="M266" s="39">
        <v>0</v>
      </c>
      <c r="N266" s="39">
        <v>0</v>
      </c>
      <c r="O266" s="39">
        <v>0</v>
      </c>
      <c r="P266" s="39">
        <v>0</v>
      </c>
      <c r="Q266" s="39">
        <v>0</v>
      </c>
      <c r="R266" s="42">
        <v>0</v>
      </c>
      <c r="S266" s="43">
        <v>0</v>
      </c>
      <c r="T266" s="31">
        <v>0</v>
      </c>
      <c r="U266" s="32">
        <v>0</v>
      </c>
      <c r="V266" s="102"/>
    </row>
    <row r="267" spans="1:22" s="78" customFormat="1" ht="30.75" customHeight="1">
      <c r="A267" s="48"/>
      <c r="B267" s="48"/>
      <c r="C267" s="49" t="s">
        <v>44</v>
      </c>
      <c r="D267" s="71" t="s">
        <v>172</v>
      </c>
      <c r="E267" s="42">
        <v>1433</v>
      </c>
      <c r="F267" s="39">
        <v>1432.4</v>
      </c>
      <c r="G267" s="119">
        <f t="shared" si="79"/>
        <v>0.9995812979762736</v>
      </c>
      <c r="H267" s="39">
        <f t="shared" si="78"/>
        <v>1432.4</v>
      </c>
      <c r="I267" s="39">
        <f t="shared" si="80"/>
        <v>1432.4</v>
      </c>
      <c r="J267" s="39">
        <v>0</v>
      </c>
      <c r="K267" s="39">
        <f>H267</f>
        <v>1432.4</v>
      </c>
      <c r="L267" s="42">
        <v>0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42">
        <v>0</v>
      </c>
      <c r="S267" s="43">
        <v>0</v>
      </c>
      <c r="T267" s="31">
        <v>0</v>
      </c>
      <c r="U267" s="32">
        <v>0</v>
      </c>
      <c r="V267" s="102"/>
    </row>
    <row r="268" spans="1:22" s="78" customFormat="1" ht="101.25" customHeight="1">
      <c r="A268" s="48"/>
      <c r="B268" s="48" t="s">
        <v>82</v>
      </c>
      <c r="C268" s="49"/>
      <c r="D268" s="82" t="s">
        <v>142</v>
      </c>
      <c r="E268" s="39">
        <f aca="true" t="shared" si="81" ref="E268:U268">E269</f>
        <v>14878</v>
      </c>
      <c r="F268" s="39">
        <f t="shared" si="81"/>
        <v>14624.62</v>
      </c>
      <c r="G268" s="119">
        <f t="shared" si="79"/>
        <v>0.982969485145853</v>
      </c>
      <c r="H268" s="39">
        <f t="shared" si="81"/>
        <v>14624.62</v>
      </c>
      <c r="I268" s="39">
        <f t="shared" si="81"/>
        <v>14624.62</v>
      </c>
      <c r="J268" s="39">
        <f t="shared" si="81"/>
        <v>0</v>
      </c>
      <c r="K268" s="39">
        <f t="shared" si="81"/>
        <v>14624.62</v>
      </c>
      <c r="L268" s="39">
        <f t="shared" si="81"/>
        <v>0</v>
      </c>
      <c r="M268" s="39">
        <f t="shared" si="81"/>
        <v>0</v>
      </c>
      <c r="N268" s="39">
        <f t="shared" si="81"/>
        <v>0</v>
      </c>
      <c r="O268" s="39">
        <f t="shared" si="81"/>
        <v>0</v>
      </c>
      <c r="P268" s="39">
        <f t="shared" si="81"/>
        <v>0</v>
      </c>
      <c r="Q268" s="39">
        <f t="shared" si="81"/>
        <v>0</v>
      </c>
      <c r="R268" s="39">
        <f t="shared" si="81"/>
        <v>0</v>
      </c>
      <c r="S268" s="39">
        <f t="shared" si="81"/>
        <v>0</v>
      </c>
      <c r="T268" s="39">
        <f t="shared" si="81"/>
        <v>0</v>
      </c>
      <c r="U268" s="39">
        <f t="shared" si="81"/>
        <v>0</v>
      </c>
      <c r="V268" s="102"/>
    </row>
    <row r="269" spans="1:22" s="78" customFormat="1" ht="20.25" customHeight="1">
      <c r="A269" s="48"/>
      <c r="B269" s="48"/>
      <c r="C269" s="49" t="s">
        <v>83</v>
      </c>
      <c r="D269" s="71" t="s">
        <v>182</v>
      </c>
      <c r="E269" s="42">
        <v>14878</v>
      </c>
      <c r="F269" s="39">
        <v>14624.62</v>
      </c>
      <c r="G269" s="119">
        <f t="shared" si="79"/>
        <v>0.982969485145853</v>
      </c>
      <c r="H269" s="39">
        <f>F269</f>
        <v>14624.62</v>
      </c>
      <c r="I269" s="39">
        <f>H269</f>
        <v>14624.62</v>
      </c>
      <c r="J269" s="39">
        <v>0</v>
      </c>
      <c r="K269" s="39">
        <f>H269</f>
        <v>14624.62</v>
      </c>
      <c r="L269" s="42">
        <v>0</v>
      </c>
      <c r="M269" s="39">
        <v>0</v>
      </c>
      <c r="N269" s="39">
        <v>0</v>
      </c>
      <c r="O269" s="39">
        <v>0</v>
      </c>
      <c r="P269" s="39">
        <v>0</v>
      </c>
      <c r="Q269" s="39">
        <v>0</v>
      </c>
      <c r="R269" s="42">
        <v>0</v>
      </c>
      <c r="S269" s="43">
        <v>0</v>
      </c>
      <c r="T269" s="31">
        <v>0</v>
      </c>
      <c r="U269" s="32">
        <v>0</v>
      </c>
      <c r="V269" s="102"/>
    </row>
    <row r="270" spans="1:22" s="78" customFormat="1" ht="38.25" customHeight="1">
      <c r="A270" s="48"/>
      <c r="B270" s="48" t="s">
        <v>84</v>
      </c>
      <c r="C270" s="49"/>
      <c r="D270" s="30" t="s">
        <v>143</v>
      </c>
      <c r="E270" s="39">
        <f>SUM(E271:E272)</f>
        <v>233974.5</v>
      </c>
      <c r="F270" s="39">
        <f aca="true" t="shared" si="82" ref="F270:U270">F271+F272</f>
        <v>210827.78</v>
      </c>
      <c r="G270" s="119">
        <f t="shared" si="79"/>
        <v>0.9010716125047815</v>
      </c>
      <c r="H270" s="39">
        <f t="shared" si="82"/>
        <v>210827.78</v>
      </c>
      <c r="I270" s="39">
        <f t="shared" si="82"/>
        <v>0</v>
      </c>
      <c r="J270" s="39">
        <f t="shared" si="82"/>
        <v>0</v>
      </c>
      <c r="K270" s="39">
        <f t="shared" si="82"/>
        <v>0</v>
      </c>
      <c r="L270" s="39">
        <f t="shared" si="82"/>
        <v>0</v>
      </c>
      <c r="M270" s="39">
        <f t="shared" si="82"/>
        <v>210827.78</v>
      </c>
      <c r="N270" s="39">
        <f t="shared" si="82"/>
        <v>0</v>
      </c>
      <c r="O270" s="39">
        <f t="shared" si="82"/>
        <v>0</v>
      </c>
      <c r="P270" s="39">
        <f t="shared" si="82"/>
        <v>0</v>
      </c>
      <c r="Q270" s="39">
        <f t="shared" si="82"/>
        <v>0</v>
      </c>
      <c r="R270" s="39">
        <f t="shared" si="82"/>
        <v>0</v>
      </c>
      <c r="S270" s="39">
        <f t="shared" si="82"/>
        <v>0</v>
      </c>
      <c r="T270" s="39">
        <f t="shared" si="82"/>
        <v>0</v>
      </c>
      <c r="U270" s="39">
        <f t="shared" si="82"/>
        <v>0</v>
      </c>
      <c r="V270" s="102"/>
    </row>
    <row r="271" spans="1:22" s="78" customFormat="1" ht="11.25" customHeight="1">
      <c r="A271" s="48"/>
      <c r="B271" s="48"/>
      <c r="C271" s="49" t="s">
        <v>81</v>
      </c>
      <c r="D271" s="71" t="s">
        <v>181</v>
      </c>
      <c r="E271" s="42">
        <v>225974.5</v>
      </c>
      <c r="F271" s="39">
        <v>210827.78</v>
      </c>
      <c r="G271" s="119">
        <f t="shared" si="79"/>
        <v>0.9329715520999051</v>
      </c>
      <c r="H271" s="39">
        <f>F271</f>
        <v>210827.78</v>
      </c>
      <c r="I271" s="39">
        <v>0</v>
      </c>
      <c r="J271" s="39">
        <v>0</v>
      </c>
      <c r="K271" s="39">
        <v>0</v>
      </c>
      <c r="L271" s="42">
        <v>0</v>
      </c>
      <c r="M271" s="39">
        <f>H271</f>
        <v>210827.78</v>
      </c>
      <c r="N271" s="39">
        <v>0</v>
      </c>
      <c r="O271" s="39">
        <v>0</v>
      </c>
      <c r="P271" s="39">
        <v>0</v>
      </c>
      <c r="Q271" s="39">
        <v>0</v>
      </c>
      <c r="R271" s="42">
        <v>0</v>
      </c>
      <c r="S271" s="43">
        <v>0</v>
      </c>
      <c r="T271" s="31">
        <v>0</v>
      </c>
      <c r="U271" s="32">
        <v>0</v>
      </c>
      <c r="V271" s="102"/>
    </row>
    <row r="272" spans="1:22" s="78" customFormat="1" ht="11.25" customHeight="1">
      <c r="A272" s="48"/>
      <c r="B272" s="48"/>
      <c r="C272" s="49" t="s">
        <v>22</v>
      </c>
      <c r="D272" s="71" t="s">
        <v>162</v>
      </c>
      <c r="E272" s="42">
        <v>8000</v>
      </c>
      <c r="F272" s="39">
        <v>0</v>
      </c>
      <c r="G272" s="119">
        <f t="shared" si="79"/>
        <v>0</v>
      </c>
      <c r="H272" s="39">
        <f>F272</f>
        <v>0</v>
      </c>
      <c r="I272" s="39">
        <f>H272</f>
        <v>0</v>
      </c>
      <c r="J272" s="39">
        <v>0</v>
      </c>
      <c r="K272" s="39">
        <f>H272</f>
        <v>0</v>
      </c>
      <c r="L272" s="42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42">
        <v>0</v>
      </c>
      <c r="S272" s="43">
        <v>0</v>
      </c>
      <c r="T272" s="31">
        <v>0</v>
      </c>
      <c r="U272" s="32">
        <v>0</v>
      </c>
      <c r="V272" s="102"/>
    </row>
    <row r="273" spans="1:22" s="78" customFormat="1" ht="11.25" customHeight="1">
      <c r="A273" s="48"/>
      <c r="B273" s="48" t="s">
        <v>85</v>
      </c>
      <c r="C273" s="49"/>
      <c r="D273" s="30" t="s">
        <v>144</v>
      </c>
      <c r="E273" s="39">
        <f aca="true" t="shared" si="83" ref="E273:U273">E274</f>
        <v>20000</v>
      </c>
      <c r="F273" s="39">
        <f t="shared" si="83"/>
        <v>12251.78</v>
      </c>
      <c r="G273" s="119">
        <f t="shared" si="79"/>
        <v>0.612589</v>
      </c>
      <c r="H273" s="39">
        <f t="shared" si="83"/>
        <v>12251.78</v>
      </c>
      <c r="I273" s="39">
        <f t="shared" si="83"/>
        <v>0</v>
      </c>
      <c r="J273" s="39">
        <f t="shared" si="83"/>
        <v>0</v>
      </c>
      <c r="K273" s="39">
        <f t="shared" si="83"/>
        <v>0</v>
      </c>
      <c r="L273" s="39">
        <f t="shared" si="83"/>
        <v>0</v>
      </c>
      <c r="M273" s="39">
        <f t="shared" si="83"/>
        <v>12251.78</v>
      </c>
      <c r="N273" s="39">
        <f t="shared" si="83"/>
        <v>0</v>
      </c>
      <c r="O273" s="39">
        <f t="shared" si="83"/>
        <v>0</v>
      </c>
      <c r="P273" s="39">
        <f t="shared" si="83"/>
        <v>0</v>
      </c>
      <c r="Q273" s="39">
        <f t="shared" si="83"/>
        <v>0</v>
      </c>
      <c r="R273" s="39">
        <f t="shared" si="83"/>
        <v>0</v>
      </c>
      <c r="S273" s="39">
        <f t="shared" si="83"/>
        <v>0</v>
      </c>
      <c r="T273" s="39">
        <f t="shared" si="83"/>
        <v>0</v>
      </c>
      <c r="U273" s="39">
        <f t="shared" si="83"/>
        <v>0</v>
      </c>
      <c r="V273" s="102"/>
    </row>
    <row r="274" spans="1:22" s="78" customFormat="1" ht="10.5" customHeight="1">
      <c r="A274" s="48"/>
      <c r="B274" s="48"/>
      <c r="C274" s="49" t="s">
        <v>81</v>
      </c>
      <c r="D274" s="71" t="s">
        <v>181</v>
      </c>
      <c r="E274" s="42">
        <v>20000</v>
      </c>
      <c r="F274" s="39">
        <v>12251.78</v>
      </c>
      <c r="G274" s="119">
        <f t="shared" si="79"/>
        <v>0.612589</v>
      </c>
      <c r="H274" s="39">
        <f>F274</f>
        <v>12251.78</v>
      </c>
      <c r="I274" s="39">
        <v>0</v>
      </c>
      <c r="J274" s="39">
        <v>0</v>
      </c>
      <c r="K274" s="39">
        <v>0</v>
      </c>
      <c r="L274" s="42">
        <v>0</v>
      </c>
      <c r="M274" s="39">
        <f>H274</f>
        <v>12251.78</v>
      </c>
      <c r="N274" s="39"/>
      <c r="O274" s="39"/>
      <c r="P274" s="39"/>
      <c r="Q274" s="39"/>
      <c r="R274" s="42"/>
      <c r="S274" s="43"/>
      <c r="T274" s="31"/>
      <c r="U274" s="32"/>
      <c r="V274" s="102"/>
    </row>
    <row r="275" spans="1:22" s="78" customFormat="1" ht="11.25" customHeight="1">
      <c r="A275" s="48"/>
      <c r="B275" s="48" t="s">
        <v>229</v>
      </c>
      <c r="C275" s="49"/>
      <c r="D275" s="83" t="s">
        <v>230</v>
      </c>
      <c r="E275" s="88">
        <f aca="true" t="shared" si="84" ref="E275:U275">E276</f>
        <v>99312</v>
      </c>
      <c r="F275" s="88">
        <f t="shared" si="84"/>
        <v>97806.94</v>
      </c>
      <c r="G275" s="119">
        <f t="shared" si="79"/>
        <v>0.9848451345255357</v>
      </c>
      <c r="H275" s="88">
        <f t="shared" si="84"/>
        <v>97806.94</v>
      </c>
      <c r="I275" s="88">
        <f t="shared" si="84"/>
        <v>0</v>
      </c>
      <c r="J275" s="88">
        <f t="shared" si="84"/>
        <v>0</v>
      </c>
      <c r="K275" s="88">
        <f t="shared" si="84"/>
        <v>0</v>
      </c>
      <c r="L275" s="88">
        <f t="shared" si="84"/>
        <v>0</v>
      </c>
      <c r="M275" s="88">
        <f t="shared" si="84"/>
        <v>97806.94</v>
      </c>
      <c r="N275" s="88">
        <f t="shared" si="84"/>
        <v>0</v>
      </c>
      <c r="O275" s="88">
        <f t="shared" si="84"/>
        <v>0</v>
      </c>
      <c r="P275" s="88">
        <f t="shared" si="84"/>
        <v>0</v>
      </c>
      <c r="Q275" s="88">
        <f t="shared" si="84"/>
        <v>0</v>
      </c>
      <c r="R275" s="88">
        <f t="shared" si="84"/>
        <v>0</v>
      </c>
      <c r="S275" s="88">
        <f t="shared" si="84"/>
        <v>0</v>
      </c>
      <c r="T275" s="88">
        <f t="shared" si="84"/>
        <v>0</v>
      </c>
      <c r="U275" s="88">
        <f t="shared" si="84"/>
        <v>0</v>
      </c>
      <c r="V275" s="102"/>
    </row>
    <row r="276" spans="1:22" s="78" customFormat="1" ht="11.25" customHeight="1">
      <c r="A276" s="48"/>
      <c r="B276" s="48"/>
      <c r="C276" s="49" t="s">
        <v>81</v>
      </c>
      <c r="D276" s="71" t="s">
        <v>181</v>
      </c>
      <c r="E276" s="42">
        <v>99312</v>
      </c>
      <c r="F276" s="39">
        <v>97806.94</v>
      </c>
      <c r="G276" s="119">
        <f t="shared" si="79"/>
        <v>0.9848451345255357</v>
      </c>
      <c r="H276" s="39">
        <f>F276</f>
        <v>97806.94</v>
      </c>
      <c r="I276" s="39">
        <v>0</v>
      </c>
      <c r="J276" s="39">
        <v>0</v>
      </c>
      <c r="K276" s="39">
        <v>0</v>
      </c>
      <c r="L276" s="42">
        <v>0</v>
      </c>
      <c r="M276" s="39">
        <f>H276</f>
        <v>97806.94</v>
      </c>
      <c r="N276" s="39"/>
      <c r="O276" s="39"/>
      <c r="P276" s="39"/>
      <c r="Q276" s="39"/>
      <c r="R276" s="42"/>
      <c r="S276" s="43"/>
      <c r="T276" s="31"/>
      <c r="U276" s="32"/>
      <c r="V276" s="102"/>
    </row>
    <row r="277" spans="1:22" s="78" customFormat="1" ht="20.25" customHeight="1">
      <c r="A277" s="48"/>
      <c r="B277" s="48" t="s">
        <v>86</v>
      </c>
      <c r="C277" s="49"/>
      <c r="D277" s="30" t="s">
        <v>145</v>
      </c>
      <c r="E277" s="39">
        <f>SUM(E278:E296)</f>
        <v>493398</v>
      </c>
      <c r="F277" s="39">
        <f aca="true" t="shared" si="85" ref="F277:U277">SUM(F278:F296)</f>
        <v>467933.13999999996</v>
      </c>
      <c r="G277" s="119">
        <f t="shared" si="79"/>
        <v>0.9483888057916732</v>
      </c>
      <c r="H277" s="39">
        <f t="shared" si="85"/>
        <v>467933.13999999996</v>
      </c>
      <c r="I277" s="39">
        <f t="shared" si="85"/>
        <v>467032.02999999997</v>
      </c>
      <c r="J277" s="39">
        <f t="shared" si="85"/>
        <v>381717.16000000003</v>
      </c>
      <c r="K277" s="39">
        <f t="shared" si="85"/>
        <v>85314.87</v>
      </c>
      <c r="L277" s="39">
        <f t="shared" si="85"/>
        <v>0</v>
      </c>
      <c r="M277" s="39">
        <f t="shared" si="85"/>
        <v>901.11</v>
      </c>
      <c r="N277" s="39">
        <f t="shared" si="85"/>
        <v>0</v>
      </c>
      <c r="O277" s="39">
        <f t="shared" si="85"/>
        <v>0</v>
      </c>
      <c r="P277" s="39">
        <f t="shared" si="85"/>
        <v>0</v>
      </c>
      <c r="Q277" s="39">
        <f t="shared" si="85"/>
        <v>0</v>
      </c>
      <c r="R277" s="39">
        <f t="shared" si="85"/>
        <v>0</v>
      </c>
      <c r="S277" s="39">
        <f t="shared" si="85"/>
        <v>0</v>
      </c>
      <c r="T277" s="39">
        <f t="shared" si="85"/>
        <v>0</v>
      </c>
      <c r="U277" s="39">
        <f t="shared" si="85"/>
        <v>0</v>
      </c>
      <c r="V277" s="102"/>
    </row>
    <row r="278" spans="1:22" s="78" customFormat="1" ht="30.75" customHeight="1">
      <c r="A278" s="48"/>
      <c r="B278" s="48"/>
      <c r="C278" s="49" t="s">
        <v>25</v>
      </c>
      <c r="D278" s="71" t="s">
        <v>163</v>
      </c>
      <c r="E278" s="42">
        <v>1600</v>
      </c>
      <c r="F278" s="39">
        <v>901.11</v>
      </c>
      <c r="G278" s="119">
        <f t="shared" si="79"/>
        <v>0.56319375</v>
      </c>
      <c r="H278" s="39">
        <f aca="true" t="shared" si="86" ref="H278:H296">F278</f>
        <v>901.11</v>
      </c>
      <c r="I278" s="39">
        <v>0</v>
      </c>
      <c r="J278" s="39">
        <v>0</v>
      </c>
      <c r="K278" s="39">
        <v>0</v>
      </c>
      <c r="L278" s="42">
        <v>0</v>
      </c>
      <c r="M278" s="39">
        <f>H278</f>
        <v>901.11</v>
      </c>
      <c r="N278" s="39">
        <v>0</v>
      </c>
      <c r="O278" s="39">
        <v>0</v>
      </c>
      <c r="P278" s="39">
        <v>0</v>
      </c>
      <c r="Q278" s="39">
        <v>0</v>
      </c>
      <c r="R278" s="42">
        <v>0</v>
      </c>
      <c r="S278" s="43">
        <v>0</v>
      </c>
      <c r="T278" s="31">
        <v>0</v>
      </c>
      <c r="U278" s="32">
        <v>0</v>
      </c>
      <c r="V278" s="102"/>
    </row>
    <row r="279" spans="1:22" s="78" customFormat="1" ht="20.25" customHeight="1">
      <c r="A279" s="48"/>
      <c r="B279" s="48"/>
      <c r="C279" s="49" t="s">
        <v>26</v>
      </c>
      <c r="D279" s="71" t="s">
        <v>164</v>
      </c>
      <c r="E279" s="42">
        <v>309934</v>
      </c>
      <c r="F279" s="39">
        <v>293828.31</v>
      </c>
      <c r="G279" s="119">
        <f t="shared" si="79"/>
        <v>0.9480350977950144</v>
      </c>
      <c r="H279" s="39">
        <f t="shared" si="86"/>
        <v>293828.31</v>
      </c>
      <c r="I279" s="39">
        <f>H279</f>
        <v>293828.31</v>
      </c>
      <c r="J279" s="39">
        <f>H279</f>
        <v>293828.31</v>
      </c>
      <c r="K279" s="39">
        <v>0</v>
      </c>
      <c r="L279" s="42">
        <v>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42">
        <v>0</v>
      </c>
      <c r="S279" s="43">
        <v>0</v>
      </c>
      <c r="T279" s="31">
        <v>0</v>
      </c>
      <c r="U279" s="32">
        <v>0</v>
      </c>
      <c r="V279" s="102"/>
    </row>
    <row r="280" spans="1:22" s="78" customFormat="1" ht="20.25" customHeight="1">
      <c r="A280" s="48"/>
      <c r="B280" s="48"/>
      <c r="C280" s="49" t="s">
        <v>27</v>
      </c>
      <c r="D280" s="72" t="s">
        <v>165</v>
      </c>
      <c r="E280" s="42">
        <v>21793</v>
      </c>
      <c r="F280" s="39">
        <v>21792.95</v>
      </c>
      <c r="G280" s="119">
        <f t="shared" si="79"/>
        <v>0.9999977056853119</v>
      </c>
      <c r="H280" s="39">
        <f t="shared" si="86"/>
        <v>21792.95</v>
      </c>
      <c r="I280" s="39">
        <f aca="true" t="shared" si="87" ref="I280:I296">H280</f>
        <v>21792.95</v>
      </c>
      <c r="J280" s="39">
        <f>H280</f>
        <v>21792.95</v>
      </c>
      <c r="K280" s="39">
        <v>0</v>
      </c>
      <c r="L280" s="42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42">
        <v>0</v>
      </c>
      <c r="S280" s="43">
        <v>0</v>
      </c>
      <c r="T280" s="31">
        <v>0</v>
      </c>
      <c r="U280" s="32">
        <v>0</v>
      </c>
      <c r="V280" s="102"/>
    </row>
    <row r="281" spans="1:22" s="78" customFormat="1" ht="20.25" customHeight="1">
      <c r="A281" s="48"/>
      <c r="B281" s="48"/>
      <c r="C281" s="49" t="s">
        <v>18</v>
      </c>
      <c r="D281" s="72" t="s">
        <v>158</v>
      </c>
      <c r="E281" s="42">
        <v>50525</v>
      </c>
      <c r="F281" s="39">
        <v>47418.02</v>
      </c>
      <c r="G281" s="119">
        <f t="shared" si="79"/>
        <v>0.9385060860959921</v>
      </c>
      <c r="H281" s="39">
        <f t="shared" si="86"/>
        <v>47418.02</v>
      </c>
      <c r="I281" s="39">
        <f t="shared" si="87"/>
        <v>47418.02</v>
      </c>
      <c r="J281" s="39">
        <f>H281</f>
        <v>47418.02</v>
      </c>
      <c r="K281" s="39">
        <v>0</v>
      </c>
      <c r="L281" s="42">
        <v>0</v>
      </c>
      <c r="M281" s="39">
        <v>0</v>
      </c>
      <c r="N281" s="39">
        <v>0</v>
      </c>
      <c r="O281" s="39">
        <v>0</v>
      </c>
      <c r="P281" s="39">
        <v>0</v>
      </c>
      <c r="Q281" s="39">
        <v>0</v>
      </c>
      <c r="R281" s="42">
        <v>0</v>
      </c>
      <c r="S281" s="43">
        <v>0</v>
      </c>
      <c r="T281" s="31">
        <v>0</v>
      </c>
      <c r="U281" s="32">
        <v>0</v>
      </c>
      <c r="V281" s="102"/>
    </row>
    <row r="282" spans="1:22" s="78" customFormat="1" ht="11.25" customHeight="1">
      <c r="A282" s="48"/>
      <c r="B282" s="48"/>
      <c r="C282" s="49" t="s">
        <v>19</v>
      </c>
      <c r="D282" s="72" t="s">
        <v>159</v>
      </c>
      <c r="E282" s="42">
        <v>7870</v>
      </c>
      <c r="F282" s="39">
        <v>7577.88</v>
      </c>
      <c r="G282" s="119">
        <f t="shared" si="79"/>
        <v>0.9628818297331639</v>
      </c>
      <c r="H282" s="39">
        <f t="shared" si="86"/>
        <v>7577.88</v>
      </c>
      <c r="I282" s="39">
        <f t="shared" si="87"/>
        <v>7577.88</v>
      </c>
      <c r="J282" s="39">
        <f>H282</f>
        <v>7577.88</v>
      </c>
      <c r="K282" s="39">
        <v>0</v>
      </c>
      <c r="L282" s="42">
        <v>0</v>
      </c>
      <c r="M282" s="39">
        <v>0</v>
      </c>
      <c r="N282" s="39">
        <v>0</v>
      </c>
      <c r="O282" s="39">
        <v>0</v>
      </c>
      <c r="P282" s="39">
        <v>0</v>
      </c>
      <c r="Q282" s="39">
        <v>0</v>
      </c>
      <c r="R282" s="42">
        <v>0</v>
      </c>
      <c r="S282" s="43">
        <v>0</v>
      </c>
      <c r="T282" s="31">
        <v>0</v>
      </c>
      <c r="U282" s="32">
        <v>0</v>
      </c>
      <c r="V282" s="102"/>
    </row>
    <row r="283" spans="1:22" s="78" customFormat="1" ht="20.25" customHeight="1">
      <c r="A283" s="48"/>
      <c r="B283" s="48"/>
      <c r="C283" s="49" t="s">
        <v>20</v>
      </c>
      <c r="D283" s="71" t="s">
        <v>160</v>
      </c>
      <c r="E283" s="42">
        <v>11100</v>
      </c>
      <c r="F283" s="39">
        <v>11100</v>
      </c>
      <c r="G283" s="119">
        <f t="shared" si="79"/>
        <v>1</v>
      </c>
      <c r="H283" s="39">
        <f t="shared" si="86"/>
        <v>11100</v>
      </c>
      <c r="I283" s="39">
        <f t="shared" si="87"/>
        <v>11100</v>
      </c>
      <c r="J283" s="39">
        <f>H283</f>
        <v>11100</v>
      </c>
      <c r="K283" s="39">
        <v>0</v>
      </c>
      <c r="L283" s="42">
        <v>0</v>
      </c>
      <c r="M283" s="39">
        <v>0</v>
      </c>
      <c r="N283" s="39">
        <v>0</v>
      </c>
      <c r="O283" s="39">
        <v>0</v>
      </c>
      <c r="P283" s="39">
        <v>0</v>
      </c>
      <c r="Q283" s="39">
        <v>0</v>
      </c>
      <c r="R283" s="42">
        <v>0</v>
      </c>
      <c r="S283" s="43">
        <v>0</v>
      </c>
      <c r="T283" s="31">
        <v>0</v>
      </c>
      <c r="U283" s="32">
        <v>0</v>
      </c>
      <c r="V283" s="102"/>
    </row>
    <row r="284" spans="1:22" s="78" customFormat="1" ht="20.25" customHeight="1">
      <c r="A284" s="48"/>
      <c r="B284" s="48"/>
      <c r="C284" s="49" t="s">
        <v>21</v>
      </c>
      <c r="D284" s="71" t="s">
        <v>161</v>
      </c>
      <c r="E284" s="42">
        <v>34485.99</v>
      </c>
      <c r="F284" s="39">
        <v>32391.76</v>
      </c>
      <c r="G284" s="119">
        <f t="shared" si="79"/>
        <v>0.9392730207252279</v>
      </c>
      <c r="H284" s="39">
        <f t="shared" si="86"/>
        <v>32391.76</v>
      </c>
      <c r="I284" s="39">
        <f t="shared" si="87"/>
        <v>32391.76</v>
      </c>
      <c r="J284" s="39">
        <v>0</v>
      </c>
      <c r="K284" s="39">
        <f>H284</f>
        <v>32391.76</v>
      </c>
      <c r="L284" s="42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42">
        <v>0</v>
      </c>
      <c r="S284" s="43">
        <v>0</v>
      </c>
      <c r="T284" s="31">
        <v>0</v>
      </c>
      <c r="U284" s="32">
        <v>0</v>
      </c>
      <c r="V284" s="102"/>
    </row>
    <row r="285" spans="1:22" s="78" customFormat="1" ht="11.25" customHeight="1">
      <c r="A285" s="48"/>
      <c r="B285" s="48"/>
      <c r="C285" s="49" t="s">
        <v>28</v>
      </c>
      <c r="D285" s="71" t="s">
        <v>167</v>
      </c>
      <c r="E285" s="42">
        <v>1260</v>
      </c>
      <c r="F285" s="39">
        <v>0</v>
      </c>
      <c r="G285" s="119">
        <f t="shared" si="79"/>
        <v>0</v>
      </c>
      <c r="H285" s="39">
        <f t="shared" si="86"/>
        <v>0</v>
      </c>
      <c r="I285" s="39">
        <f t="shared" si="87"/>
        <v>0</v>
      </c>
      <c r="J285" s="39">
        <v>0</v>
      </c>
      <c r="K285" s="39">
        <f aca="true" t="shared" si="88" ref="K285:K296">H285</f>
        <v>0</v>
      </c>
      <c r="L285" s="42">
        <v>0</v>
      </c>
      <c r="M285" s="39">
        <v>0</v>
      </c>
      <c r="N285" s="39">
        <v>0</v>
      </c>
      <c r="O285" s="39">
        <v>0</v>
      </c>
      <c r="P285" s="39">
        <v>0</v>
      </c>
      <c r="Q285" s="39">
        <v>0</v>
      </c>
      <c r="R285" s="42">
        <v>0</v>
      </c>
      <c r="S285" s="43">
        <v>0</v>
      </c>
      <c r="T285" s="31">
        <v>0</v>
      </c>
      <c r="U285" s="32">
        <v>0</v>
      </c>
      <c r="V285" s="102"/>
    </row>
    <row r="286" spans="1:22" s="78" customFormat="1" ht="11.25" customHeight="1">
      <c r="A286" s="48"/>
      <c r="B286" s="48"/>
      <c r="C286" s="49" t="s">
        <v>36</v>
      </c>
      <c r="D286" s="71" t="s">
        <v>170</v>
      </c>
      <c r="E286" s="42">
        <v>1310</v>
      </c>
      <c r="F286" s="39">
        <v>1303.8</v>
      </c>
      <c r="G286" s="119">
        <f t="shared" si="79"/>
        <v>0.9952671755725191</v>
      </c>
      <c r="H286" s="39">
        <f t="shared" si="86"/>
        <v>1303.8</v>
      </c>
      <c r="I286" s="39">
        <f t="shared" si="87"/>
        <v>1303.8</v>
      </c>
      <c r="J286" s="39">
        <v>0</v>
      </c>
      <c r="K286" s="39">
        <f t="shared" si="88"/>
        <v>1303.8</v>
      </c>
      <c r="L286" s="42">
        <v>0</v>
      </c>
      <c r="M286" s="39">
        <v>0</v>
      </c>
      <c r="N286" s="39">
        <v>0</v>
      </c>
      <c r="O286" s="39">
        <v>0</v>
      </c>
      <c r="P286" s="39">
        <v>0</v>
      </c>
      <c r="Q286" s="39">
        <v>0</v>
      </c>
      <c r="R286" s="42">
        <v>0</v>
      </c>
      <c r="S286" s="43">
        <v>0</v>
      </c>
      <c r="T286" s="31">
        <v>0</v>
      </c>
      <c r="U286" s="32">
        <v>0</v>
      </c>
      <c r="V286" s="102"/>
    </row>
    <row r="287" spans="1:22" s="78" customFormat="1" ht="11.25" customHeight="1">
      <c r="A287" s="48"/>
      <c r="B287" s="48"/>
      <c r="C287" s="49" t="s">
        <v>65</v>
      </c>
      <c r="D287" s="71" t="s">
        <v>179</v>
      </c>
      <c r="E287" s="39">
        <v>360</v>
      </c>
      <c r="F287" s="39">
        <v>265</v>
      </c>
      <c r="G287" s="119">
        <f t="shared" si="79"/>
        <v>0.7361111111111112</v>
      </c>
      <c r="H287" s="39">
        <f t="shared" si="86"/>
        <v>265</v>
      </c>
      <c r="I287" s="39">
        <f t="shared" si="87"/>
        <v>265</v>
      </c>
      <c r="J287" s="39">
        <v>0</v>
      </c>
      <c r="K287" s="39">
        <f t="shared" si="88"/>
        <v>265</v>
      </c>
      <c r="L287" s="42">
        <v>0</v>
      </c>
      <c r="M287" s="39">
        <v>0</v>
      </c>
      <c r="N287" s="39">
        <v>0</v>
      </c>
      <c r="O287" s="39">
        <v>0</v>
      </c>
      <c r="P287" s="39">
        <v>0</v>
      </c>
      <c r="Q287" s="39">
        <v>0</v>
      </c>
      <c r="R287" s="42">
        <v>0</v>
      </c>
      <c r="S287" s="43">
        <v>0</v>
      </c>
      <c r="T287" s="31">
        <v>0</v>
      </c>
      <c r="U287" s="32">
        <v>0</v>
      </c>
      <c r="V287" s="102"/>
    </row>
    <row r="288" spans="1:22" s="78" customFormat="1" ht="11.25" customHeight="1">
      <c r="A288" s="48"/>
      <c r="B288" s="48"/>
      <c r="C288" s="49" t="s">
        <v>22</v>
      </c>
      <c r="D288" s="71" t="s">
        <v>162</v>
      </c>
      <c r="E288" s="42">
        <v>14140</v>
      </c>
      <c r="F288" s="39">
        <v>13605.67</v>
      </c>
      <c r="G288" s="119">
        <f t="shared" si="79"/>
        <v>0.9622114568599717</v>
      </c>
      <c r="H288" s="39">
        <f t="shared" si="86"/>
        <v>13605.67</v>
      </c>
      <c r="I288" s="39">
        <f t="shared" si="87"/>
        <v>13605.67</v>
      </c>
      <c r="J288" s="39">
        <v>0</v>
      </c>
      <c r="K288" s="39">
        <f t="shared" si="88"/>
        <v>13605.67</v>
      </c>
      <c r="L288" s="42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42">
        <v>0</v>
      </c>
      <c r="S288" s="43">
        <v>0</v>
      </c>
      <c r="T288" s="31">
        <v>0</v>
      </c>
      <c r="U288" s="32">
        <v>0</v>
      </c>
      <c r="V288" s="102"/>
    </row>
    <row r="289" spans="1:22" s="78" customFormat="1" ht="20.25" customHeight="1">
      <c r="A289" s="48"/>
      <c r="B289" s="48"/>
      <c r="C289" s="49" t="s">
        <v>46</v>
      </c>
      <c r="D289" s="71" t="s">
        <v>173</v>
      </c>
      <c r="E289" s="42">
        <v>550</v>
      </c>
      <c r="F289" s="39">
        <v>548.86</v>
      </c>
      <c r="G289" s="119">
        <f t="shared" si="79"/>
        <v>0.9979272727272728</v>
      </c>
      <c r="H289" s="39">
        <f t="shared" si="86"/>
        <v>548.86</v>
      </c>
      <c r="I289" s="39">
        <f t="shared" si="87"/>
        <v>548.86</v>
      </c>
      <c r="J289" s="39">
        <v>0</v>
      </c>
      <c r="K289" s="39">
        <f t="shared" si="88"/>
        <v>548.86</v>
      </c>
      <c r="L289" s="42">
        <v>0</v>
      </c>
      <c r="M289" s="39">
        <v>0</v>
      </c>
      <c r="N289" s="39">
        <v>0</v>
      </c>
      <c r="O289" s="39">
        <v>0</v>
      </c>
      <c r="P289" s="39">
        <v>0</v>
      </c>
      <c r="Q289" s="39">
        <v>0</v>
      </c>
      <c r="R289" s="42">
        <v>0</v>
      </c>
      <c r="S289" s="43">
        <v>0</v>
      </c>
      <c r="T289" s="31">
        <v>0</v>
      </c>
      <c r="U289" s="32">
        <v>0</v>
      </c>
      <c r="V289" s="102"/>
    </row>
    <row r="290" spans="1:22" s="78" customFormat="1" ht="51.75" customHeight="1">
      <c r="A290" s="48"/>
      <c r="B290" s="48"/>
      <c r="C290" s="49" t="s">
        <v>29</v>
      </c>
      <c r="D290" s="71" t="s">
        <v>284</v>
      </c>
      <c r="E290" s="42">
        <v>210</v>
      </c>
      <c r="F290" s="39">
        <v>196.74</v>
      </c>
      <c r="G290" s="119">
        <f t="shared" si="79"/>
        <v>0.9368571428571429</v>
      </c>
      <c r="H290" s="39">
        <f t="shared" si="86"/>
        <v>196.74</v>
      </c>
      <c r="I290" s="39">
        <f t="shared" si="87"/>
        <v>196.74</v>
      </c>
      <c r="J290" s="39">
        <v>0</v>
      </c>
      <c r="K290" s="39">
        <f t="shared" si="88"/>
        <v>196.74</v>
      </c>
      <c r="L290" s="42">
        <v>0</v>
      </c>
      <c r="M290" s="39">
        <v>0</v>
      </c>
      <c r="N290" s="39">
        <v>0</v>
      </c>
      <c r="O290" s="39">
        <v>0</v>
      </c>
      <c r="P290" s="39">
        <v>0</v>
      </c>
      <c r="Q290" s="39">
        <v>0</v>
      </c>
      <c r="R290" s="42">
        <v>0</v>
      </c>
      <c r="S290" s="43">
        <v>0</v>
      </c>
      <c r="T290" s="31">
        <v>0</v>
      </c>
      <c r="U290" s="32">
        <v>0</v>
      </c>
      <c r="V290" s="102"/>
    </row>
    <row r="291" spans="1:22" s="78" customFormat="1" ht="51" customHeight="1">
      <c r="A291" s="48"/>
      <c r="B291" s="48"/>
      <c r="C291" s="49" t="s">
        <v>30</v>
      </c>
      <c r="D291" s="71" t="s">
        <v>240</v>
      </c>
      <c r="E291" s="42">
        <v>5140</v>
      </c>
      <c r="F291" s="39">
        <v>4980.63</v>
      </c>
      <c r="G291" s="119">
        <f t="shared" si="79"/>
        <v>0.9689941634241246</v>
      </c>
      <c r="H291" s="39">
        <f t="shared" si="86"/>
        <v>4980.63</v>
      </c>
      <c r="I291" s="39">
        <f t="shared" si="87"/>
        <v>4980.63</v>
      </c>
      <c r="J291" s="39">
        <v>0</v>
      </c>
      <c r="K291" s="39">
        <f t="shared" si="88"/>
        <v>4980.63</v>
      </c>
      <c r="L291" s="42">
        <v>0</v>
      </c>
      <c r="M291" s="39">
        <v>0</v>
      </c>
      <c r="N291" s="39">
        <v>0</v>
      </c>
      <c r="O291" s="39">
        <v>0</v>
      </c>
      <c r="P291" s="39">
        <v>0</v>
      </c>
      <c r="Q291" s="39">
        <v>0</v>
      </c>
      <c r="R291" s="42">
        <v>0</v>
      </c>
      <c r="S291" s="43">
        <v>0</v>
      </c>
      <c r="T291" s="31">
        <v>0</v>
      </c>
      <c r="U291" s="32">
        <v>0</v>
      </c>
      <c r="V291" s="102"/>
    </row>
    <row r="292" spans="1:22" s="78" customFormat="1" ht="11.25" customHeight="1">
      <c r="A292" s="48"/>
      <c r="B292" s="48"/>
      <c r="C292" s="49" t="s">
        <v>31</v>
      </c>
      <c r="D292" s="71" t="s">
        <v>166</v>
      </c>
      <c r="E292" s="42">
        <v>12800</v>
      </c>
      <c r="F292" s="39">
        <v>12491.6</v>
      </c>
      <c r="G292" s="119">
        <f t="shared" si="79"/>
        <v>0.97590625</v>
      </c>
      <c r="H292" s="39">
        <f t="shared" si="86"/>
        <v>12491.6</v>
      </c>
      <c r="I292" s="39">
        <f t="shared" si="87"/>
        <v>12491.6</v>
      </c>
      <c r="J292" s="39">
        <v>0</v>
      </c>
      <c r="K292" s="39">
        <f t="shared" si="88"/>
        <v>12491.6</v>
      </c>
      <c r="L292" s="42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42">
        <v>0</v>
      </c>
      <c r="S292" s="43">
        <v>0</v>
      </c>
      <c r="T292" s="31">
        <v>0</v>
      </c>
      <c r="U292" s="32">
        <v>0</v>
      </c>
      <c r="V292" s="102"/>
    </row>
    <row r="293" spans="1:22" s="78" customFormat="1" ht="11.25" customHeight="1">
      <c r="A293" s="48"/>
      <c r="B293" s="48"/>
      <c r="C293" s="49" t="s">
        <v>13</v>
      </c>
      <c r="D293" s="71" t="s">
        <v>155</v>
      </c>
      <c r="E293" s="42">
        <v>800</v>
      </c>
      <c r="F293" s="39">
        <v>451</v>
      </c>
      <c r="G293" s="119">
        <f t="shared" si="79"/>
        <v>0.56375</v>
      </c>
      <c r="H293" s="39">
        <f t="shared" si="86"/>
        <v>451</v>
      </c>
      <c r="I293" s="39">
        <f t="shared" si="87"/>
        <v>451</v>
      </c>
      <c r="J293" s="39">
        <v>0</v>
      </c>
      <c r="K293" s="39">
        <f t="shared" si="88"/>
        <v>451</v>
      </c>
      <c r="L293" s="42">
        <v>0</v>
      </c>
      <c r="M293" s="39">
        <v>0</v>
      </c>
      <c r="N293" s="39">
        <v>0</v>
      </c>
      <c r="O293" s="39">
        <v>0</v>
      </c>
      <c r="P293" s="39">
        <v>0</v>
      </c>
      <c r="Q293" s="39">
        <v>0</v>
      </c>
      <c r="R293" s="42">
        <v>0</v>
      </c>
      <c r="S293" s="43">
        <v>0</v>
      </c>
      <c r="T293" s="31">
        <v>0</v>
      </c>
      <c r="U293" s="32">
        <v>0</v>
      </c>
      <c r="V293" s="102"/>
    </row>
    <row r="294" spans="1:22" s="78" customFormat="1" ht="30" customHeight="1">
      <c r="A294" s="48"/>
      <c r="B294" s="48"/>
      <c r="C294" s="49" t="s">
        <v>32</v>
      </c>
      <c r="D294" s="71" t="s">
        <v>168</v>
      </c>
      <c r="E294" s="42">
        <v>10210.01</v>
      </c>
      <c r="F294" s="39">
        <v>10210.01</v>
      </c>
      <c r="G294" s="119">
        <f t="shared" si="79"/>
        <v>1</v>
      </c>
      <c r="H294" s="39">
        <f t="shared" si="86"/>
        <v>10210.01</v>
      </c>
      <c r="I294" s="39">
        <f t="shared" si="87"/>
        <v>10210.01</v>
      </c>
      <c r="J294" s="39">
        <v>0</v>
      </c>
      <c r="K294" s="39">
        <f t="shared" si="88"/>
        <v>10210.01</v>
      </c>
      <c r="L294" s="42">
        <v>0</v>
      </c>
      <c r="M294" s="39">
        <v>0</v>
      </c>
      <c r="N294" s="39">
        <v>0</v>
      </c>
      <c r="O294" s="39">
        <v>0</v>
      </c>
      <c r="P294" s="39">
        <v>0</v>
      </c>
      <c r="Q294" s="39">
        <v>0</v>
      </c>
      <c r="R294" s="42">
        <v>0</v>
      </c>
      <c r="S294" s="43">
        <v>0</v>
      </c>
      <c r="T294" s="31">
        <v>0</v>
      </c>
      <c r="U294" s="32">
        <v>0</v>
      </c>
      <c r="V294" s="102"/>
    </row>
    <row r="295" spans="1:22" s="78" customFormat="1" ht="13.5" customHeight="1">
      <c r="A295" s="48"/>
      <c r="B295" s="48"/>
      <c r="C295" s="49" t="s">
        <v>260</v>
      </c>
      <c r="D295" s="71" t="s">
        <v>261</v>
      </c>
      <c r="E295" s="42">
        <v>578</v>
      </c>
      <c r="F295" s="39">
        <v>578</v>
      </c>
      <c r="G295" s="119">
        <f t="shared" si="79"/>
        <v>1</v>
      </c>
      <c r="H295" s="39">
        <f t="shared" si="86"/>
        <v>578</v>
      </c>
      <c r="I295" s="39">
        <f t="shared" si="87"/>
        <v>578</v>
      </c>
      <c r="J295" s="39">
        <v>0</v>
      </c>
      <c r="K295" s="39">
        <f t="shared" si="88"/>
        <v>578</v>
      </c>
      <c r="L295" s="42">
        <v>0</v>
      </c>
      <c r="M295" s="39">
        <v>0</v>
      </c>
      <c r="N295" s="39">
        <v>0</v>
      </c>
      <c r="O295" s="39">
        <v>0</v>
      </c>
      <c r="P295" s="39">
        <v>0</v>
      </c>
      <c r="Q295" s="39">
        <v>0</v>
      </c>
      <c r="R295" s="42">
        <v>0</v>
      </c>
      <c r="S295" s="43">
        <v>0</v>
      </c>
      <c r="T295" s="31">
        <v>0</v>
      </c>
      <c r="U295" s="32">
        <v>0</v>
      </c>
      <c r="V295" s="102"/>
    </row>
    <row r="296" spans="1:22" s="78" customFormat="1" ht="30.75" customHeight="1">
      <c r="A296" s="48"/>
      <c r="B296" s="48"/>
      <c r="C296" s="49" t="s">
        <v>44</v>
      </c>
      <c r="D296" s="71" t="s">
        <v>172</v>
      </c>
      <c r="E296" s="42">
        <v>8732</v>
      </c>
      <c r="F296" s="39">
        <v>8291.8</v>
      </c>
      <c r="G296" s="119">
        <f t="shared" si="79"/>
        <v>0.9495877233165368</v>
      </c>
      <c r="H296" s="39">
        <f t="shared" si="86"/>
        <v>8291.8</v>
      </c>
      <c r="I296" s="39">
        <f t="shared" si="87"/>
        <v>8291.8</v>
      </c>
      <c r="J296" s="39">
        <v>0</v>
      </c>
      <c r="K296" s="39">
        <f t="shared" si="88"/>
        <v>8291.8</v>
      </c>
      <c r="L296" s="42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42">
        <v>0</v>
      </c>
      <c r="S296" s="43">
        <v>0</v>
      </c>
      <c r="T296" s="31">
        <v>0</v>
      </c>
      <c r="U296" s="32">
        <v>0</v>
      </c>
      <c r="V296" s="102"/>
    </row>
    <row r="297" spans="1:22" s="78" customFormat="1" ht="29.25" customHeight="1">
      <c r="A297" s="48"/>
      <c r="B297" s="48" t="s">
        <v>87</v>
      </c>
      <c r="C297" s="50"/>
      <c r="D297" s="82" t="s">
        <v>146</v>
      </c>
      <c r="E297" s="39">
        <f>SUM(E298:E305)</f>
        <v>58476</v>
      </c>
      <c r="F297" s="39">
        <f aca="true" t="shared" si="89" ref="F297:U297">SUM(F298:F305)</f>
        <v>40049.91</v>
      </c>
      <c r="G297" s="119">
        <f t="shared" si="79"/>
        <v>0.6848948286476504</v>
      </c>
      <c r="H297" s="39">
        <f t="shared" si="89"/>
        <v>40049.91</v>
      </c>
      <c r="I297" s="39">
        <f t="shared" si="89"/>
        <v>39851.770000000004</v>
      </c>
      <c r="J297" s="39">
        <f t="shared" si="89"/>
        <v>38180.87</v>
      </c>
      <c r="K297" s="39">
        <f t="shared" si="89"/>
        <v>1670.9</v>
      </c>
      <c r="L297" s="39">
        <f t="shared" si="89"/>
        <v>0</v>
      </c>
      <c r="M297" s="39">
        <f t="shared" si="89"/>
        <v>198.14</v>
      </c>
      <c r="N297" s="39">
        <f t="shared" si="89"/>
        <v>0</v>
      </c>
      <c r="O297" s="39">
        <f t="shared" si="89"/>
        <v>0</v>
      </c>
      <c r="P297" s="39">
        <f t="shared" si="89"/>
        <v>0</v>
      </c>
      <c r="Q297" s="39">
        <f t="shared" si="89"/>
        <v>0</v>
      </c>
      <c r="R297" s="39">
        <f t="shared" si="89"/>
        <v>0</v>
      </c>
      <c r="S297" s="39">
        <f t="shared" si="89"/>
        <v>0</v>
      </c>
      <c r="T297" s="39">
        <f t="shared" si="89"/>
        <v>0</v>
      </c>
      <c r="U297" s="39">
        <f t="shared" si="89"/>
        <v>0</v>
      </c>
      <c r="V297" s="102"/>
    </row>
    <row r="298" spans="1:22" s="78" customFormat="1" ht="30.75" customHeight="1">
      <c r="A298" s="48"/>
      <c r="B298" s="48"/>
      <c r="C298" s="50" t="s">
        <v>25</v>
      </c>
      <c r="D298" s="71" t="s">
        <v>163</v>
      </c>
      <c r="E298" s="42">
        <v>500</v>
      </c>
      <c r="F298" s="39">
        <v>198.14</v>
      </c>
      <c r="G298" s="119">
        <f t="shared" si="79"/>
        <v>0.39627999999999997</v>
      </c>
      <c r="H298" s="39">
        <f aca="true" t="shared" si="90" ref="H298:H305">F298</f>
        <v>198.14</v>
      </c>
      <c r="I298" s="39">
        <v>0</v>
      </c>
      <c r="J298" s="39">
        <v>0</v>
      </c>
      <c r="K298" s="39">
        <v>0</v>
      </c>
      <c r="L298" s="42">
        <v>0</v>
      </c>
      <c r="M298" s="39">
        <f>H298</f>
        <v>198.14</v>
      </c>
      <c r="N298" s="39">
        <v>0</v>
      </c>
      <c r="O298" s="39">
        <v>0</v>
      </c>
      <c r="P298" s="39">
        <v>0</v>
      </c>
      <c r="Q298" s="39">
        <v>0</v>
      </c>
      <c r="R298" s="42">
        <v>0</v>
      </c>
      <c r="S298" s="43">
        <v>0</v>
      </c>
      <c r="T298" s="31">
        <v>0</v>
      </c>
      <c r="U298" s="32">
        <v>0</v>
      </c>
      <c r="V298" s="102"/>
    </row>
    <row r="299" spans="1:22" s="78" customFormat="1" ht="20.25" customHeight="1">
      <c r="A299" s="48"/>
      <c r="B299" s="48"/>
      <c r="C299" s="50" t="s">
        <v>26</v>
      </c>
      <c r="D299" s="71" t="s">
        <v>164</v>
      </c>
      <c r="E299" s="42">
        <v>44944.1</v>
      </c>
      <c r="F299" s="39">
        <v>29860.83</v>
      </c>
      <c r="G299" s="119">
        <f t="shared" si="79"/>
        <v>0.6643993316141608</v>
      </c>
      <c r="H299" s="39">
        <f t="shared" si="90"/>
        <v>29860.83</v>
      </c>
      <c r="I299" s="39">
        <f>H299</f>
        <v>29860.83</v>
      </c>
      <c r="J299" s="39">
        <f>H299</f>
        <v>29860.83</v>
      </c>
      <c r="K299" s="39">
        <v>0</v>
      </c>
      <c r="L299" s="42">
        <v>0</v>
      </c>
      <c r="M299" s="39">
        <v>0</v>
      </c>
      <c r="N299" s="39">
        <v>0</v>
      </c>
      <c r="O299" s="39">
        <v>0</v>
      </c>
      <c r="P299" s="39">
        <v>0</v>
      </c>
      <c r="Q299" s="39">
        <v>0</v>
      </c>
      <c r="R299" s="42">
        <v>0</v>
      </c>
      <c r="S299" s="43">
        <v>0</v>
      </c>
      <c r="T299" s="31">
        <v>0</v>
      </c>
      <c r="U299" s="32">
        <v>0</v>
      </c>
      <c r="V299" s="102"/>
    </row>
    <row r="300" spans="1:22" s="78" customFormat="1" ht="20.25" customHeight="1">
      <c r="A300" s="48"/>
      <c r="B300" s="48"/>
      <c r="C300" s="50" t="s">
        <v>27</v>
      </c>
      <c r="D300" s="72" t="s">
        <v>165</v>
      </c>
      <c r="E300" s="42">
        <v>2097</v>
      </c>
      <c r="F300" s="39">
        <v>2096.44</v>
      </c>
      <c r="G300" s="119">
        <f t="shared" si="79"/>
        <v>0.9997329518359561</v>
      </c>
      <c r="H300" s="39">
        <f t="shared" si="90"/>
        <v>2096.44</v>
      </c>
      <c r="I300" s="39">
        <f aca="true" t="shared" si="91" ref="I300:I305">H300</f>
        <v>2096.44</v>
      </c>
      <c r="J300" s="39">
        <f>H300</f>
        <v>2096.44</v>
      </c>
      <c r="K300" s="39">
        <v>0</v>
      </c>
      <c r="L300" s="42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42">
        <v>0</v>
      </c>
      <c r="S300" s="43">
        <v>0</v>
      </c>
      <c r="T300" s="31">
        <v>0</v>
      </c>
      <c r="U300" s="32">
        <v>0</v>
      </c>
      <c r="V300" s="102"/>
    </row>
    <row r="301" spans="1:22" s="78" customFormat="1" ht="20.25" customHeight="1">
      <c r="A301" s="48"/>
      <c r="B301" s="48"/>
      <c r="C301" s="50" t="s">
        <v>18</v>
      </c>
      <c r="D301" s="72" t="s">
        <v>158</v>
      </c>
      <c r="E301" s="42">
        <v>7345</v>
      </c>
      <c r="F301" s="39">
        <v>4960.56</v>
      </c>
      <c r="G301" s="119">
        <f t="shared" si="79"/>
        <v>0.6753655547991831</v>
      </c>
      <c r="H301" s="39">
        <f t="shared" si="90"/>
        <v>4960.56</v>
      </c>
      <c r="I301" s="39">
        <f t="shared" si="91"/>
        <v>4960.56</v>
      </c>
      <c r="J301" s="39">
        <f>H301</f>
        <v>4960.56</v>
      </c>
      <c r="K301" s="39">
        <v>0</v>
      </c>
      <c r="L301" s="42">
        <v>0</v>
      </c>
      <c r="M301" s="39">
        <v>0</v>
      </c>
      <c r="N301" s="39">
        <v>0</v>
      </c>
      <c r="O301" s="39">
        <v>0</v>
      </c>
      <c r="P301" s="39">
        <v>0</v>
      </c>
      <c r="Q301" s="39">
        <v>0</v>
      </c>
      <c r="R301" s="42">
        <v>0</v>
      </c>
      <c r="S301" s="43">
        <v>0</v>
      </c>
      <c r="T301" s="31">
        <v>0</v>
      </c>
      <c r="U301" s="32">
        <v>0</v>
      </c>
      <c r="V301" s="102"/>
    </row>
    <row r="302" spans="1:22" s="78" customFormat="1" ht="11.25" customHeight="1">
      <c r="A302" s="48"/>
      <c r="B302" s="48"/>
      <c r="C302" s="50" t="s">
        <v>19</v>
      </c>
      <c r="D302" s="72" t="s">
        <v>159</v>
      </c>
      <c r="E302" s="39">
        <v>1144</v>
      </c>
      <c r="F302" s="39">
        <v>548.04</v>
      </c>
      <c r="G302" s="119">
        <f t="shared" si="79"/>
        <v>0.47905594405594404</v>
      </c>
      <c r="H302" s="39">
        <f t="shared" si="90"/>
        <v>548.04</v>
      </c>
      <c r="I302" s="39">
        <f t="shared" si="91"/>
        <v>548.04</v>
      </c>
      <c r="J302" s="39">
        <f>H302</f>
        <v>548.04</v>
      </c>
      <c r="K302" s="39">
        <v>0</v>
      </c>
      <c r="L302" s="42">
        <v>0</v>
      </c>
      <c r="M302" s="39">
        <v>0</v>
      </c>
      <c r="N302" s="39">
        <v>0</v>
      </c>
      <c r="O302" s="39">
        <v>0</v>
      </c>
      <c r="P302" s="39">
        <v>0</v>
      </c>
      <c r="Q302" s="39">
        <v>0</v>
      </c>
      <c r="R302" s="42">
        <v>0</v>
      </c>
      <c r="S302" s="43">
        <v>0</v>
      </c>
      <c r="T302" s="31">
        <v>0</v>
      </c>
      <c r="U302" s="32">
        <v>0</v>
      </c>
      <c r="V302" s="102"/>
    </row>
    <row r="303" spans="1:22" s="78" customFormat="1" ht="20.25" customHeight="1">
      <c r="A303" s="48"/>
      <c r="B303" s="48"/>
      <c r="C303" s="50" t="s">
        <v>20</v>
      </c>
      <c r="D303" s="71" t="s">
        <v>160</v>
      </c>
      <c r="E303" s="44">
        <v>715</v>
      </c>
      <c r="F303" s="39">
        <v>715</v>
      </c>
      <c r="G303" s="119">
        <f t="shared" si="79"/>
        <v>1</v>
      </c>
      <c r="H303" s="39">
        <f t="shared" si="90"/>
        <v>715</v>
      </c>
      <c r="I303" s="39">
        <f t="shared" si="91"/>
        <v>715</v>
      </c>
      <c r="J303" s="39">
        <f>H303</f>
        <v>715</v>
      </c>
      <c r="K303" s="39">
        <v>0</v>
      </c>
      <c r="L303" s="42">
        <v>0</v>
      </c>
      <c r="M303" s="39">
        <v>0</v>
      </c>
      <c r="N303" s="39">
        <v>0</v>
      </c>
      <c r="O303" s="39">
        <v>0</v>
      </c>
      <c r="P303" s="39">
        <v>0</v>
      </c>
      <c r="Q303" s="39">
        <v>0</v>
      </c>
      <c r="R303" s="42">
        <v>0</v>
      </c>
      <c r="S303" s="43">
        <v>0</v>
      </c>
      <c r="T303" s="31">
        <v>0</v>
      </c>
      <c r="U303" s="32">
        <v>0</v>
      </c>
      <c r="V303" s="102"/>
    </row>
    <row r="304" spans="1:22" s="78" customFormat="1" ht="11.25" customHeight="1">
      <c r="A304" s="48"/>
      <c r="B304" s="48"/>
      <c r="C304" s="50" t="s">
        <v>65</v>
      </c>
      <c r="D304" s="71" t="s">
        <v>179</v>
      </c>
      <c r="E304" s="42">
        <v>90</v>
      </c>
      <c r="F304" s="39">
        <v>30</v>
      </c>
      <c r="G304" s="119">
        <f t="shared" si="79"/>
        <v>0.3333333333333333</v>
      </c>
      <c r="H304" s="39">
        <f t="shared" si="90"/>
        <v>30</v>
      </c>
      <c r="I304" s="39">
        <f t="shared" si="91"/>
        <v>30</v>
      </c>
      <c r="J304" s="39">
        <v>0</v>
      </c>
      <c r="K304" s="39">
        <f>H304</f>
        <v>30</v>
      </c>
      <c r="L304" s="42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42">
        <v>0</v>
      </c>
      <c r="S304" s="43">
        <v>0</v>
      </c>
      <c r="T304" s="31">
        <v>0</v>
      </c>
      <c r="U304" s="32">
        <v>0</v>
      </c>
      <c r="V304" s="102"/>
    </row>
    <row r="305" spans="1:22" s="78" customFormat="1" ht="30" customHeight="1">
      <c r="A305" s="48"/>
      <c r="B305" s="48"/>
      <c r="C305" s="50" t="s">
        <v>32</v>
      </c>
      <c r="D305" s="71" t="s">
        <v>168</v>
      </c>
      <c r="E305" s="42">
        <v>1640.9</v>
      </c>
      <c r="F305" s="39">
        <v>1640.9</v>
      </c>
      <c r="G305" s="119">
        <f t="shared" si="79"/>
        <v>1</v>
      </c>
      <c r="H305" s="39">
        <f t="shared" si="90"/>
        <v>1640.9</v>
      </c>
      <c r="I305" s="39">
        <f t="shared" si="91"/>
        <v>1640.9</v>
      </c>
      <c r="J305" s="39">
        <v>0</v>
      </c>
      <c r="K305" s="39">
        <f>H305</f>
        <v>1640.9</v>
      </c>
      <c r="L305" s="42">
        <v>0</v>
      </c>
      <c r="M305" s="39">
        <v>0</v>
      </c>
      <c r="N305" s="39">
        <v>0</v>
      </c>
      <c r="O305" s="39">
        <v>0</v>
      </c>
      <c r="P305" s="39">
        <v>0</v>
      </c>
      <c r="Q305" s="39">
        <v>0</v>
      </c>
      <c r="R305" s="42">
        <v>0</v>
      </c>
      <c r="S305" s="43">
        <v>0</v>
      </c>
      <c r="T305" s="31">
        <v>0</v>
      </c>
      <c r="U305" s="32">
        <v>0</v>
      </c>
      <c r="V305" s="102"/>
    </row>
    <row r="306" spans="1:22" s="78" customFormat="1" ht="11.25" customHeight="1">
      <c r="A306" s="48"/>
      <c r="B306" s="48" t="s">
        <v>88</v>
      </c>
      <c r="C306" s="51"/>
      <c r="D306" s="30" t="s">
        <v>111</v>
      </c>
      <c r="E306" s="39">
        <f>SUM(E307:E308)</f>
        <v>343000</v>
      </c>
      <c r="F306" s="39">
        <f aca="true" t="shared" si="92" ref="F306:U306">SUM(F307:F308)</f>
        <v>314000</v>
      </c>
      <c r="G306" s="119">
        <f t="shared" si="79"/>
        <v>0.9154518950437318</v>
      </c>
      <c r="H306" s="39">
        <f t="shared" si="92"/>
        <v>314000</v>
      </c>
      <c r="I306" s="39">
        <f t="shared" si="92"/>
        <v>10000</v>
      </c>
      <c r="J306" s="39">
        <f t="shared" si="92"/>
        <v>0</v>
      </c>
      <c r="K306" s="39">
        <f t="shared" si="92"/>
        <v>10000</v>
      </c>
      <c r="L306" s="39">
        <f t="shared" si="92"/>
        <v>0</v>
      </c>
      <c r="M306" s="39">
        <f t="shared" si="92"/>
        <v>304000</v>
      </c>
      <c r="N306" s="39">
        <f t="shared" si="92"/>
        <v>0</v>
      </c>
      <c r="O306" s="39">
        <f t="shared" si="92"/>
        <v>0</v>
      </c>
      <c r="P306" s="39">
        <f t="shared" si="92"/>
        <v>0</v>
      </c>
      <c r="Q306" s="39">
        <f t="shared" si="92"/>
        <v>0</v>
      </c>
      <c r="R306" s="39">
        <f t="shared" si="92"/>
        <v>0</v>
      </c>
      <c r="S306" s="39">
        <f t="shared" si="92"/>
        <v>0</v>
      </c>
      <c r="T306" s="39">
        <f t="shared" si="92"/>
        <v>0</v>
      </c>
      <c r="U306" s="39">
        <f t="shared" si="92"/>
        <v>0</v>
      </c>
      <c r="V306" s="102"/>
    </row>
    <row r="307" spans="1:22" s="78" customFormat="1" ht="11.25" customHeight="1">
      <c r="A307" s="48"/>
      <c r="B307" s="48"/>
      <c r="C307" s="56">
        <v>3110</v>
      </c>
      <c r="D307" s="71" t="s">
        <v>181</v>
      </c>
      <c r="E307" s="42">
        <v>333000</v>
      </c>
      <c r="F307" s="39">
        <v>304000</v>
      </c>
      <c r="G307" s="119">
        <f t="shared" si="79"/>
        <v>0.9129129129129129</v>
      </c>
      <c r="H307" s="39">
        <f>F307</f>
        <v>304000</v>
      </c>
      <c r="I307" s="39">
        <v>0</v>
      </c>
      <c r="J307" s="39">
        <v>0</v>
      </c>
      <c r="K307" s="39">
        <v>0</v>
      </c>
      <c r="L307" s="42">
        <v>0</v>
      </c>
      <c r="M307" s="39">
        <f>H307</f>
        <v>304000</v>
      </c>
      <c r="N307" s="39">
        <v>0</v>
      </c>
      <c r="O307" s="39">
        <v>0</v>
      </c>
      <c r="P307" s="39">
        <v>0</v>
      </c>
      <c r="Q307" s="39">
        <v>0</v>
      </c>
      <c r="R307" s="42">
        <v>0</v>
      </c>
      <c r="S307" s="43">
        <v>0</v>
      </c>
      <c r="T307" s="31">
        <v>0</v>
      </c>
      <c r="U307" s="32">
        <v>0</v>
      </c>
      <c r="V307" s="102"/>
    </row>
    <row r="308" spans="1:22" s="78" customFormat="1" ht="21.75" customHeight="1">
      <c r="A308" s="48"/>
      <c r="B308" s="50"/>
      <c r="C308" s="49" t="s">
        <v>21</v>
      </c>
      <c r="D308" s="71" t="s">
        <v>161</v>
      </c>
      <c r="E308" s="42">
        <v>10000</v>
      </c>
      <c r="F308" s="39">
        <v>10000</v>
      </c>
      <c r="G308" s="119">
        <f t="shared" si="79"/>
        <v>1</v>
      </c>
      <c r="H308" s="39">
        <f>F308</f>
        <v>10000</v>
      </c>
      <c r="I308" s="39">
        <f>H308</f>
        <v>10000</v>
      </c>
      <c r="J308" s="39">
        <v>0</v>
      </c>
      <c r="K308" s="39">
        <f>H308</f>
        <v>10000</v>
      </c>
      <c r="L308" s="42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44">
        <v>0</v>
      </c>
      <c r="S308" s="43">
        <v>0</v>
      </c>
      <c r="T308" s="33">
        <v>0</v>
      </c>
      <c r="U308" s="32">
        <v>0</v>
      </c>
      <c r="V308" s="102"/>
    </row>
    <row r="309" spans="1:21" s="78" customFormat="1" ht="29.25" customHeight="1">
      <c r="A309" s="48" t="s">
        <v>207</v>
      </c>
      <c r="B309" s="50"/>
      <c r="C309" s="49"/>
      <c r="D309" s="30" t="s">
        <v>208</v>
      </c>
      <c r="E309" s="39">
        <f aca="true" t="shared" si="93" ref="E309:U309">E310</f>
        <v>629944.1000000001</v>
      </c>
      <c r="F309" s="39">
        <f t="shared" si="93"/>
        <v>591355.5700000001</v>
      </c>
      <c r="G309" s="119">
        <f t="shared" si="79"/>
        <v>0.9387429297297967</v>
      </c>
      <c r="H309" s="39">
        <f t="shared" si="93"/>
        <v>591355.5700000001</v>
      </c>
      <c r="I309" s="39">
        <f t="shared" si="93"/>
        <v>0</v>
      </c>
      <c r="J309" s="39">
        <f t="shared" si="93"/>
        <v>0</v>
      </c>
      <c r="K309" s="39">
        <f t="shared" si="93"/>
        <v>0</v>
      </c>
      <c r="L309" s="39">
        <f t="shared" si="93"/>
        <v>0</v>
      </c>
      <c r="M309" s="39">
        <f t="shared" si="93"/>
        <v>0</v>
      </c>
      <c r="N309" s="39">
        <f t="shared" si="93"/>
        <v>591355.5700000001</v>
      </c>
      <c r="O309" s="39">
        <f t="shared" si="93"/>
        <v>0</v>
      </c>
      <c r="P309" s="39">
        <f t="shared" si="93"/>
        <v>0</v>
      </c>
      <c r="Q309" s="39">
        <f t="shared" si="93"/>
        <v>0</v>
      </c>
      <c r="R309" s="39">
        <f t="shared" si="93"/>
        <v>0</v>
      </c>
      <c r="S309" s="39">
        <f t="shared" si="93"/>
        <v>0</v>
      </c>
      <c r="T309" s="39">
        <f t="shared" si="93"/>
        <v>0</v>
      </c>
      <c r="U309" s="39">
        <f t="shared" si="93"/>
        <v>0</v>
      </c>
    </row>
    <row r="310" spans="1:21" s="78" customFormat="1" ht="11.25" customHeight="1">
      <c r="A310" s="48"/>
      <c r="B310" s="50" t="s">
        <v>206</v>
      </c>
      <c r="C310" s="49"/>
      <c r="D310" s="30" t="s">
        <v>111</v>
      </c>
      <c r="E310" s="39">
        <f>SUM(E311:E332)</f>
        <v>629944.1000000001</v>
      </c>
      <c r="F310" s="39">
        <f>SUM(F311:F332)</f>
        <v>591355.5700000001</v>
      </c>
      <c r="G310" s="119">
        <f t="shared" si="79"/>
        <v>0.9387429297297967</v>
      </c>
      <c r="H310" s="39">
        <f aca="true" t="shared" si="94" ref="H310:U310">SUM(H311:H332)</f>
        <v>591355.5700000001</v>
      </c>
      <c r="I310" s="39">
        <f t="shared" si="94"/>
        <v>0</v>
      </c>
      <c r="J310" s="39">
        <f t="shared" si="94"/>
        <v>0</v>
      </c>
      <c r="K310" s="39">
        <f t="shared" si="94"/>
        <v>0</v>
      </c>
      <c r="L310" s="39">
        <f t="shared" si="94"/>
        <v>0</v>
      </c>
      <c r="M310" s="39">
        <f t="shared" si="94"/>
        <v>0</v>
      </c>
      <c r="N310" s="39">
        <f t="shared" si="94"/>
        <v>591355.5700000001</v>
      </c>
      <c r="O310" s="39">
        <f t="shared" si="94"/>
        <v>0</v>
      </c>
      <c r="P310" s="39">
        <f t="shared" si="94"/>
        <v>0</v>
      </c>
      <c r="Q310" s="39">
        <f t="shared" si="94"/>
        <v>0</v>
      </c>
      <c r="R310" s="39">
        <f t="shared" si="94"/>
        <v>0</v>
      </c>
      <c r="S310" s="39">
        <f t="shared" si="94"/>
        <v>0</v>
      </c>
      <c r="T310" s="39">
        <f t="shared" si="94"/>
        <v>0</v>
      </c>
      <c r="U310" s="39">
        <f t="shared" si="94"/>
        <v>0</v>
      </c>
    </row>
    <row r="311" spans="1:21" s="78" customFormat="1" ht="11.25" customHeight="1">
      <c r="A311" s="48"/>
      <c r="B311" s="50"/>
      <c r="C311" s="49" t="s">
        <v>225</v>
      </c>
      <c r="D311" s="71" t="s">
        <v>181</v>
      </c>
      <c r="E311" s="42">
        <v>12515.44</v>
      </c>
      <c r="F311" s="39">
        <v>11495.37</v>
      </c>
      <c r="G311" s="119">
        <f t="shared" si="79"/>
        <v>0.9184950748835039</v>
      </c>
      <c r="H311" s="39">
        <f>F311</f>
        <v>11495.37</v>
      </c>
      <c r="I311" s="39">
        <v>0</v>
      </c>
      <c r="J311" s="39">
        <v>0</v>
      </c>
      <c r="K311" s="39">
        <v>0</v>
      </c>
      <c r="L311" s="42">
        <v>0</v>
      </c>
      <c r="M311" s="39">
        <v>0</v>
      </c>
      <c r="N311" s="39">
        <f>H311</f>
        <v>11495.37</v>
      </c>
      <c r="O311" s="39">
        <v>0</v>
      </c>
      <c r="P311" s="39">
        <v>0</v>
      </c>
      <c r="Q311" s="39">
        <v>0</v>
      </c>
      <c r="R311" s="44">
        <v>0</v>
      </c>
      <c r="S311" s="43">
        <v>0</v>
      </c>
      <c r="T311" s="33">
        <v>0</v>
      </c>
      <c r="U311" s="32">
        <v>0</v>
      </c>
    </row>
    <row r="312" spans="1:21" s="78" customFormat="1" ht="20.25" customHeight="1">
      <c r="A312" s="48"/>
      <c r="B312" s="50"/>
      <c r="C312" s="49" t="s">
        <v>248</v>
      </c>
      <c r="D312" s="71" t="s">
        <v>164</v>
      </c>
      <c r="E312" s="42">
        <v>72388.26</v>
      </c>
      <c r="F312" s="39">
        <v>71623.35</v>
      </c>
      <c r="G312" s="119">
        <f t="shared" si="79"/>
        <v>0.9894332313002138</v>
      </c>
      <c r="H312" s="39">
        <f aca="true" t="shared" si="95" ref="H312:H332">F312</f>
        <v>71623.35</v>
      </c>
      <c r="I312" s="39">
        <v>0</v>
      </c>
      <c r="J312" s="39">
        <v>0</v>
      </c>
      <c r="K312" s="39">
        <v>0</v>
      </c>
      <c r="L312" s="42">
        <v>0</v>
      </c>
      <c r="M312" s="39">
        <v>0</v>
      </c>
      <c r="N312" s="39">
        <f aca="true" t="shared" si="96" ref="N312:N332">H312</f>
        <v>71623.35</v>
      </c>
      <c r="O312" s="39">
        <v>0</v>
      </c>
      <c r="P312" s="39">
        <v>0</v>
      </c>
      <c r="Q312" s="39">
        <v>0</v>
      </c>
      <c r="R312" s="44">
        <v>0</v>
      </c>
      <c r="S312" s="43">
        <v>0</v>
      </c>
      <c r="T312" s="33">
        <v>0</v>
      </c>
      <c r="U312" s="32">
        <v>0</v>
      </c>
    </row>
    <row r="313" spans="1:21" s="78" customFormat="1" ht="20.25" customHeight="1">
      <c r="A313" s="48"/>
      <c r="B313" s="50"/>
      <c r="C313" s="49" t="s">
        <v>226</v>
      </c>
      <c r="D313" s="71" t="s">
        <v>164</v>
      </c>
      <c r="E313" s="42">
        <v>7712.26</v>
      </c>
      <c r="F313" s="39">
        <v>7642.42</v>
      </c>
      <c r="G313" s="119">
        <f t="shared" si="79"/>
        <v>0.9909442887039597</v>
      </c>
      <c r="H313" s="39">
        <f t="shared" si="95"/>
        <v>7642.42</v>
      </c>
      <c r="I313" s="39">
        <v>0</v>
      </c>
      <c r="J313" s="39">
        <v>0</v>
      </c>
      <c r="K313" s="39">
        <v>0</v>
      </c>
      <c r="L313" s="42">
        <v>0</v>
      </c>
      <c r="M313" s="39">
        <v>0</v>
      </c>
      <c r="N313" s="39">
        <f t="shared" si="96"/>
        <v>7642.42</v>
      </c>
      <c r="O313" s="39">
        <v>0</v>
      </c>
      <c r="P313" s="39">
        <v>0</v>
      </c>
      <c r="Q313" s="39">
        <v>0</v>
      </c>
      <c r="R313" s="44">
        <v>0</v>
      </c>
      <c r="S313" s="43">
        <v>0</v>
      </c>
      <c r="T313" s="33">
        <v>0</v>
      </c>
      <c r="U313" s="32">
        <v>0</v>
      </c>
    </row>
    <row r="314" spans="1:21" s="78" customFormat="1" ht="20.25" customHeight="1">
      <c r="A314" s="48"/>
      <c r="B314" s="50"/>
      <c r="C314" s="49" t="s">
        <v>241</v>
      </c>
      <c r="D314" s="72" t="s">
        <v>158</v>
      </c>
      <c r="E314" s="42">
        <v>19520.21</v>
      </c>
      <c r="F314" s="39">
        <v>18987.5</v>
      </c>
      <c r="G314" s="119">
        <f t="shared" si="79"/>
        <v>0.9727098222816251</v>
      </c>
      <c r="H314" s="39">
        <f t="shared" si="95"/>
        <v>18987.5</v>
      </c>
      <c r="I314" s="39">
        <v>0</v>
      </c>
      <c r="J314" s="39">
        <v>0</v>
      </c>
      <c r="K314" s="39">
        <v>0</v>
      </c>
      <c r="L314" s="42">
        <v>0</v>
      </c>
      <c r="M314" s="39">
        <v>0</v>
      </c>
      <c r="N314" s="39">
        <f t="shared" si="96"/>
        <v>18987.5</v>
      </c>
      <c r="O314" s="39">
        <v>0</v>
      </c>
      <c r="P314" s="39">
        <v>0</v>
      </c>
      <c r="Q314" s="39">
        <v>0</v>
      </c>
      <c r="R314" s="44">
        <v>0</v>
      </c>
      <c r="S314" s="43">
        <v>0</v>
      </c>
      <c r="T314" s="33">
        <v>0</v>
      </c>
      <c r="U314" s="32">
        <v>0</v>
      </c>
    </row>
    <row r="315" spans="1:21" s="78" customFormat="1" ht="20.25" customHeight="1">
      <c r="A315" s="48"/>
      <c r="B315" s="50"/>
      <c r="C315" s="49" t="s">
        <v>209</v>
      </c>
      <c r="D315" s="72" t="s">
        <v>158</v>
      </c>
      <c r="E315" s="42">
        <v>2523.25</v>
      </c>
      <c r="F315" s="39">
        <v>2463.84</v>
      </c>
      <c r="G315" s="119">
        <f t="shared" si="79"/>
        <v>0.9764549687902507</v>
      </c>
      <c r="H315" s="39">
        <f t="shared" si="95"/>
        <v>2463.84</v>
      </c>
      <c r="I315" s="39">
        <v>0</v>
      </c>
      <c r="J315" s="39">
        <v>0</v>
      </c>
      <c r="K315" s="39">
        <v>0</v>
      </c>
      <c r="L315" s="42">
        <v>0</v>
      </c>
      <c r="M315" s="39">
        <v>0</v>
      </c>
      <c r="N315" s="39">
        <f t="shared" si="96"/>
        <v>2463.84</v>
      </c>
      <c r="O315" s="39">
        <v>0</v>
      </c>
      <c r="P315" s="39">
        <v>0</v>
      </c>
      <c r="Q315" s="39">
        <v>0</v>
      </c>
      <c r="R315" s="44">
        <v>0</v>
      </c>
      <c r="S315" s="43">
        <v>0</v>
      </c>
      <c r="T315" s="33">
        <v>0</v>
      </c>
      <c r="U315" s="32">
        <v>0</v>
      </c>
    </row>
    <row r="316" spans="1:21" s="78" customFormat="1" ht="11.25" customHeight="1">
      <c r="A316" s="48"/>
      <c r="B316" s="50"/>
      <c r="C316" s="49" t="s">
        <v>242</v>
      </c>
      <c r="D316" s="72" t="s">
        <v>159</v>
      </c>
      <c r="E316" s="42">
        <v>3084.65</v>
      </c>
      <c r="F316" s="39">
        <v>2801.1</v>
      </c>
      <c r="G316" s="119">
        <f t="shared" si="79"/>
        <v>0.9080770914042111</v>
      </c>
      <c r="H316" s="39">
        <f t="shared" si="95"/>
        <v>2801.1</v>
      </c>
      <c r="I316" s="39">
        <v>0</v>
      </c>
      <c r="J316" s="39">
        <v>0</v>
      </c>
      <c r="K316" s="39">
        <v>0</v>
      </c>
      <c r="L316" s="42">
        <v>0</v>
      </c>
      <c r="M316" s="39">
        <v>0</v>
      </c>
      <c r="N316" s="39">
        <f t="shared" si="96"/>
        <v>2801.1</v>
      </c>
      <c r="O316" s="39">
        <v>0</v>
      </c>
      <c r="P316" s="39">
        <v>0</v>
      </c>
      <c r="Q316" s="39">
        <v>0</v>
      </c>
      <c r="R316" s="44">
        <v>0</v>
      </c>
      <c r="S316" s="43">
        <v>0</v>
      </c>
      <c r="T316" s="33">
        <v>0</v>
      </c>
      <c r="U316" s="32">
        <v>0</v>
      </c>
    </row>
    <row r="317" spans="1:21" s="78" customFormat="1" ht="11.25" customHeight="1">
      <c r="A317" s="48"/>
      <c r="B317" s="50"/>
      <c r="C317" s="49" t="s">
        <v>210</v>
      </c>
      <c r="D317" s="72" t="s">
        <v>159</v>
      </c>
      <c r="E317" s="42">
        <v>398.1</v>
      </c>
      <c r="F317" s="39">
        <v>357.7</v>
      </c>
      <c r="G317" s="119">
        <f t="shared" si="79"/>
        <v>0.8985179603114795</v>
      </c>
      <c r="H317" s="39">
        <f t="shared" si="95"/>
        <v>357.7</v>
      </c>
      <c r="I317" s="39">
        <v>0</v>
      </c>
      <c r="J317" s="39">
        <v>0</v>
      </c>
      <c r="K317" s="39">
        <v>0</v>
      </c>
      <c r="L317" s="42">
        <v>0</v>
      </c>
      <c r="M317" s="39">
        <v>0</v>
      </c>
      <c r="N317" s="39">
        <f t="shared" si="96"/>
        <v>357.7</v>
      </c>
      <c r="O317" s="39">
        <v>0</v>
      </c>
      <c r="P317" s="39">
        <v>0</v>
      </c>
      <c r="Q317" s="39">
        <v>0</v>
      </c>
      <c r="R317" s="44">
        <v>0</v>
      </c>
      <c r="S317" s="43">
        <v>0</v>
      </c>
      <c r="T317" s="33">
        <v>0</v>
      </c>
      <c r="U317" s="32">
        <v>0</v>
      </c>
    </row>
    <row r="318" spans="1:21" s="78" customFormat="1" ht="19.5" customHeight="1">
      <c r="A318" s="48"/>
      <c r="B318" s="50"/>
      <c r="C318" s="49" t="s">
        <v>274</v>
      </c>
      <c r="D318" s="72" t="s">
        <v>275</v>
      </c>
      <c r="E318" s="42">
        <v>808.06</v>
      </c>
      <c r="F318" s="39">
        <v>808.06</v>
      </c>
      <c r="G318" s="119">
        <f t="shared" si="79"/>
        <v>1</v>
      </c>
      <c r="H318" s="39">
        <f t="shared" si="95"/>
        <v>808.06</v>
      </c>
      <c r="I318" s="39">
        <v>0</v>
      </c>
      <c r="J318" s="39">
        <v>0</v>
      </c>
      <c r="K318" s="39">
        <v>0</v>
      </c>
      <c r="L318" s="42">
        <v>0</v>
      </c>
      <c r="M318" s="39">
        <v>0</v>
      </c>
      <c r="N318" s="39">
        <f t="shared" si="96"/>
        <v>808.06</v>
      </c>
      <c r="O318" s="39">
        <v>0</v>
      </c>
      <c r="P318" s="39">
        <v>0</v>
      </c>
      <c r="Q318" s="39">
        <v>0</v>
      </c>
      <c r="R318" s="44">
        <v>0</v>
      </c>
      <c r="S318" s="43">
        <v>0</v>
      </c>
      <c r="T318" s="33">
        <v>0</v>
      </c>
      <c r="U318" s="32">
        <v>0</v>
      </c>
    </row>
    <row r="319" spans="1:21" s="78" customFormat="1" ht="20.25" customHeight="1">
      <c r="A319" s="48"/>
      <c r="B319" s="50"/>
      <c r="C319" s="49" t="s">
        <v>243</v>
      </c>
      <c r="D319" s="71" t="s">
        <v>160</v>
      </c>
      <c r="E319" s="42">
        <v>264664.66</v>
      </c>
      <c r="F319" s="39">
        <v>263485.46</v>
      </c>
      <c r="G319" s="119">
        <f t="shared" si="79"/>
        <v>0.9955445506022604</v>
      </c>
      <c r="H319" s="39">
        <f t="shared" si="95"/>
        <v>263485.46</v>
      </c>
      <c r="I319" s="39">
        <v>0</v>
      </c>
      <c r="J319" s="39">
        <v>0</v>
      </c>
      <c r="K319" s="39">
        <v>0</v>
      </c>
      <c r="L319" s="42">
        <v>0</v>
      </c>
      <c r="M319" s="39">
        <v>0</v>
      </c>
      <c r="N319" s="39">
        <f t="shared" si="96"/>
        <v>263485.46</v>
      </c>
      <c r="O319" s="39">
        <v>0</v>
      </c>
      <c r="P319" s="39">
        <v>0</v>
      </c>
      <c r="Q319" s="39">
        <v>0</v>
      </c>
      <c r="R319" s="44">
        <v>0</v>
      </c>
      <c r="S319" s="43">
        <v>0</v>
      </c>
      <c r="T319" s="33">
        <v>0</v>
      </c>
      <c r="U319" s="32">
        <v>0</v>
      </c>
    </row>
    <row r="320" spans="1:21" s="78" customFormat="1" ht="20.25" customHeight="1">
      <c r="A320" s="48"/>
      <c r="B320" s="50"/>
      <c r="C320" s="49" t="s">
        <v>211</v>
      </c>
      <c r="D320" s="71" t="s">
        <v>160</v>
      </c>
      <c r="E320" s="42">
        <v>41374.18</v>
      </c>
      <c r="F320" s="39">
        <v>41178.4</v>
      </c>
      <c r="G320" s="119">
        <f t="shared" si="79"/>
        <v>0.9952680633187172</v>
      </c>
      <c r="H320" s="39">
        <f t="shared" si="95"/>
        <v>41178.4</v>
      </c>
      <c r="I320" s="39">
        <v>0</v>
      </c>
      <c r="J320" s="39">
        <v>0</v>
      </c>
      <c r="K320" s="39">
        <v>0</v>
      </c>
      <c r="L320" s="42">
        <v>0</v>
      </c>
      <c r="M320" s="39">
        <v>0</v>
      </c>
      <c r="N320" s="39">
        <f t="shared" si="96"/>
        <v>41178.4</v>
      </c>
      <c r="O320" s="39">
        <v>0</v>
      </c>
      <c r="P320" s="39">
        <v>0</v>
      </c>
      <c r="Q320" s="39">
        <v>0</v>
      </c>
      <c r="R320" s="44">
        <v>0</v>
      </c>
      <c r="S320" s="43">
        <v>0</v>
      </c>
      <c r="T320" s="33">
        <v>0</v>
      </c>
      <c r="U320" s="32">
        <v>0</v>
      </c>
    </row>
    <row r="321" spans="1:21" s="78" customFormat="1" ht="20.25" customHeight="1">
      <c r="A321" s="48"/>
      <c r="B321" s="50"/>
      <c r="C321" s="49" t="s">
        <v>244</v>
      </c>
      <c r="D321" s="71" t="s">
        <v>161</v>
      </c>
      <c r="E321" s="42">
        <v>75902.86</v>
      </c>
      <c r="F321" s="39">
        <v>60651.67</v>
      </c>
      <c r="G321" s="119">
        <f t="shared" si="79"/>
        <v>0.7990696266253998</v>
      </c>
      <c r="H321" s="39">
        <f t="shared" si="95"/>
        <v>60651.67</v>
      </c>
      <c r="I321" s="39">
        <v>0</v>
      </c>
      <c r="J321" s="39">
        <v>0</v>
      </c>
      <c r="K321" s="39">
        <v>0</v>
      </c>
      <c r="L321" s="42">
        <v>0</v>
      </c>
      <c r="M321" s="39">
        <v>0</v>
      </c>
      <c r="N321" s="39">
        <f t="shared" si="96"/>
        <v>60651.67</v>
      </c>
      <c r="O321" s="39">
        <v>0</v>
      </c>
      <c r="P321" s="39">
        <v>0</v>
      </c>
      <c r="Q321" s="39">
        <v>0</v>
      </c>
      <c r="R321" s="44">
        <v>0</v>
      </c>
      <c r="S321" s="43">
        <v>0</v>
      </c>
      <c r="T321" s="33">
        <v>0</v>
      </c>
      <c r="U321" s="32">
        <v>0</v>
      </c>
    </row>
    <row r="322" spans="1:21" s="78" customFormat="1" ht="20.25" customHeight="1">
      <c r="A322" s="48"/>
      <c r="B322" s="50"/>
      <c r="C322" s="49" t="s">
        <v>212</v>
      </c>
      <c r="D322" s="71" t="s">
        <v>161</v>
      </c>
      <c r="E322" s="42">
        <v>15318.75</v>
      </c>
      <c r="F322" s="39">
        <v>13156.52</v>
      </c>
      <c r="G322" s="119">
        <f t="shared" si="79"/>
        <v>0.8588507547939617</v>
      </c>
      <c r="H322" s="39">
        <f t="shared" si="95"/>
        <v>13156.52</v>
      </c>
      <c r="I322" s="39">
        <v>0</v>
      </c>
      <c r="J322" s="39">
        <v>0</v>
      </c>
      <c r="K322" s="39">
        <v>0</v>
      </c>
      <c r="L322" s="42">
        <v>0</v>
      </c>
      <c r="M322" s="39">
        <v>0</v>
      </c>
      <c r="N322" s="39">
        <f t="shared" si="96"/>
        <v>13156.52</v>
      </c>
      <c r="O322" s="39">
        <v>0</v>
      </c>
      <c r="P322" s="39">
        <v>0</v>
      </c>
      <c r="Q322" s="39">
        <v>0</v>
      </c>
      <c r="R322" s="44">
        <v>0</v>
      </c>
      <c r="S322" s="43">
        <v>0</v>
      </c>
      <c r="T322" s="33">
        <v>0</v>
      </c>
      <c r="U322" s="32">
        <v>0</v>
      </c>
    </row>
    <row r="323" spans="1:21" s="78" customFormat="1" ht="20.25" customHeight="1">
      <c r="A323" s="48"/>
      <c r="B323" s="50"/>
      <c r="C323" s="49" t="s">
        <v>245</v>
      </c>
      <c r="D323" s="71" t="s">
        <v>178</v>
      </c>
      <c r="E323" s="42">
        <v>21719.51</v>
      </c>
      <c r="F323" s="39">
        <v>17518.38</v>
      </c>
      <c r="G323" s="119">
        <f aca="true" t="shared" si="97" ref="G323:G386">F323/E323</f>
        <v>0.8065734447968671</v>
      </c>
      <c r="H323" s="39">
        <f t="shared" si="95"/>
        <v>17518.38</v>
      </c>
      <c r="I323" s="39">
        <v>0</v>
      </c>
      <c r="J323" s="39">
        <v>0</v>
      </c>
      <c r="K323" s="39">
        <v>0</v>
      </c>
      <c r="L323" s="42">
        <v>0</v>
      </c>
      <c r="M323" s="39">
        <v>0</v>
      </c>
      <c r="N323" s="39">
        <f t="shared" si="96"/>
        <v>17518.38</v>
      </c>
      <c r="O323" s="39">
        <v>0</v>
      </c>
      <c r="P323" s="39">
        <v>0</v>
      </c>
      <c r="Q323" s="39">
        <v>0</v>
      </c>
      <c r="R323" s="44">
        <v>0</v>
      </c>
      <c r="S323" s="43">
        <v>0</v>
      </c>
      <c r="T323" s="33">
        <v>0</v>
      </c>
      <c r="U323" s="32">
        <v>0</v>
      </c>
    </row>
    <row r="324" spans="1:21" s="78" customFormat="1" ht="20.25" customHeight="1">
      <c r="A324" s="48"/>
      <c r="B324" s="50"/>
      <c r="C324" s="49" t="s">
        <v>222</v>
      </c>
      <c r="D324" s="71" t="s">
        <v>178</v>
      </c>
      <c r="E324" s="42">
        <v>4404.49</v>
      </c>
      <c r="F324" s="39">
        <v>3701.62</v>
      </c>
      <c r="G324" s="119">
        <f t="shared" si="97"/>
        <v>0.8404196626624195</v>
      </c>
      <c r="H324" s="39">
        <f t="shared" si="95"/>
        <v>3701.62</v>
      </c>
      <c r="I324" s="39">
        <v>0</v>
      </c>
      <c r="J324" s="39">
        <v>0</v>
      </c>
      <c r="K324" s="39">
        <v>0</v>
      </c>
      <c r="L324" s="42">
        <v>0</v>
      </c>
      <c r="M324" s="39">
        <v>0</v>
      </c>
      <c r="N324" s="39">
        <f t="shared" si="96"/>
        <v>3701.62</v>
      </c>
      <c r="O324" s="39">
        <v>0</v>
      </c>
      <c r="P324" s="39">
        <v>0</v>
      </c>
      <c r="Q324" s="39">
        <v>0</v>
      </c>
      <c r="R324" s="44">
        <v>0</v>
      </c>
      <c r="S324" s="43">
        <v>0</v>
      </c>
      <c r="T324" s="33">
        <v>0</v>
      </c>
      <c r="U324" s="32">
        <v>0</v>
      </c>
    </row>
    <row r="325" spans="1:21" s="78" customFormat="1" ht="11.25" customHeight="1">
      <c r="A325" s="48"/>
      <c r="B325" s="50"/>
      <c r="C325" s="49" t="s">
        <v>246</v>
      </c>
      <c r="D325" s="71" t="s">
        <v>162</v>
      </c>
      <c r="E325" s="42">
        <v>75354.74</v>
      </c>
      <c r="F325" s="39">
        <v>66861.37</v>
      </c>
      <c r="G325" s="119">
        <f t="shared" si="97"/>
        <v>0.8872881785538639</v>
      </c>
      <c r="H325" s="39">
        <f t="shared" si="95"/>
        <v>66861.37</v>
      </c>
      <c r="I325" s="39">
        <v>0</v>
      </c>
      <c r="J325" s="39">
        <v>0</v>
      </c>
      <c r="K325" s="39">
        <v>0</v>
      </c>
      <c r="L325" s="42">
        <v>0</v>
      </c>
      <c r="M325" s="39">
        <v>0</v>
      </c>
      <c r="N325" s="39">
        <f t="shared" si="96"/>
        <v>66861.37</v>
      </c>
      <c r="O325" s="39">
        <v>0</v>
      </c>
      <c r="P325" s="39">
        <v>0</v>
      </c>
      <c r="Q325" s="39">
        <v>0</v>
      </c>
      <c r="R325" s="44">
        <v>0</v>
      </c>
      <c r="S325" s="43">
        <v>0</v>
      </c>
      <c r="T325" s="33">
        <v>0</v>
      </c>
      <c r="U325" s="32">
        <v>0</v>
      </c>
    </row>
    <row r="326" spans="1:21" s="78" customFormat="1" ht="11.25" customHeight="1">
      <c r="A326" s="48"/>
      <c r="B326" s="50"/>
      <c r="C326" s="49" t="s">
        <v>213</v>
      </c>
      <c r="D326" s="71" t="s">
        <v>162</v>
      </c>
      <c r="E326" s="42">
        <v>9274.77</v>
      </c>
      <c r="F326" s="39">
        <v>8261.93</v>
      </c>
      <c r="G326" s="119">
        <f t="shared" si="97"/>
        <v>0.8907962138144665</v>
      </c>
      <c r="H326" s="39">
        <f t="shared" si="95"/>
        <v>8261.93</v>
      </c>
      <c r="I326" s="39">
        <v>0</v>
      </c>
      <c r="J326" s="39">
        <v>0</v>
      </c>
      <c r="K326" s="39">
        <v>0</v>
      </c>
      <c r="L326" s="42">
        <v>0</v>
      </c>
      <c r="M326" s="39">
        <v>0</v>
      </c>
      <c r="N326" s="39">
        <f t="shared" si="96"/>
        <v>8261.93</v>
      </c>
      <c r="O326" s="39">
        <v>0</v>
      </c>
      <c r="P326" s="39">
        <v>0</v>
      </c>
      <c r="Q326" s="39">
        <v>0</v>
      </c>
      <c r="R326" s="44">
        <v>0</v>
      </c>
      <c r="S326" s="43">
        <v>0</v>
      </c>
      <c r="T326" s="33">
        <v>0</v>
      </c>
      <c r="U326" s="32">
        <v>0</v>
      </c>
    </row>
    <row r="327" spans="1:21" s="78" customFormat="1" ht="49.5" customHeight="1">
      <c r="A327" s="48"/>
      <c r="B327" s="50"/>
      <c r="C327" s="49" t="s">
        <v>249</v>
      </c>
      <c r="D327" s="71" t="s">
        <v>240</v>
      </c>
      <c r="E327" s="42">
        <v>770.58</v>
      </c>
      <c r="F327" s="39">
        <v>0</v>
      </c>
      <c r="G327" s="119">
        <f t="shared" si="97"/>
        <v>0</v>
      </c>
      <c r="H327" s="39">
        <f t="shared" si="95"/>
        <v>0</v>
      </c>
      <c r="I327" s="39">
        <v>0</v>
      </c>
      <c r="J327" s="39">
        <v>0</v>
      </c>
      <c r="K327" s="39">
        <v>0</v>
      </c>
      <c r="L327" s="42">
        <v>0</v>
      </c>
      <c r="M327" s="39">
        <v>0</v>
      </c>
      <c r="N327" s="39">
        <f t="shared" si="96"/>
        <v>0</v>
      </c>
      <c r="O327" s="39">
        <v>0</v>
      </c>
      <c r="P327" s="39">
        <v>0</v>
      </c>
      <c r="Q327" s="39">
        <v>0</v>
      </c>
      <c r="R327" s="44">
        <v>0</v>
      </c>
      <c r="S327" s="43">
        <v>0</v>
      </c>
      <c r="T327" s="33">
        <v>0</v>
      </c>
      <c r="U327" s="32">
        <v>0</v>
      </c>
    </row>
    <row r="328" spans="1:21" s="78" customFormat="1" ht="49.5" customHeight="1">
      <c r="A328" s="48"/>
      <c r="B328" s="50"/>
      <c r="C328" s="49" t="s">
        <v>227</v>
      </c>
      <c r="D328" s="71" t="s">
        <v>240</v>
      </c>
      <c r="E328" s="42">
        <v>40.14</v>
      </c>
      <c r="F328" s="39">
        <v>0</v>
      </c>
      <c r="G328" s="119">
        <f t="shared" si="97"/>
        <v>0</v>
      </c>
      <c r="H328" s="39">
        <f t="shared" si="95"/>
        <v>0</v>
      </c>
      <c r="I328" s="39">
        <v>0</v>
      </c>
      <c r="J328" s="39">
        <v>0</v>
      </c>
      <c r="K328" s="39">
        <v>0</v>
      </c>
      <c r="L328" s="42">
        <v>0</v>
      </c>
      <c r="M328" s="39">
        <v>0</v>
      </c>
      <c r="N328" s="39">
        <f t="shared" si="96"/>
        <v>0</v>
      </c>
      <c r="O328" s="39">
        <v>0</v>
      </c>
      <c r="P328" s="39">
        <v>0</v>
      </c>
      <c r="Q328" s="39">
        <v>0</v>
      </c>
      <c r="R328" s="44">
        <v>0</v>
      </c>
      <c r="S328" s="43">
        <v>0</v>
      </c>
      <c r="T328" s="33">
        <v>0</v>
      </c>
      <c r="U328" s="32">
        <v>0</v>
      </c>
    </row>
    <row r="329" spans="1:21" s="78" customFormat="1" ht="11.25" customHeight="1">
      <c r="A329" s="48"/>
      <c r="B329" s="50"/>
      <c r="C329" s="49" t="s">
        <v>250</v>
      </c>
      <c r="D329" s="71" t="s">
        <v>155</v>
      </c>
      <c r="E329" s="42">
        <v>342.4</v>
      </c>
      <c r="F329" s="39">
        <v>316.31</v>
      </c>
      <c r="G329" s="119">
        <f t="shared" si="97"/>
        <v>0.923802570093458</v>
      </c>
      <c r="H329" s="39">
        <f t="shared" si="95"/>
        <v>316.31</v>
      </c>
      <c r="I329" s="39">
        <v>0</v>
      </c>
      <c r="J329" s="39">
        <v>0</v>
      </c>
      <c r="K329" s="39">
        <v>0</v>
      </c>
      <c r="L329" s="42">
        <v>0</v>
      </c>
      <c r="M329" s="39">
        <v>0</v>
      </c>
      <c r="N329" s="39">
        <f t="shared" si="96"/>
        <v>316.31</v>
      </c>
      <c r="O329" s="39">
        <v>0</v>
      </c>
      <c r="P329" s="39">
        <v>0</v>
      </c>
      <c r="Q329" s="39">
        <v>0</v>
      </c>
      <c r="R329" s="44">
        <v>0</v>
      </c>
      <c r="S329" s="43">
        <v>0</v>
      </c>
      <c r="T329" s="33">
        <v>0</v>
      </c>
      <c r="U329" s="32">
        <v>0</v>
      </c>
    </row>
    <row r="330" spans="1:21" s="78" customFormat="1" ht="11.25" customHeight="1">
      <c r="A330" s="48"/>
      <c r="B330" s="50"/>
      <c r="C330" s="49" t="s">
        <v>251</v>
      </c>
      <c r="D330" s="71" t="s">
        <v>155</v>
      </c>
      <c r="E330" s="42">
        <v>45.93</v>
      </c>
      <c r="F330" s="39">
        <v>44.57</v>
      </c>
      <c r="G330" s="119">
        <f t="shared" si="97"/>
        <v>0.9703897234922708</v>
      </c>
      <c r="H330" s="39">
        <f t="shared" si="95"/>
        <v>44.57</v>
      </c>
      <c r="I330" s="39">
        <v>0</v>
      </c>
      <c r="J330" s="39">
        <v>0</v>
      </c>
      <c r="K330" s="39">
        <v>0</v>
      </c>
      <c r="L330" s="42">
        <v>0</v>
      </c>
      <c r="M330" s="39">
        <v>0</v>
      </c>
      <c r="N330" s="39">
        <f t="shared" si="96"/>
        <v>44.57</v>
      </c>
      <c r="O330" s="39">
        <v>0</v>
      </c>
      <c r="P330" s="39">
        <v>0</v>
      </c>
      <c r="Q330" s="39">
        <v>0</v>
      </c>
      <c r="R330" s="44">
        <v>0</v>
      </c>
      <c r="S330" s="43">
        <v>0</v>
      </c>
      <c r="T330" s="33">
        <v>0</v>
      </c>
      <c r="U330" s="32">
        <v>0</v>
      </c>
    </row>
    <row r="331" spans="1:21" s="78" customFormat="1" ht="31.5" customHeight="1">
      <c r="A331" s="48"/>
      <c r="B331" s="50"/>
      <c r="C331" s="49" t="s">
        <v>276</v>
      </c>
      <c r="D331" s="71" t="s">
        <v>168</v>
      </c>
      <c r="E331" s="42">
        <v>1553.8</v>
      </c>
      <c r="F331" s="39">
        <v>0</v>
      </c>
      <c r="G331" s="119">
        <f t="shared" si="97"/>
        <v>0</v>
      </c>
      <c r="H331" s="39">
        <f t="shared" si="95"/>
        <v>0</v>
      </c>
      <c r="I331" s="39">
        <v>0</v>
      </c>
      <c r="J331" s="39">
        <v>0</v>
      </c>
      <c r="K331" s="39">
        <v>0</v>
      </c>
      <c r="L331" s="42">
        <v>0</v>
      </c>
      <c r="M331" s="39">
        <v>0</v>
      </c>
      <c r="N331" s="39">
        <f t="shared" si="96"/>
        <v>0</v>
      </c>
      <c r="O331" s="39">
        <v>0</v>
      </c>
      <c r="P331" s="39">
        <v>0</v>
      </c>
      <c r="Q331" s="39">
        <v>0</v>
      </c>
      <c r="R331" s="44">
        <v>0</v>
      </c>
      <c r="S331" s="43">
        <v>0</v>
      </c>
      <c r="T331" s="33">
        <v>0</v>
      </c>
      <c r="U331" s="32">
        <v>0</v>
      </c>
    </row>
    <row r="332" spans="1:21" s="78" customFormat="1" ht="31.5" customHeight="1">
      <c r="A332" s="48"/>
      <c r="B332" s="50"/>
      <c r="C332" s="49" t="s">
        <v>277</v>
      </c>
      <c r="D332" s="71" t="s">
        <v>168</v>
      </c>
      <c r="E332" s="42">
        <v>227.06</v>
      </c>
      <c r="F332" s="39">
        <v>0</v>
      </c>
      <c r="G332" s="119">
        <f t="shared" si="97"/>
        <v>0</v>
      </c>
      <c r="H332" s="39">
        <f t="shared" si="95"/>
        <v>0</v>
      </c>
      <c r="I332" s="39">
        <v>0</v>
      </c>
      <c r="J332" s="39">
        <v>0</v>
      </c>
      <c r="K332" s="39">
        <v>0</v>
      </c>
      <c r="L332" s="42">
        <v>0</v>
      </c>
      <c r="M332" s="39">
        <v>0</v>
      </c>
      <c r="N332" s="39">
        <f t="shared" si="96"/>
        <v>0</v>
      </c>
      <c r="O332" s="39">
        <v>0</v>
      </c>
      <c r="P332" s="39">
        <v>0</v>
      </c>
      <c r="Q332" s="39">
        <v>0</v>
      </c>
      <c r="R332" s="44">
        <v>0</v>
      </c>
      <c r="S332" s="43">
        <v>0</v>
      </c>
      <c r="T332" s="33">
        <v>0</v>
      </c>
      <c r="U332" s="32">
        <v>0</v>
      </c>
    </row>
    <row r="333" spans="1:21" s="78" customFormat="1" ht="19.5" customHeight="1">
      <c r="A333" s="48" t="s">
        <v>89</v>
      </c>
      <c r="B333" s="48"/>
      <c r="C333" s="49"/>
      <c r="D333" s="30" t="s">
        <v>147</v>
      </c>
      <c r="E333" s="39">
        <f>SUM(E334,E338)</f>
        <v>266717.1</v>
      </c>
      <c r="F333" s="39">
        <f aca="true" t="shared" si="98" ref="F333:U333">SUM(F334,F338)</f>
        <v>254296.17</v>
      </c>
      <c r="G333" s="119">
        <f t="shared" si="97"/>
        <v>0.9534303199907319</v>
      </c>
      <c r="H333" s="39">
        <f t="shared" si="98"/>
        <v>254296.17</v>
      </c>
      <c r="I333" s="39">
        <f t="shared" si="98"/>
        <v>31161.039999999997</v>
      </c>
      <c r="J333" s="39">
        <f t="shared" si="98"/>
        <v>30440.94</v>
      </c>
      <c r="K333" s="39">
        <f t="shared" si="98"/>
        <v>720.1</v>
      </c>
      <c r="L333" s="39">
        <f t="shared" si="98"/>
        <v>0</v>
      </c>
      <c r="M333" s="39">
        <f t="shared" si="98"/>
        <v>223135.13</v>
      </c>
      <c r="N333" s="39">
        <f t="shared" si="98"/>
        <v>0</v>
      </c>
      <c r="O333" s="39">
        <f t="shared" si="98"/>
        <v>0</v>
      </c>
      <c r="P333" s="39">
        <f t="shared" si="98"/>
        <v>0</v>
      </c>
      <c r="Q333" s="39">
        <f t="shared" si="98"/>
        <v>0</v>
      </c>
      <c r="R333" s="39">
        <f t="shared" si="98"/>
        <v>0</v>
      </c>
      <c r="S333" s="39">
        <f t="shared" si="98"/>
        <v>0</v>
      </c>
      <c r="T333" s="39">
        <f t="shared" si="98"/>
        <v>0</v>
      </c>
      <c r="U333" s="39">
        <f t="shared" si="98"/>
        <v>0</v>
      </c>
    </row>
    <row r="334" spans="1:21" s="78" customFormat="1" ht="11.25" customHeight="1">
      <c r="A334" s="48"/>
      <c r="B334" s="48" t="s">
        <v>90</v>
      </c>
      <c r="C334" s="49"/>
      <c r="D334" s="30" t="s">
        <v>148</v>
      </c>
      <c r="E334" s="39">
        <f>SUM(E335:E337)</f>
        <v>35637</v>
      </c>
      <c r="F334" s="39">
        <f aca="true" t="shared" si="99" ref="F334:U334">SUM(F335:F337)</f>
        <v>30440.94</v>
      </c>
      <c r="G334" s="119">
        <f t="shared" si="97"/>
        <v>0.8541947975418805</v>
      </c>
      <c r="H334" s="39">
        <f t="shared" si="99"/>
        <v>30440.94</v>
      </c>
      <c r="I334" s="39">
        <f t="shared" si="99"/>
        <v>30440.94</v>
      </c>
      <c r="J334" s="39">
        <f t="shared" si="99"/>
        <v>30440.94</v>
      </c>
      <c r="K334" s="39">
        <f t="shared" si="99"/>
        <v>0</v>
      </c>
      <c r="L334" s="39">
        <f t="shared" si="99"/>
        <v>0</v>
      </c>
      <c r="M334" s="39">
        <f t="shared" si="99"/>
        <v>0</v>
      </c>
      <c r="N334" s="39">
        <f t="shared" si="99"/>
        <v>0</v>
      </c>
      <c r="O334" s="39">
        <f t="shared" si="99"/>
        <v>0</v>
      </c>
      <c r="P334" s="39">
        <f t="shared" si="99"/>
        <v>0</v>
      </c>
      <c r="Q334" s="39">
        <f t="shared" si="99"/>
        <v>0</v>
      </c>
      <c r="R334" s="39">
        <f t="shared" si="99"/>
        <v>0</v>
      </c>
      <c r="S334" s="39">
        <f t="shared" si="99"/>
        <v>0</v>
      </c>
      <c r="T334" s="39">
        <f t="shared" si="99"/>
        <v>0</v>
      </c>
      <c r="U334" s="39">
        <f t="shared" si="99"/>
        <v>0</v>
      </c>
    </row>
    <row r="335" spans="1:21" s="78" customFormat="1" ht="20.25" customHeight="1">
      <c r="A335" s="48"/>
      <c r="B335" s="48"/>
      <c r="C335" s="49" t="s">
        <v>26</v>
      </c>
      <c r="D335" s="71" t="s">
        <v>164</v>
      </c>
      <c r="E335" s="42">
        <v>30300</v>
      </c>
      <c r="F335" s="39">
        <v>25894.91</v>
      </c>
      <c r="G335" s="119">
        <f t="shared" si="97"/>
        <v>0.8546174917491749</v>
      </c>
      <c r="H335" s="39">
        <f>F335</f>
        <v>25894.91</v>
      </c>
      <c r="I335" s="39">
        <f>H335</f>
        <v>25894.91</v>
      </c>
      <c r="J335" s="39">
        <f>H335</f>
        <v>25894.91</v>
      </c>
      <c r="K335" s="39">
        <v>0</v>
      </c>
      <c r="L335" s="42">
        <v>0</v>
      </c>
      <c r="M335" s="39">
        <v>0</v>
      </c>
      <c r="N335" s="39">
        <v>0</v>
      </c>
      <c r="O335" s="39">
        <v>0</v>
      </c>
      <c r="P335" s="39">
        <v>0</v>
      </c>
      <c r="Q335" s="39">
        <v>0</v>
      </c>
      <c r="R335" s="42">
        <v>0</v>
      </c>
      <c r="S335" s="43">
        <v>0</v>
      </c>
      <c r="T335" s="31">
        <v>0</v>
      </c>
      <c r="U335" s="32">
        <v>0</v>
      </c>
    </row>
    <row r="336" spans="1:21" s="78" customFormat="1" ht="20.25" customHeight="1">
      <c r="A336" s="48"/>
      <c r="B336" s="48"/>
      <c r="C336" s="49" t="s">
        <v>18</v>
      </c>
      <c r="D336" s="72" t="s">
        <v>158</v>
      </c>
      <c r="E336" s="42">
        <v>4598</v>
      </c>
      <c r="F336" s="39">
        <v>3925.94</v>
      </c>
      <c r="G336" s="119">
        <f t="shared" si="97"/>
        <v>0.853836450630709</v>
      </c>
      <c r="H336" s="39">
        <f>F336</f>
        <v>3925.94</v>
      </c>
      <c r="I336" s="39">
        <f>H336</f>
        <v>3925.94</v>
      </c>
      <c r="J336" s="39">
        <f>H336</f>
        <v>3925.94</v>
      </c>
      <c r="K336" s="39">
        <v>0</v>
      </c>
      <c r="L336" s="42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42">
        <v>0</v>
      </c>
      <c r="S336" s="43">
        <v>0</v>
      </c>
      <c r="T336" s="31">
        <v>0</v>
      </c>
      <c r="U336" s="32">
        <v>0</v>
      </c>
    </row>
    <row r="337" spans="1:21" s="78" customFormat="1" ht="11.25" customHeight="1">
      <c r="A337" s="48"/>
      <c r="B337" s="48"/>
      <c r="C337" s="49" t="s">
        <v>19</v>
      </c>
      <c r="D337" s="72" t="s">
        <v>159</v>
      </c>
      <c r="E337" s="42">
        <v>739</v>
      </c>
      <c r="F337" s="39">
        <v>620.09</v>
      </c>
      <c r="G337" s="119">
        <f t="shared" si="97"/>
        <v>0.8390933694181326</v>
      </c>
      <c r="H337" s="39">
        <f>F337</f>
        <v>620.09</v>
      </c>
      <c r="I337" s="39">
        <f>H337</f>
        <v>620.09</v>
      </c>
      <c r="J337" s="39">
        <f>H337</f>
        <v>620.09</v>
      </c>
      <c r="K337" s="39">
        <v>0</v>
      </c>
      <c r="L337" s="42">
        <v>0</v>
      </c>
      <c r="M337" s="39">
        <v>0</v>
      </c>
      <c r="N337" s="39">
        <v>0</v>
      </c>
      <c r="O337" s="39">
        <v>0</v>
      </c>
      <c r="P337" s="39">
        <v>0</v>
      </c>
      <c r="Q337" s="39">
        <v>0</v>
      </c>
      <c r="R337" s="42">
        <v>0</v>
      </c>
      <c r="S337" s="43">
        <v>0</v>
      </c>
      <c r="T337" s="31">
        <v>0</v>
      </c>
      <c r="U337" s="32">
        <v>0</v>
      </c>
    </row>
    <row r="338" spans="1:21" s="78" customFormat="1" ht="20.25" customHeight="1">
      <c r="A338" s="48"/>
      <c r="B338" s="48" t="s">
        <v>91</v>
      </c>
      <c r="C338" s="49"/>
      <c r="D338" s="30" t="s">
        <v>149</v>
      </c>
      <c r="E338" s="39">
        <f>SUM(E339:E341)</f>
        <v>231080.1</v>
      </c>
      <c r="F338" s="39">
        <f>SUM(F339:F341)</f>
        <v>223855.23</v>
      </c>
      <c r="G338" s="119">
        <f t="shared" si="97"/>
        <v>0.9687343479598632</v>
      </c>
      <c r="H338" s="39">
        <f>SUM(H339:H341)</f>
        <v>223855.23</v>
      </c>
      <c r="I338" s="39">
        <f>SUM(I339:I341)</f>
        <v>720.1</v>
      </c>
      <c r="J338" s="39">
        <f aca="true" t="shared" si="100" ref="J338:U338">SUM(J339:J341)</f>
        <v>0</v>
      </c>
      <c r="K338" s="39">
        <f t="shared" si="100"/>
        <v>720.1</v>
      </c>
      <c r="L338" s="39">
        <f t="shared" si="100"/>
        <v>0</v>
      </c>
      <c r="M338" s="39">
        <f t="shared" si="100"/>
        <v>223135.13</v>
      </c>
      <c r="N338" s="39">
        <f t="shared" si="100"/>
        <v>0</v>
      </c>
      <c r="O338" s="39">
        <f t="shared" si="100"/>
        <v>0</v>
      </c>
      <c r="P338" s="39">
        <f t="shared" si="100"/>
        <v>0</v>
      </c>
      <c r="Q338" s="39">
        <f t="shared" si="100"/>
        <v>0</v>
      </c>
      <c r="R338" s="39">
        <f t="shared" si="100"/>
        <v>0</v>
      </c>
      <c r="S338" s="39">
        <f t="shared" si="100"/>
        <v>0</v>
      </c>
      <c r="T338" s="39">
        <f t="shared" si="100"/>
        <v>0</v>
      </c>
      <c r="U338" s="39">
        <f t="shared" si="100"/>
        <v>0</v>
      </c>
    </row>
    <row r="339" spans="1:21" s="78" customFormat="1" ht="110.25" customHeight="1">
      <c r="A339" s="48"/>
      <c r="B339" s="48"/>
      <c r="C339" s="49" t="s">
        <v>296</v>
      </c>
      <c r="D339" s="135" t="s">
        <v>301</v>
      </c>
      <c r="E339" s="39">
        <v>720.1</v>
      </c>
      <c r="F339" s="39">
        <v>720.1</v>
      </c>
      <c r="G339" s="119">
        <f t="shared" si="97"/>
        <v>1</v>
      </c>
      <c r="H339" s="39">
        <f>F339</f>
        <v>720.1</v>
      </c>
      <c r="I339" s="39">
        <f>H339</f>
        <v>720.1</v>
      </c>
      <c r="J339" s="39">
        <v>0</v>
      </c>
      <c r="K339" s="39">
        <f>H339</f>
        <v>720.1</v>
      </c>
      <c r="L339" s="44">
        <v>0</v>
      </c>
      <c r="M339" s="39">
        <v>0</v>
      </c>
      <c r="N339" s="39">
        <v>0</v>
      </c>
      <c r="O339" s="39">
        <v>0</v>
      </c>
      <c r="P339" s="39">
        <v>0</v>
      </c>
      <c r="Q339" s="39">
        <v>0</v>
      </c>
      <c r="R339" s="44">
        <v>0</v>
      </c>
      <c r="S339" s="39">
        <v>0</v>
      </c>
      <c r="T339" s="44">
        <v>0</v>
      </c>
      <c r="U339" s="100">
        <v>0</v>
      </c>
    </row>
    <row r="340" spans="1:21" s="78" customFormat="1" ht="11.25" customHeight="1">
      <c r="A340" s="48"/>
      <c r="B340" s="48"/>
      <c r="C340" s="49" t="s">
        <v>92</v>
      </c>
      <c r="D340" s="71" t="s">
        <v>183</v>
      </c>
      <c r="E340" s="42">
        <v>203595</v>
      </c>
      <c r="F340" s="39">
        <v>196370.13</v>
      </c>
      <c r="G340" s="119">
        <f t="shared" si="97"/>
        <v>0.9645135194872173</v>
      </c>
      <c r="H340" s="39">
        <f>F340</f>
        <v>196370.13</v>
      </c>
      <c r="I340" s="39">
        <v>0</v>
      </c>
      <c r="J340" s="39">
        <v>0</v>
      </c>
      <c r="K340" s="39">
        <v>0</v>
      </c>
      <c r="L340" s="42">
        <v>0</v>
      </c>
      <c r="M340" s="39">
        <f>H340</f>
        <v>196370.13</v>
      </c>
      <c r="N340" s="39">
        <v>0</v>
      </c>
      <c r="O340" s="39">
        <v>0</v>
      </c>
      <c r="P340" s="39">
        <v>0</v>
      </c>
      <c r="Q340" s="39">
        <v>0</v>
      </c>
      <c r="R340" s="42">
        <v>0</v>
      </c>
      <c r="S340" s="43">
        <v>0</v>
      </c>
      <c r="T340" s="31">
        <v>0</v>
      </c>
      <c r="U340" s="32">
        <v>0</v>
      </c>
    </row>
    <row r="341" spans="1:21" s="78" customFormat="1" ht="20.25" customHeight="1">
      <c r="A341" s="48"/>
      <c r="B341" s="48"/>
      <c r="C341" s="50" t="s">
        <v>204</v>
      </c>
      <c r="D341" s="71" t="s">
        <v>205</v>
      </c>
      <c r="E341" s="42">
        <v>26765</v>
      </c>
      <c r="F341" s="39">
        <v>26765</v>
      </c>
      <c r="G341" s="119">
        <f t="shared" si="97"/>
        <v>1</v>
      </c>
      <c r="H341" s="39">
        <f>F341</f>
        <v>26765</v>
      </c>
      <c r="I341" s="39">
        <v>0</v>
      </c>
      <c r="J341" s="39">
        <v>0</v>
      </c>
      <c r="K341" s="39">
        <v>0</v>
      </c>
      <c r="L341" s="42">
        <v>0</v>
      </c>
      <c r="M341" s="39">
        <f>H341</f>
        <v>26765</v>
      </c>
      <c r="N341" s="39">
        <v>0</v>
      </c>
      <c r="O341" s="39">
        <v>0</v>
      </c>
      <c r="P341" s="39">
        <v>0</v>
      </c>
      <c r="Q341" s="39">
        <v>0</v>
      </c>
      <c r="R341" s="42">
        <v>0</v>
      </c>
      <c r="S341" s="43">
        <v>0</v>
      </c>
      <c r="T341" s="31">
        <v>0</v>
      </c>
      <c r="U341" s="32">
        <v>0</v>
      </c>
    </row>
    <row r="342" spans="1:22" s="78" customFormat="1" ht="27" customHeight="1">
      <c r="A342" s="48" t="s">
        <v>93</v>
      </c>
      <c r="B342" s="48"/>
      <c r="C342" s="49"/>
      <c r="D342" s="30" t="s">
        <v>150</v>
      </c>
      <c r="E342" s="39">
        <f>SUM(E343,E346,E351,E353,E355)</f>
        <v>1150338.3199999998</v>
      </c>
      <c r="F342" s="39">
        <f>SUM(F343,F346,F351,F353,F355)</f>
        <v>1051257.7799999998</v>
      </c>
      <c r="G342" s="119">
        <f t="shared" si="97"/>
        <v>0.9138683478787353</v>
      </c>
      <c r="H342" s="39">
        <f>SUM(H343,H346,H351,H353,H355)</f>
        <v>864017.95</v>
      </c>
      <c r="I342" s="39">
        <f>SUM(I343,I346,I351,I353,I355)</f>
        <v>657490.5</v>
      </c>
      <c r="J342" s="39">
        <f aca="true" t="shared" si="101" ref="J342:U342">SUM(J343,J346,J351,J353,J355)</f>
        <v>412396.25999999995</v>
      </c>
      <c r="K342" s="39">
        <f t="shared" si="101"/>
        <v>245094.24</v>
      </c>
      <c r="L342" s="39">
        <f t="shared" si="101"/>
        <v>200000</v>
      </c>
      <c r="M342" s="39">
        <f t="shared" si="101"/>
        <v>6527.45</v>
      </c>
      <c r="N342" s="39">
        <f t="shared" si="101"/>
        <v>0</v>
      </c>
      <c r="O342" s="39">
        <f t="shared" si="101"/>
        <v>0</v>
      </c>
      <c r="P342" s="39">
        <f t="shared" si="101"/>
        <v>0</v>
      </c>
      <c r="Q342" s="39">
        <f t="shared" si="101"/>
        <v>187239.83000000002</v>
      </c>
      <c r="R342" s="39">
        <f t="shared" si="101"/>
        <v>187239.83000000002</v>
      </c>
      <c r="S342" s="39">
        <f t="shared" si="101"/>
        <v>0</v>
      </c>
      <c r="T342" s="39">
        <f t="shared" si="101"/>
        <v>0</v>
      </c>
      <c r="U342" s="39">
        <f t="shared" si="101"/>
        <v>0</v>
      </c>
      <c r="V342" s="102"/>
    </row>
    <row r="343" spans="1:22" s="78" customFormat="1" ht="10.5" customHeight="1">
      <c r="A343" s="48"/>
      <c r="B343" s="48" t="s">
        <v>95</v>
      </c>
      <c r="C343" s="49"/>
      <c r="D343" s="30" t="s">
        <v>151</v>
      </c>
      <c r="E343" s="39">
        <f>SUM(E344:E345)</f>
        <v>98037</v>
      </c>
      <c r="F343" s="39">
        <f>SUM(F344:F345)</f>
        <v>98037</v>
      </c>
      <c r="G343" s="119">
        <f t="shared" si="97"/>
        <v>1</v>
      </c>
      <c r="H343" s="39">
        <f>SUM(H344:H345)</f>
        <v>8071</v>
      </c>
      <c r="I343" s="39">
        <f>SUM(I344:I345)</f>
        <v>8071</v>
      </c>
      <c r="J343" s="39">
        <f aca="true" t="shared" si="102" ref="J343:U343">SUM(J344:J345)</f>
        <v>0</v>
      </c>
      <c r="K343" s="39">
        <f t="shared" si="102"/>
        <v>8071</v>
      </c>
      <c r="L343" s="39">
        <f t="shared" si="102"/>
        <v>0</v>
      </c>
      <c r="M343" s="39">
        <f t="shared" si="102"/>
        <v>0</v>
      </c>
      <c r="N343" s="39">
        <f t="shared" si="102"/>
        <v>0</v>
      </c>
      <c r="O343" s="39">
        <f t="shared" si="102"/>
        <v>0</v>
      </c>
      <c r="P343" s="39">
        <f t="shared" si="102"/>
        <v>0</v>
      </c>
      <c r="Q343" s="39">
        <f t="shared" si="102"/>
        <v>89966</v>
      </c>
      <c r="R343" s="39">
        <f t="shared" si="102"/>
        <v>89966</v>
      </c>
      <c r="S343" s="39">
        <f t="shared" si="102"/>
        <v>0</v>
      </c>
      <c r="T343" s="39">
        <f t="shared" si="102"/>
        <v>0</v>
      </c>
      <c r="U343" s="39">
        <f t="shared" si="102"/>
        <v>0</v>
      </c>
      <c r="V343" s="102"/>
    </row>
    <row r="344" spans="1:22" s="78" customFormat="1" ht="11.25" customHeight="1">
      <c r="A344" s="48"/>
      <c r="B344" s="48"/>
      <c r="C344" s="49" t="s">
        <v>13</v>
      </c>
      <c r="D344" s="71" t="s">
        <v>155</v>
      </c>
      <c r="E344" s="42">
        <v>8071</v>
      </c>
      <c r="F344" s="39">
        <v>8071</v>
      </c>
      <c r="G344" s="119">
        <f t="shared" si="97"/>
        <v>1</v>
      </c>
      <c r="H344" s="39">
        <f>F344</f>
        <v>8071</v>
      </c>
      <c r="I344" s="39">
        <f>H344</f>
        <v>8071</v>
      </c>
      <c r="J344" s="39">
        <v>0</v>
      </c>
      <c r="K344" s="39">
        <f>H344</f>
        <v>8071</v>
      </c>
      <c r="L344" s="42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42">
        <v>0</v>
      </c>
      <c r="S344" s="43">
        <v>0</v>
      </c>
      <c r="T344" s="31">
        <v>0</v>
      </c>
      <c r="U344" s="32">
        <v>0</v>
      </c>
      <c r="V344" s="102"/>
    </row>
    <row r="345" spans="1:22" s="78" customFormat="1" ht="80.25" customHeight="1">
      <c r="A345" s="48"/>
      <c r="B345" s="48"/>
      <c r="C345" s="49" t="s">
        <v>94</v>
      </c>
      <c r="D345" s="71" t="s">
        <v>184</v>
      </c>
      <c r="E345" s="42">
        <v>89966</v>
      </c>
      <c r="F345" s="39">
        <v>89966</v>
      </c>
      <c r="G345" s="119">
        <f t="shared" si="97"/>
        <v>1</v>
      </c>
      <c r="H345" s="39">
        <v>0</v>
      </c>
      <c r="I345" s="39">
        <v>0</v>
      </c>
      <c r="J345" s="39">
        <v>0</v>
      </c>
      <c r="K345" s="39">
        <v>0</v>
      </c>
      <c r="L345" s="42">
        <v>0</v>
      </c>
      <c r="M345" s="39">
        <v>0</v>
      </c>
      <c r="N345" s="39">
        <v>0</v>
      </c>
      <c r="O345" s="39">
        <v>0</v>
      </c>
      <c r="P345" s="39">
        <v>0</v>
      </c>
      <c r="Q345" s="39">
        <f>F345</f>
        <v>89966</v>
      </c>
      <c r="R345" s="42">
        <f>Q345</f>
        <v>89966</v>
      </c>
      <c r="S345" s="43">
        <v>0</v>
      </c>
      <c r="T345" s="31">
        <v>0</v>
      </c>
      <c r="U345" s="32">
        <v>0</v>
      </c>
      <c r="V345" s="102"/>
    </row>
    <row r="346" spans="1:22" s="78" customFormat="1" ht="20.25" customHeight="1">
      <c r="A346" s="48"/>
      <c r="B346" s="48" t="s">
        <v>96</v>
      </c>
      <c r="C346" s="49"/>
      <c r="D346" s="30" t="s">
        <v>186</v>
      </c>
      <c r="E346" s="39">
        <f>SUM(E347:E350)</f>
        <v>247550</v>
      </c>
      <c r="F346" s="39">
        <f aca="true" t="shared" si="103" ref="F346:U346">SUM(F347:F350)</f>
        <v>227681.46000000002</v>
      </c>
      <c r="G346" s="119">
        <f t="shared" si="97"/>
        <v>0.9197392849929308</v>
      </c>
      <c r="H346" s="39">
        <f t="shared" si="103"/>
        <v>130407.63</v>
      </c>
      <c r="I346" s="39">
        <f t="shared" si="103"/>
        <v>130407.63</v>
      </c>
      <c r="J346" s="39">
        <f t="shared" si="103"/>
        <v>0</v>
      </c>
      <c r="K346" s="39">
        <f t="shared" si="103"/>
        <v>130407.63</v>
      </c>
      <c r="L346" s="39">
        <f t="shared" si="103"/>
        <v>0</v>
      </c>
      <c r="M346" s="39">
        <f t="shared" si="103"/>
        <v>0</v>
      </c>
      <c r="N346" s="39">
        <f t="shared" si="103"/>
        <v>0</v>
      </c>
      <c r="O346" s="39">
        <f t="shared" si="103"/>
        <v>0</v>
      </c>
      <c r="P346" s="39">
        <f t="shared" si="103"/>
        <v>0</v>
      </c>
      <c r="Q346" s="39">
        <f t="shared" si="103"/>
        <v>97273.83</v>
      </c>
      <c r="R346" s="39">
        <f t="shared" si="103"/>
        <v>97273.83</v>
      </c>
      <c r="S346" s="39">
        <f t="shared" si="103"/>
        <v>0</v>
      </c>
      <c r="T346" s="39">
        <f t="shared" si="103"/>
        <v>0</v>
      </c>
      <c r="U346" s="39">
        <f t="shared" si="103"/>
        <v>0</v>
      </c>
      <c r="V346" s="102"/>
    </row>
    <row r="347" spans="1:22" s="78" customFormat="1" ht="11.25" customHeight="1">
      <c r="A347" s="48"/>
      <c r="B347" s="48"/>
      <c r="C347" s="49" t="s">
        <v>28</v>
      </c>
      <c r="D347" s="71" t="s">
        <v>167</v>
      </c>
      <c r="E347" s="42">
        <v>91000</v>
      </c>
      <c r="F347" s="39">
        <v>81076.87</v>
      </c>
      <c r="G347" s="119">
        <f t="shared" si="97"/>
        <v>0.8909546153846153</v>
      </c>
      <c r="H347" s="39">
        <f>F347</f>
        <v>81076.87</v>
      </c>
      <c r="I347" s="39">
        <f>H347</f>
        <v>81076.87</v>
      </c>
      <c r="J347" s="39">
        <v>0</v>
      </c>
      <c r="K347" s="39">
        <f>H347</f>
        <v>81076.87</v>
      </c>
      <c r="L347" s="42">
        <v>0</v>
      </c>
      <c r="M347" s="39">
        <v>0</v>
      </c>
      <c r="N347" s="39">
        <v>0</v>
      </c>
      <c r="O347" s="39">
        <v>0</v>
      </c>
      <c r="P347" s="39">
        <v>0</v>
      </c>
      <c r="Q347" s="39">
        <v>0</v>
      </c>
      <c r="R347" s="42">
        <v>0</v>
      </c>
      <c r="S347" s="43">
        <v>0</v>
      </c>
      <c r="T347" s="31">
        <v>0</v>
      </c>
      <c r="U347" s="32">
        <v>0</v>
      </c>
      <c r="V347" s="102"/>
    </row>
    <row r="348" spans="1:22" s="78" customFormat="1" ht="11.25" customHeight="1">
      <c r="A348" s="48"/>
      <c r="B348" s="48"/>
      <c r="C348" s="49" t="s">
        <v>36</v>
      </c>
      <c r="D348" s="71" t="s">
        <v>170</v>
      </c>
      <c r="E348" s="42">
        <v>52250</v>
      </c>
      <c r="F348" s="39">
        <v>47830.76</v>
      </c>
      <c r="G348" s="119">
        <f t="shared" si="97"/>
        <v>0.9154212440191388</v>
      </c>
      <c r="H348" s="39">
        <f>F348</f>
        <v>47830.76</v>
      </c>
      <c r="I348" s="39">
        <f>H348</f>
        <v>47830.76</v>
      </c>
      <c r="J348" s="39">
        <v>0</v>
      </c>
      <c r="K348" s="39">
        <f>H348</f>
        <v>47830.76</v>
      </c>
      <c r="L348" s="42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42">
        <v>0</v>
      </c>
      <c r="S348" s="43">
        <v>0</v>
      </c>
      <c r="T348" s="31">
        <v>0</v>
      </c>
      <c r="U348" s="32">
        <v>0</v>
      </c>
      <c r="V348" s="102"/>
    </row>
    <row r="349" spans="1:22" s="78" customFormat="1" ht="11.25" customHeight="1">
      <c r="A349" s="48"/>
      <c r="B349" s="48"/>
      <c r="C349" s="49" t="s">
        <v>22</v>
      </c>
      <c r="D349" s="71" t="s">
        <v>162</v>
      </c>
      <c r="E349" s="42">
        <v>1500</v>
      </c>
      <c r="F349" s="39">
        <v>1500</v>
      </c>
      <c r="G349" s="119">
        <f t="shared" si="97"/>
        <v>1</v>
      </c>
      <c r="H349" s="39">
        <f>F349</f>
        <v>1500</v>
      </c>
      <c r="I349" s="39">
        <f>H349</f>
        <v>1500</v>
      </c>
      <c r="J349" s="39">
        <v>0</v>
      </c>
      <c r="K349" s="39">
        <f>H349</f>
        <v>1500</v>
      </c>
      <c r="L349" s="42">
        <v>0</v>
      </c>
      <c r="M349" s="39">
        <v>0</v>
      </c>
      <c r="N349" s="39">
        <v>0</v>
      </c>
      <c r="O349" s="39">
        <v>0</v>
      </c>
      <c r="P349" s="39">
        <v>0</v>
      </c>
      <c r="Q349" s="39">
        <v>0</v>
      </c>
      <c r="R349" s="42">
        <v>0</v>
      </c>
      <c r="S349" s="43">
        <v>0</v>
      </c>
      <c r="T349" s="31">
        <v>0</v>
      </c>
      <c r="U349" s="32">
        <v>0</v>
      </c>
      <c r="V349" s="102"/>
    </row>
    <row r="350" spans="1:22" s="78" customFormat="1" ht="21" customHeight="1">
      <c r="A350" s="48"/>
      <c r="B350" s="48"/>
      <c r="C350" s="49" t="s">
        <v>14</v>
      </c>
      <c r="D350" s="71" t="s">
        <v>156</v>
      </c>
      <c r="E350" s="42">
        <v>102800</v>
      </c>
      <c r="F350" s="39">
        <v>97273.83</v>
      </c>
      <c r="G350" s="119">
        <f t="shared" si="97"/>
        <v>0.9462434824902723</v>
      </c>
      <c r="H350" s="39">
        <v>0</v>
      </c>
      <c r="I350" s="39">
        <v>0</v>
      </c>
      <c r="J350" s="39">
        <v>0</v>
      </c>
      <c r="K350" s="39">
        <v>0</v>
      </c>
      <c r="L350" s="42">
        <v>0</v>
      </c>
      <c r="M350" s="39">
        <v>0</v>
      </c>
      <c r="N350" s="39">
        <v>0</v>
      </c>
      <c r="O350" s="39">
        <v>0</v>
      </c>
      <c r="P350" s="39">
        <v>0</v>
      </c>
      <c r="Q350" s="39">
        <f>F350</f>
        <v>97273.83</v>
      </c>
      <c r="R350" s="39">
        <f>Q350</f>
        <v>97273.83</v>
      </c>
      <c r="S350" s="43">
        <v>0</v>
      </c>
      <c r="T350" s="31">
        <v>0</v>
      </c>
      <c r="U350" s="32">
        <v>0</v>
      </c>
      <c r="V350" s="102"/>
    </row>
    <row r="351" spans="1:22" s="78" customFormat="1" ht="21" customHeight="1">
      <c r="A351" s="48"/>
      <c r="B351" s="48" t="s">
        <v>278</v>
      </c>
      <c r="C351" s="49"/>
      <c r="D351" s="99" t="s">
        <v>279</v>
      </c>
      <c r="E351" s="39">
        <f>SUM(E352)</f>
        <v>200000</v>
      </c>
      <c r="F351" s="39">
        <f aca="true" t="shared" si="104" ref="F351:U351">SUM(F352)</f>
        <v>200000</v>
      </c>
      <c r="G351" s="119">
        <f t="shared" si="97"/>
        <v>1</v>
      </c>
      <c r="H351" s="39">
        <f t="shared" si="104"/>
        <v>200000</v>
      </c>
      <c r="I351" s="39">
        <f t="shared" si="104"/>
        <v>0</v>
      </c>
      <c r="J351" s="39">
        <f t="shared" si="104"/>
        <v>0</v>
      </c>
      <c r="K351" s="39">
        <f t="shared" si="104"/>
        <v>0</v>
      </c>
      <c r="L351" s="39">
        <f t="shared" si="104"/>
        <v>200000</v>
      </c>
      <c r="M351" s="39">
        <f t="shared" si="104"/>
        <v>0</v>
      </c>
      <c r="N351" s="39">
        <f t="shared" si="104"/>
        <v>0</v>
      </c>
      <c r="O351" s="39">
        <f t="shared" si="104"/>
        <v>0</v>
      </c>
      <c r="P351" s="39">
        <f t="shared" si="104"/>
        <v>0</v>
      </c>
      <c r="Q351" s="39">
        <f t="shared" si="104"/>
        <v>0</v>
      </c>
      <c r="R351" s="39">
        <f t="shared" si="104"/>
        <v>0</v>
      </c>
      <c r="S351" s="39">
        <f t="shared" si="104"/>
        <v>0</v>
      </c>
      <c r="T351" s="39">
        <f t="shared" si="104"/>
        <v>0</v>
      </c>
      <c r="U351" s="39">
        <f t="shared" si="104"/>
        <v>0</v>
      </c>
      <c r="V351" s="102"/>
    </row>
    <row r="352" spans="1:22" s="78" customFormat="1" ht="72" customHeight="1">
      <c r="A352" s="48"/>
      <c r="B352" s="48"/>
      <c r="C352" s="49" t="s">
        <v>280</v>
      </c>
      <c r="D352" s="71" t="s">
        <v>281</v>
      </c>
      <c r="E352" s="42">
        <v>200000</v>
      </c>
      <c r="F352" s="39">
        <v>200000</v>
      </c>
      <c r="G352" s="119">
        <f t="shared" si="97"/>
        <v>1</v>
      </c>
      <c r="H352" s="39">
        <f>F352</f>
        <v>200000</v>
      </c>
      <c r="I352" s="39">
        <v>0</v>
      </c>
      <c r="J352" s="39">
        <v>0</v>
      </c>
      <c r="K352" s="39">
        <v>0</v>
      </c>
      <c r="L352" s="42">
        <f>F352</f>
        <v>200000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43">
        <v>0</v>
      </c>
      <c r="T352" s="31">
        <v>0</v>
      </c>
      <c r="U352" s="32">
        <v>0</v>
      </c>
      <c r="V352" s="102"/>
    </row>
    <row r="353" spans="1:22" s="78" customFormat="1" ht="37.5" customHeight="1">
      <c r="A353" s="48"/>
      <c r="B353" s="48" t="s">
        <v>97</v>
      </c>
      <c r="C353" s="49"/>
      <c r="D353" s="30" t="s">
        <v>185</v>
      </c>
      <c r="E353" s="39">
        <f>SUM(E354)</f>
        <v>14739</v>
      </c>
      <c r="F353" s="39">
        <f aca="true" t="shared" si="105" ref="F353:U353">SUM(F354)</f>
        <v>3589.98</v>
      </c>
      <c r="G353" s="119">
        <f t="shared" si="97"/>
        <v>0.2435701200895583</v>
      </c>
      <c r="H353" s="39">
        <f t="shared" si="105"/>
        <v>3589.98</v>
      </c>
      <c r="I353" s="39">
        <f t="shared" si="105"/>
        <v>3589.98</v>
      </c>
      <c r="J353" s="39">
        <f t="shared" si="105"/>
        <v>0</v>
      </c>
      <c r="K353" s="39">
        <f t="shared" si="105"/>
        <v>3589.98</v>
      </c>
      <c r="L353" s="39">
        <f t="shared" si="105"/>
        <v>0</v>
      </c>
      <c r="M353" s="39">
        <f t="shared" si="105"/>
        <v>0</v>
      </c>
      <c r="N353" s="39">
        <f t="shared" si="105"/>
        <v>0</v>
      </c>
      <c r="O353" s="39">
        <f t="shared" si="105"/>
        <v>0</v>
      </c>
      <c r="P353" s="39">
        <f t="shared" si="105"/>
        <v>0</v>
      </c>
      <c r="Q353" s="39">
        <f t="shared" si="105"/>
        <v>0</v>
      </c>
      <c r="R353" s="39">
        <f t="shared" si="105"/>
        <v>0</v>
      </c>
      <c r="S353" s="39">
        <f t="shared" si="105"/>
        <v>0</v>
      </c>
      <c r="T353" s="39">
        <f t="shared" si="105"/>
        <v>0</v>
      </c>
      <c r="U353" s="39">
        <f t="shared" si="105"/>
        <v>0</v>
      </c>
      <c r="V353" s="102"/>
    </row>
    <row r="354" spans="1:22" s="78" customFormat="1" ht="11.25" customHeight="1">
      <c r="A354" s="48"/>
      <c r="B354" s="48"/>
      <c r="C354" s="49" t="s">
        <v>13</v>
      </c>
      <c r="D354" s="71" t="s">
        <v>155</v>
      </c>
      <c r="E354" s="42">
        <v>14739</v>
      </c>
      <c r="F354" s="39">
        <v>3589.98</v>
      </c>
      <c r="G354" s="119">
        <f t="shared" si="97"/>
        <v>0.2435701200895583</v>
      </c>
      <c r="H354" s="39">
        <f>F354</f>
        <v>3589.98</v>
      </c>
      <c r="I354" s="39">
        <f>H354</f>
        <v>3589.98</v>
      </c>
      <c r="J354" s="39">
        <v>0</v>
      </c>
      <c r="K354" s="39">
        <f>H354</f>
        <v>3589.98</v>
      </c>
      <c r="L354" s="42">
        <v>0</v>
      </c>
      <c r="M354" s="39">
        <v>0</v>
      </c>
      <c r="N354" s="39">
        <v>0</v>
      </c>
      <c r="O354" s="39">
        <v>0</v>
      </c>
      <c r="P354" s="39">
        <v>0</v>
      </c>
      <c r="Q354" s="39">
        <v>0</v>
      </c>
      <c r="R354" s="42">
        <v>0</v>
      </c>
      <c r="S354" s="43"/>
      <c r="T354" s="31">
        <v>0</v>
      </c>
      <c r="U354" s="32">
        <v>0</v>
      </c>
      <c r="V354" s="102"/>
    </row>
    <row r="355" spans="1:22" s="78" customFormat="1" ht="11.25" customHeight="1">
      <c r="A355" s="48"/>
      <c r="B355" s="48" t="s">
        <v>98</v>
      </c>
      <c r="C355" s="49"/>
      <c r="D355" s="30" t="s">
        <v>111</v>
      </c>
      <c r="E355" s="39">
        <f>SUM(E356:E369)</f>
        <v>590012.32</v>
      </c>
      <c r="F355" s="39">
        <f>SUM(F356:F369)</f>
        <v>521949.33999999997</v>
      </c>
      <c r="G355" s="119">
        <f t="shared" si="97"/>
        <v>0.8846414257926004</v>
      </c>
      <c r="H355" s="39">
        <f aca="true" t="shared" si="106" ref="H355:U355">SUM(H356:H369)</f>
        <v>521949.33999999997</v>
      </c>
      <c r="I355" s="39">
        <f t="shared" si="106"/>
        <v>515421.88999999996</v>
      </c>
      <c r="J355" s="39">
        <f t="shared" si="106"/>
        <v>412396.25999999995</v>
      </c>
      <c r="K355" s="39">
        <f t="shared" si="106"/>
        <v>103025.62999999999</v>
      </c>
      <c r="L355" s="39">
        <f t="shared" si="106"/>
        <v>0</v>
      </c>
      <c r="M355" s="39">
        <f t="shared" si="106"/>
        <v>6527.45</v>
      </c>
      <c r="N355" s="39">
        <f t="shared" si="106"/>
        <v>0</v>
      </c>
      <c r="O355" s="39">
        <f t="shared" si="106"/>
        <v>0</v>
      </c>
      <c r="P355" s="39">
        <f t="shared" si="106"/>
        <v>0</v>
      </c>
      <c r="Q355" s="39">
        <f t="shared" si="106"/>
        <v>0</v>
      </c>
      <c r="R355" s="39">
        <f t="shared" si="106"/>
        <v>0</v>
      </c>
      <c r="S355" s="39">
        <f t="shared" si="106"/>
        <v>0</v>
      </c>
      <c r="T355" s="39">
        <f t="shared" si="106"/>
        <v>0</v>
      </c>
      <c r="U355" s="39">
        <f t="shared" si="106"/>
        <v>0</v>
      </c>
      <c r="V355" s="102"/>
    </row>
    <row r="356" spans="1:22" s="78" customFormat="1" ht="30" customHeight="1">
      <c r="A356" s="48"/>
      <c r="B356" s="48"/>
      <c r="C356" s="49" t="s">
        <v>25</v>
      </c>
      <c r="D356" s="71" t="s">
        <v>163</v>
      </c>
      <c r="E356" s="42">
        <v>7000</v>
      </c>
      <c r="F356" s="39">
        <v>6527.45</v>
      </c>
      <c r="G356" s="119">
        <f t="shared" si="97"/>
        <v>0.9324928571428571</v>
      </c>
      <c r="H356" s="39">
        <f aca="true" t="shared" si="107" ref="H356:H369">F356</f>
        <v>6527.45</v>
      </c>
      <c r="I356" s="39">
        <v>0</v>
      </c>
      <c r="J356" s="39">
        <v>0</v>
      </c>
      <c r="K356" s="39">
        <v>0</v>
      </c>
      <c r="L356" s="42">
        <v>0</v>
      </c>
      <c r="M356" s="39">
        <f>H356</f>
        <v>6527.45</v>
      </c>
      <c r="N356" s="39">
        <v>0</v>
      </c>
      <c r="O356" s="39">
        <v>0</v>
      </c>
      <c r="P356" s="39">
        <v>0</v>
      </c>
      <c r="Q356" s="39">
        <v>0</v>
      </c>
      <c r="R356" s="42">
        <v>0</v>
      </c>
      <c r="S356" s="43">
        <v>0</v>
      </c>
      <c r="T356" s="31">
        <v>0</v>
      </c>
      <c r="U356" s="32">
        <v>0</v>
      </c>
      <c r="V356" s="102"/>
    </row>
    <row r="357" spans="1:22" s="78" customFormat="1" ht="20.25" customHeight="1">
      <c r="A357" s="48"/>
      <c r="B357" s="48"/>
      <c r="C357" s="49" t="s">
        <v>26</v>
      </c>
      <c r="D357" s="71" t="s">
        <v>164</v>
      </c>
      <c r="E357" s="42">
        <v>349595</v>
      </c>
      <c r="F357" s="39">
        <v>320799.49</v>
      </c>
      <c r="G357" s="119">
        <f t="shared" si="97"/>
        <v>0.917631802514338</v>
      </c>
      <c r="H357" s="39">
        <f t="shared" si="107"/>
        <v>320799.49</v>
      </c>
      <c r="I357" s="39">
        <f>H357</f>
        <v>320799.49</v>
      </c>
      <c r="J357" s="39">
        <f>H357</f>
        <v>320799.49</v>
      </c>
      <c r="K357" s="39">
        <v>0</v>
      </c>
      <c r="L357" s="42">
        <v>0</v>
      </c>
      <c r="M357" s="39">
        <v>0</v>
      </c>
      <c r="N357" s="39">
        <v>0</v>
      </c>
      <c r="O357" s="39">
        <v>0</v>
      </c>
      <c r="P357" s="39">
        <v>0</v>
      </c>
      <c r="Q357" s="39">
        <v>0</v>
      </c>
      <c r="R357" s="42">
        <v>0</v>
      </c>
      <c r="S357" s="43">
        <v>0</v>
      </c>
      <c r="T357" s="31">
        <v>0</v>
      </c>
      <c r="U357" s="32">
        <v>0</v>
      </c>
      <c r="V357" s="102"/>
    </row>
    <row r="358" spans="1:22" s="78" customFormat="1" ht="21" customHeight="1">
      <c r="A358" s="48"/>
      <c r="B358" s="48"/>
      <c r="C358" s="49" t="s">
        <v>27</v>
      </c>
      <c r="D358" s="72" t="s">
        <v>165</v>
      </c>
      <c r="E358" s="42">
        <v>30000</v>
      </c>
      <c r="F358" s="39">
        <v>29869.6</v>
      </c>
      <c r="G358" s="119">
        <f t="shared" si="97"/>
        <v>0.9956533333333333</v>
      </c>
      <c r="H358" s="39">
        <f t="shared" si="107"/>
        <v>29869.6</v>
      </c>
      <c r="I358" s="39">
        <f aca="true" t="shared" si="108" ref="I358:I369">H358</f>
        <v>29869.6</v>
      </c>
      <c r="J358" s="39">
        <f>H358</f>
        <v>29869.6</v>
      </c>
      <c r="K358" s="39">
        <v>0</v>
      </c>
      <c r="L358" s="42">
        <v>0</v>
      </c>
      <c r="M358" s="39">
        <v>0</v>
      </c>
      <c r="N358" s="39">
        <v>0</v>
      </c>
      <c r="O358" s="39">
        <v>0</v>
      </c>
      <c r="P358" s="39">
        <v>0</v>
      </c>
      <c r="Q358" s="39">
        <v>0</v>
      </c>
      <c r="R358" s="42">
        <v>0</v>
      </c>
      <c r="S358" s="43">
        <v>0</v>
      </c>
      <c r="T358" s="31">
        <v>0</v>
      </c>
      <c r="U358" s="32">
        <v>0</v>
      </c>
      <c r="V358" s="102"/>
    </row>
    <row r="359" spans="1:22" s="78" customFormat="1" ht="20.25" customHeight="1">
      <c r="A359" s="48"/>
      <c r="B359" s="48"/>
      <c r="C359" s="49" t="s">
        <v>18</v>
      </c>
      <c r="D359" s="72" t="s">
        <v>158</v>
      </c>
      <c r="E359" s="39">
        <v>51897</v>
      </c>
      <c r="F359" s="39">
        <v>48980.56</v>
      </c>
      <c r="G359" s="119">
        <f t="shared" si="97"/>
        <v>0.9438033026957242</v>
      </c>
      <c r="H359" s="39">
        <f t="shared" si="107"/>
        <v>48980.56</v>
      </c>
      <c r="I359" s="39">
        <f t="shared" si="108"/>
        <v>48980.56</v>
      </c>
      <c r="J359" s="39">
        <f>H359</f>
        <v>48980.56</v>
      </c>
      <c r="K359" s="39">
        <v>0</v>
      </c>
      <c r="L359" s="42">
        <v>0</v>
      </c>
      <c r="M359" s="39">
        <v>0</v>
      </c>
      <c r="N359" s="39">
        <v>0</v>
      </c>
      <c r="O359" s="39">
        <v>0</v>
      </c>
      <c r="P359" s="39">
        <v>0</v>
      </c>
      <c r="Q359" s="39">
        <v>0</v>
      </c>
      <c r="R359" s="42">
        <v>0</v>
      </c>
      <c r="S359" s="43">
        <v>0</v>
      </c>
      <c r="T359" s="31">
        <v>0</v>
      </c>
      <c r="U359" s="32">
        <v>0</v>
      </c>
      <c r="V359" s="102"/>
    </row>
    <row r="360" spans="1:22" s="78" customFormat="1" ht="11.25" customHeight="1">
      <c r="A360" s="48"/>
      <c r="B360" s="48"/>
      <c r="C360" s="49" t="s">
        <v>19</v>
      </c>
      <c r="D360" s="72" t="s">
        <v>159</v>
      </c>
      <c r="E360" s="42">
        <v>9192</v>
      </c>
      <c r="F360" s="39">
        <v>8426.61</v>
      </c>
      <c r="G360" s="119">
        <f t="shared" si="97"/>
        <v>0.9167330287206267</v>
      </c>
      <c r="H360" s="39">
        <f t="shared" si="107"/>
        <v>8426.61</v>
      </c>
      <c r="I360" s="39">
        <f t="shared" si="108"/>
        <v>8426.61</v>
      </c>
      <c r="J360" s="39">
        <f>H360</f>
        <v>8426.61</v>
      </c>
      <c r="K360" s="39">
        <v>0</v>
      </c>
      <c r="L360" s="42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42">
        <v>0</v>
      </c>
      <c r="S360" s="43">
        <v>0</v>
      </c>
      <c r="T360" s="31">
        <v>0</v>
      </c>
      <c r="U360" s="32">
        <v>0</v>
      </c>
      <c r="V360" s="102"/>
    </row>
    <row r="361" spans="1:22" s="78" customFormat="1" ht="20.25" customHeight="1">
      <c r="A361" s="48"/>
      <c r="B361" s="48"/>
      <c r="C361" s="49" t="s">
        <v>20</v>
      </c>
      <c r="D361" s="71" t="s">
        <v>160</v>
      </c>
      <c r="E361" s="42">
        <v>4900</v>
      </c>
      <c r="F361" s="39">
        <v>4320</v>
      </c>
      <c r="G361" s="119">
        <f t="shared" si="97"/>
        <v>0.8816326530612245</v>
      </c>
      <c r="H361" s="39">
        <f t="shared" si="107"/>
        <v>4320</v>
      </c>
      <c r="I361" s="39">
        <f t="shared" si="108"/>
        <v>4320</v>
      </c>
      <c r="J361" s="39">
        <f>H361</f>
        <v>4320</v>
      </c>
      <c r="K361" s="39">
        <v>0</v>
      </c>
      <c r="L361" s="42">
        <v>0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42">
        <v>0</v>
      </c>
      <c r="S361" s="43">
        <v>0</v>
      </c>
      <c r="T361" s="31">
        <v>0</v>
      </c>
      <c r="U361" s="32">
        <v>0</v>
      </c>
      <c r="V361" s="102"/>
    </row>
    <row r="362" spans="1:22" s="78" customFormat="1" ht="20.25" customHeight="1">
      <c r="A362" s="48"/>
      <c r="B362" s="48"/>
      <c r="C362" s="49" t="s">
        <v>21</v>
      </c>
      <c r="D362" s="71" t="s">
        <v>161</v>
      </c>
      <c r="E362" s="42">
        <v>40965.67</v>
      </c>
      <c r="F362" s="39">
        <v>25303.5</v>
      </c>
      <c r="G362" s="119">
        <f t="shared" si="97"/>
        <v>0.6176757270172806</v>
      </c>
      <c r="H362" s="39">
        <f t="shared" si="107"/>
        <v>25303.5</v>
      </c>
      <c r="I362" s="39">
        <f t="shared" si="108"/>
        <v>25303.5</v>
      </c>
      <c r="J362" s="39">
        <v>0</v>
      </c>
      <c r="K362" s="39">
        <f>H362</f>
        <v>25303.5</v>
      </c>
      <c r="L362" s="42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42">
        <v>0</v>
      </c>
      <c r="S362" s="43">
        <v>0</v>
      </c>
      <c r="T362" s="31">
        <v>0</v>
      </c>
      <c r="U362" s="32">
        <v>0</v>
      </c>
      <c r="V362" s="102"/>
    </row>
    <row r="363" spans="1:22" s="78" customFormat="1" ht="11.25" customHeight="1">
      <c r="A363" s="48"/>
      <c r="B363" s="48"/>
      <c r="C363" s="49" t="s">
        <v>65</v>
      </c>
      <c r="D363" s="71" t="s">
        <v>179</v>
      </c>
      <c r="E363" s="42">
        <v>1235</v>
      </c>
      <c r="F363" s="39">
        <v>1235</v>
      </c>
      <c r="G363" s="119">
        <f t="shared" si="97"/>
        <v>1</v>
      </c>
      <c r="H363" s="39">
        <f t="shared" si="107"/>
        <v>1235</v>
      </c>
      <c r="I363" s="39">
        <f t="shared" si="108"/>
        <v>1235</v>
      </c>
      <c r="J363" s="39">
        <v>0</v>
      </c>
      <c r="K363" s="39">
        <f>H363</f>
        <v>1235</v>
      </c>
      <c r="L363" s="42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42">
        <v>0</v>
      </c>
      <c r="S363" s="43">
        <v>0</v>
      </c>
      <c r="T363" s="31">
        <v>0</v>
      </c>
      <c r="U363" s="32">
        <v>0</v>
      </c>
      <c r="V363" s="102"/>
    </row>
    <row r="364" spans="1:22" s="78" customFormat="1" ht="11.25" customHeight="1">
      <c r="A364" s="48"/>
      <c r="B364" s="48"/>
      <c r="C364" s="49" t="s">
        <v>22</v>
      </c>
      <c r="D364" s="71" t="s">
        <v>162</v>
      </c>
      <c r="E364" s="42">
        <v>29235</v>
      </c>
      <c r="F364" s="39">
        <v>13775.36</v>
      </c>
      <c r="G364" s="119">
        <f t="shared" si="97"/>
        <v>0.4711941166410125</v>
      </c>
      <c r="H364" s="39">
        <f t="shared" si="107"/>
        <v>13775.36</v>
      </c>
      <c r="I364" s="39">
        <f t="shared" si="108"/>
        <v>13775.36</v>
      </c>
      <c r="J364" s="39">
        <v>0</v>
      </c>
      <c r="K364" s="39">
        <f aca="true" t="shared" si="109" ref="K364:K369">H364</f>
        <v>13775.36</v>
      </c>
      <c r="L364" s="42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42">
        <v>0</v>
      </c>
      <c r="S364" s="43">
        <v>0</v>
      </c>
      <c r="T364" s="31">
        <v>0</v>
      </c>
      <c r="U364" s="32">
        <v>0</v>
      </c>
      <c r="V364" s="102"/>
    </row>
    <row r="365" spans="1:22" s="78" customFormat="1" ht="11.25" customHeight="1">
      <c r="A365" s="48"/>
      <c r="B365" s="48"/>
      <c r="C365" s="49" t="s">
        <v>13</v>
      </c>
      <c r="D365" s="71" t="s">
        <v>155</v>
      </c>
      <c r="E365" s="42">
        <v>3822</v>
      </c>
      <c r="F365" s="39">
        <v>697.52</v>
      </c>
      <c r="G365" s="119">
        <f t="shared" si="97"/>
        <v>0.18250130821559393</v>
      </c>
      <c r="H365" s="39">
        <f t="shared" si="107"/>
        <v>697.52</v>
      </c>
      <c r="I365" s="39">
        <f t="shared" si="108"/>
        <v>697.52</v>
      </c>
      <c r="J365" s="39">
        <v>0</v>
      </c>
      <c r="K365" s="39">
        <f t="shared" si="109"/>
        <v>697.52</v>
      </c>
      <c r="L365" s="42">
        <v>0</v>
      </c>
      <c r="M365" s="39">
        <v>0</v>
      </c>
      <c r="N365" s="39">
        <v>0</v>
      </c>
      <c r="O365" s="39">
        <v>0</v>
      </c>
      <c r="P365" s="39">
        <v>0</v>
      </c>
      <c r="Q365" s="39">
        <v>0</v>
      </c>
      <c r="R365" s="42">
        <v>0</v>
      </c>
      <c r="S365" s="43">
        <v>0</v>
      </c>
      <c r="T365" s="31">
        <v>0</v>
      </c>
      <c r="U365" s="32">
        <v>0</v>
      </c>
      <c r="V365" s="102"/>
    </row>
    <row r="366" spans="1:22" s="78" customFormat="1" ht="30" customHeight="1">
      <c r="A366" s="48"/>
      <c r="B366" s="48"/>
      <c r="C366" s="50" t="s">
        <v>32</v>
      </c>
      <c r="D366" s="71" t="s">
        <v>168</v>
      </c>
      <c r="E366" s="42">
        <v>17269</v>
      </c>
      <c r="F366" s="39">
        <v>17268.6</v>
      </c>
      <c r="G366" s="119">
        <f t="shared" si="97"/>
        <v>0.9999768371069546</v>
      </c>
      <c r="H366" s="39">
        <f t="shared" si="107"/>
        <v>17268.6</v>
      </c>
      <c r="I366" s="39">
        <f t="shared" si="108"/>
        <v>17268.6</v>
      </c>
      <c r="J366" s="39">
        <v>0</v>
      </c>
      <c r="K366" s="39">
        <f t="shared" si="109"/>
        <v>17268.6</v>
      </c>
      <c r="L366" s="42">
        <v>0</v>
      </c>
      <c r="M366" s="39">
        <v>0</v>
      </c>
      <c r="N366" s="39">
        <v>0</v>
      </c>
      <c r="O366" s="39">
        <v>0</v>
      </c>
      <c r="P366" s="39">
        <v>0</v>
      </c>
      <c r="Q366" s="39">
        <v>0</v>
      </c>
      <c r="R366" s="42">
        <v>0</v>
      </c>
      <c r="S366" s="43">
        <v>0</v>
      </c>
      <c r="T366" s="31">
        <v>0</v>
      </c>
      <c r="U366" s="32">
        <v>0</v>
      </c>
      <c r="V366" s="102"/>
    </row>
    <row r="367" spans="1:22" s="78" customFormat="1" ht="14.25" customHeight="1">
      <c r="A367" s="48"/>
      <c r="B367" s="48"/>
      <c r="C367" s="50" t="s">
        <v>260</v>
      </c>
      <c r="D367" s="71" t="s">
        <v>261</v>
      </c>
      <c r="E367" s="42">
        <v>36000</v>
      </c>
      <c r="F367" s="39">
        <v>35844</v>
      </c>
      <c r="G367" s="119">
        <f t="shared" si="97"/>
        <v>0.9956666666666667</v>
      </c>
      <c r="H367" s="39">
        <f t="shared" si="107"/>
        <v>35844</v>
      </c>
      <c r="I367" s="39">
        <f t="shared" si="108"/>
        <v>35844</v>
      </c>
      <c r="J367" s="39">
        <v>0</v>
      </c>
      <c r="K367" s="39">
        <f t="shared" si="109"/>
        <v>35844</v>
      </c>
      <c r="L367" s="42">
        <v>0</v>
      </c>
      <c r="M367" s="39">
        <v>0</v>
      </c>
      <c r="N367" s="39">
        <v>0</v>
      </c>
      <c r="O367" s="39">
        <v>0</v>
      </c>
      <c r="P367" s="39">
        <v>0</v>
      </c>
      <c r="Q367" s="39">
        <v>0</v>
      </c>
      <c r="R367" s="42">
        <v>0</v>
      </c>
      <c r="S367" s="43">
        <v>0</v>
      </c>
      <c r="T367" s="31">
        <v>0</v>
      </c>
      <c r="U367" s="32">
        <v>0</v>
      </c>
      <c r="V367" s="102"/>
    </row>
    <row r="368" spans="1:22" s="78" customFormat="1" ht="30" customHeight="1">
      <c r="A368" s="48"/>
      <c r="B368" s="48"/>
      <c r="C368" s="50" t="s">
        <v>264</v>
      </c>
      <c r="D368" s="71" t="s">
        <v>265</v>
      </c>
      <c r="E368" s="42">
        <v>178</v>
      </c>
      <c r="F368" s="39">
        <v>178</v>
      </c>
      <c r="G368" s="119">
        <f t="shared" si="97"/>
        <v>1</v>
      </c>
      <c r="H368" s="39">
        <f t="shared" si="107"/>
        <v>178</v>
      </c>
      <c r="I368" s="39">
        <f t="shared" si="108"/>
        <v>178</v>
      </c>
      <c r="J368" s="39">
        <v>0</v>
      </c>
      <c r="K368" s="39">
        <f t="shared" si="109"/>
        <v>178</v>
      </c>
      <c r="L368" s="42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42">
        <v>0</v>
      </c>
      <c r="S368" s="43">
        <v>0</v>
      </c>
      <c r="T368" s="31">
        <v>0</v>
      </c>
      <c r="U368" s="32">
        <v>0</v>
      </c>
      <c r="V368" s="102"/>
    </row>
    <row r="369" spans="1:22" s="78" customFormat="1" ht="30" customHeight="1">
      <c r="A369" s="48"/>
      <c r="B369" s="48"/>
      <c r="C369" s="50" t="s">
        <v>218</v>
      </c>
      <c r="D369" s="71" t="s">
        <v>219</v>
      </c>
      <c r="E369" s="42">
        <v>8723.65</v>
      </c>
      <c r="F369" s="39">
        <v>8723.65</v>
      </c>
      <c r="G369" s="119">
        <f t="shared" si="97"/>
        <v>1</v>
      </c>
      <c r="H369" s="39">
        <f t="shared" si="107"/>
        <v>8723.65</v>
      </c>
      <c r="I369" s="39">
        <f t="shared" si="108"/>
        <v>8723.65</v>
      </c>
      <c r="J369" s="39">
        <v>0</v>
      </c>
      <c r="K369" s="39">
        <f t="shared" si="109"/>
        <v>8723.65</v>
      </c>
      <c r="L369" s="42">
        <v>0</v>
      </c>
      <c r="M369" s="39">
        <v>0</v>
      </c>
      <c r="N369" s="39">
        <v>0</v>
      </c>
      <c r="O369" s="39">
        <v>0</v>
      </c>
      <c r="P369" s="39">
        <v>0</v>
      </c>
      <c r="Q369" s="39">
        <v>0</v>
      </c>
      <c r="R369" s="42">
        <v>0</v>
      </c>
      <c r="S369" s="43">
        <v>0</v>
      </c>
      <c r="T369" s="31">
        <v>0</v>
      </c>
      <c r="U369" s="32">
        <v>0</v>
      </c>
      <c r="V369" s="102"/>
    </row>
    <row r="370" spans="1:21" s="78" customFormat="1" ht="28.5" customHeight="1">
      <c r="A370" s="48" t="s">
        <v>99</v>
      </c>
      <c r="B370" s="48"/>
      <c r="C370" s="49"/>
      <c r="D370" s="30" t="s">
        <v>152</v>
      </c>
      <c r="E370" s="39">
        <f>SUM(E371,E379,E381)</f>
        <v>1739792.97</v>
      </c>
      <c r="F370" s="39">
        <f>SUM(F371,F379,F381)</f>
        <v>1734926.2</v>
      </c>
      <c r="G370" s="119">
        <f t="shared" si="97"/>
        <v>0.9972026729134329</v>
      </c>
      <c r="H370" s="39">
        <f>SUM(H371,H379,H381)</f>
        <v>413872.45999999996</v>
      </c>
      <c r="I370" s="39">
        <f>SUM(I371,I379,I381)</f>
        <v>55969.24</v>
      </c>
      <c r="J370" s="39">
        <f aca="true" t="shared" si="110" ref="J370:U370">SUM(J371,J379,J381)</f>
        <v>900</v>
      </c>
      <c r="K370" s="39">
        <f t="shared" si="110"/>
        <v>55069.24</v>
      </c>
      <c r="L370" s="39">
        <f t="shared" si="110"/>
        <v>357903.22</v>
      </c>
      <c r="M370" s="39">
        <f t="shared" si="110"/>
        <v>0</v>
      </c>
      <c r="N370" s="39">
        <f t="shared" si="110"/>
        <v>0</v>
      </c>
      <c r="O370" s="39">
        <f t="shared" si="110"/>
        <v>0</v>
      </c>
      <c r="P370" s="39">
        <f t="shared" si="110"/>
        <v>0</v>
      </c>
      <c r="Q370" s="39">
        <f t="shared" si="110"/>
        <v>1321053.74</v>
      </c>
      <c r="R370" s="39">
        <f t="shared" si="110"/>
        <v>1321053.74</v>
      </c>
      <c r="S370" s="39">
        <f t="shared" si="110"/>
        <v>0</v>
      </c>
      <c r="T370" s="39">
        <f t="shared" si="110"/>
        <v>0</v>
      </c>
      <c r="U370" s="39">
        <f t="shared" si="110"/>
        <v>0</v>
      </c>
    </row>
    <row r="371" spans="1:21" s="78" customFormat="1" ht="18" customHeight="1">
      <c r="A371" s="48"/>
      <c r="B371" s="48" t="s">
        <v>100</v>
      </c>
      <c r="C371" s="49"/>
      <c r="D371" s="30" t="s">
        <v>153</v>
      </c>
      <c r="E371" s="39">
        <f>SUM(E372:E378)</f>
        <v>1016140.99</v>
      </c>
      <c r="F371" s="39">
        <f>SUM(F372:F378)</f>
        <v>1013080.72</v>
      </c>
      <c r="G371" s="119">
        <f t="shared" si="97"/>
        <v>0.9969883411552958</v>
      </c>
      <c r="H371" s="39">
        <f>SUM(H372:H378)</f>
        <v>19238.04</v>
      </c>
      <c r="I371" s="39">
        <f>SUM(I372:I378)</f>
        <v>19238.04</v>
      </c>
      <c r="J371" s="39">
        <f aca="true" t="shared" si="111" ref="J371:U371">SUM(J372:J378)</f>
        <v>500</v>
      </c>
      <c r="K371" s="39">
        <f t="shared" si="111"/>
        <v>18738.04</v>
      </c>
      <c r="L371" s="39">
        <f t="shared" si="111"/>
        <v>0</v>
      </c>
      <c r="M371" s="39">
        <f t="shared" si="111"/>
        <v>0</v>
      </c>
      <c r="N371" s="39">
        <f t="shared" si="111"/>
        <v>0</v>
      </c>
      <c r="O371" s="39">
        <f t="shared" si="111"/>
        <v>0</v>
      </c>
      <c r="P371" s="39">
        <f t="shared" si="111"/>
        <v>0</v>
      </c>
      <c r="Q371" s="39">
        <f t="shared" si="111"/>
        <v>993842.68</v>
      </c>
      <c r="R371" s="39">
        <f t="shared" si="111"/>
        <v>993842.68</v>
      </c>
      <c r="S371" s="39">
        <f t="shared" si="111"/>
        <v>0</v>
      </c>
      <c r="T371" s="39">
        <f t="shared" si="111"/>
        <v>0</v>
      </c>
      <c r="U371" s="39">
        <f t="shared" si="111"/>
        <v>0</v>
      </c>
    </row>
    <row r="372" spans="1:21" s="78" customFormat="1" ht="20.25" customHeight="1">
      <c r="A372" s="48"/>
      <c r="B372" s="48"/>
      <c r="C372" s="49" t="s">
        <v>20</v>
      </c>
      <c r="D372" s="71" t="s">
        <v>160</v>
      </c>
      <c r="E372" s="44">
        <v>500</v>
      </c>
      <c r="F372" s="39">
        <v>500</v>
      </c>
      <c r="G372" s="119">
        <f t="shared" si="97"/>
        <v>1</v>
      </c>
      <c r="H372" s="39">
        <f>F372</f>
        <v>500</v>
      </c>
      <c r="I372" s="39">
        <f>H372</f>
        <v>500</v>
      </c>
      <c r="J372" s="39">
        <f>H372</f>
        <v>500</v>
      </c>
      <c r="K372" s="39">
        <v>0</v>
      </c>
      <c r="L372" s="44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44">
        <v>0</v>
      </c>
      <c r="S372" s="39">
        <v>0</v>
      </c>
      <c r="T372" s="44">
        <v>0</v>
      </c>
      <c r="U372" s="39">
        <v>0</v>
      </c>
    </row>
    <row r="373" spans="1:21" s="78" customFormat="1" ht="20.25" customHeight="1">
      <c r="A373" s="48"/>
      <c r="B373" s="48"/>
      <c r="C373" s="49" t="s">
        <v>21</v>
      </c>
      <c r="D373" s="71" t="s">
        <v>161</v>
      </c>
      <c r="E373" s="44">
        <v>18700</v>
      </c>
      <c r="F373" s="39">
        <v>18688.04</v>
      </c>
      <c r="G373" s="119">
        <f t="shared" si="97"/>
        <v>0.9993604278074867</v>
      </c>
      <c r="H373" s="39">
        <f>F373</f>
        <v>18688.04</v>
      </c>
      <c r="I373" s="39">
        <f>H373</f>
        <v>18688.04</v>
      </c>
      <c r="J373" s="39">
        <v>0</v>
      </c>
      <c r="K373" s="39">
        <f>H373</f>
        <v>18688.04</v>
      </c>
      <c r="L373" s="44">
        <v>0</v>
      </c>
      <c r="M373" s="39">
        <v>0</v>
      </c>
      <c r="N373" s="39">
        <v>0</v>
      </c>
      <c r="O373" s="39">
        <v>0</v>
      </c>
      <c r="P373" s="39">
        <v>0</v>
      </c>
      <c r="Q373" s="39">
        <v>0</v>
      </c>
      <c r="R373" s="44">
        <v>0</v>
      </c>
      <c r="S373" s="39">
        <v>0</v>
      </c>
      <c r="T373" s="44">
        <v>0</v>
      </c>
      <c r="U373" s="39">
        <v>0</v>
      </c>
    </row>
    <row r="374" spans="1:21" s="78" customFormat="1" ht="11.25" customHeight="1">
      <c r="A374" s="48"/>
      <c r="B374" s="48"/>
      <c r="C374" s="49" t="s">
        <v>22</v>
      </c>
      <c r="D374" s="71" t="s">
        <v>162</v>
      </c>
      <c r="E374" s="44">
        <v>50</v>
      </c>
      <c r="F374" s="39">
        <v>50</v>
      </c>
      <c r="G374" s="119">
        <f t="shared" si="97"/>
        <v>1</v>
      </c>
      <c r="H374" s="39">
        <f>F374</f>
        <v>50</v>
      </c>
      <c r="I374" s="39">
        <f>H374</f>
        <v>50</v>
      </c>
      <c r="J374" s="39">
        <v>0</v>
      </c>
      <c r="K374" s="39">
        <f>H374</f>
        <v>50</v>
      </c>
      <c r="L374" s="44">
        <v>0</v>
      </c>
      <c r="M374" s="39">
        <v>0</v>
      </c>
      <c r="N374" s="39">
        <v>0</v>
      </c>
      <c r="O374" s="39">
        <v>0</v>
      </c>
      <c r="P374" s="39">
        <v>0</v>
      </c>
      <c r="Q374" s="39">
        <v>0</v>
      </c>
      <c r="R374" s="44">
        <v>0</v>
      </c>
      <c r="S374" s="39">
        <v>0</v>
      </c>
      <c r="T374" s="44">
        <v>0</v>
      </c>
      <c r="U374" s="39">
        <v>0</v>
      </c>
    </row>
    <row r="375" spans="1:21" s="78" customFormat="1" ht="20.25" customHeight="1">
      <c r="A375" s="48"/>
      <c r="B375" s="48"/>
      <c r="C375" s="49" t="s">
        <v>14</v>
      </c>
      <c r="D375" s="71" t="s">
        <v>156</v>
      </c>
      <c r="E375" s="42">
        <v>19007.7</v>
      </c>
      <c r="F375" s="39">
        <v>18953.46</v>
      </c>
      <c r="G375" s="119">
        <f t="shared" si="97"/>
        <v>0.9971464196088953</v>
      </c>
      <c r="H375" s="39">
        <v>0</v>
      </c>
      <c r="I375" s="39">
        <v>0</v>
      </c>
      <c r="J375" s="39">
        <v>0</v>
      </c>
      <c r="K375" s="39">
        <v>0</v>
      </c>
      <c r="L375" s="42">
        <v>0</v>
      </c>
      <c r="M375" s="39">
        <v>0</v>
      </c>
      <c r="N375" s="39">
        <v>0</v>
      </c>
      <c r="O375" s="39">
        <v>0</v>
      </c>
      <c r="P375" s="39">
        <v>0</v>
      </c>
      <c r="Q375" s="39">
        <f>F375</f>
        <v>18953.46</v>
      </c>
      <c r="R375" s="39">
        <f>Q375</f>
        <v>18953.46</v>
      </c>
      <c r="S375" s="43">
        <v>0</v>
      </c>
      <c r="T375" s="31">
        <v>0</v>
      </c>
      <c r="U375" s="32">
        <v>0</v>
      </c>
    </row>
    <row r="376" spans="1:21" s="78" customFormat="1" ht="20.25" customHeight="1">
      <c r="A376" s="48"/>
      <c r="B376" s="48"/>
      <c r="C376" s="49" t="s">
        <v>101</v>
      </c>
      <c r="D376" s="71" t="s">
        <v>156</v>
      </c>
      <c r="E376" s="42">
        <v>480931.27</v>
      </c>
      <c r="F376" s="39">
        <v>480725.12</v>
      </c>
      <c r="G376" s="119">
        <f t="shared" si="97"/>
        <v>0.9995713524720486</v>
      </c>
      <c r="H376" s="39">
        <v>0</v>
      </c>
      <c r="I376" s="39">
        <v>0</v>
      </c>
      <c r="J376" s="39">
        <v>0</v>
      </c>
      <c r="K376" s="39">
        <v>0</v>
      </c>
      <c r="L376" s="42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f>F376</f>
        <v>480725.12</v>
      </c>
      <c r="R376" s="42">
        <f>Q376</f>
        <v>480725.12</v>
      </c>
      <c r="S376" s="39">
        <v>0</v>
      </c>
      <c r="T376" s="31">
        <v>0</v>
      </c>
      <c r="U376" s="32">
        <v>0</v>
      </c>
    </row>
    <row r="377" spans="1:21" s="78" customFormat="1" ht="20.25" customHeight="1">
      <c r="A377" s="48"/>
      <c r="B377" s="48"/>
      <c r="C377" s="49" t="s">
        <v>102</v>
      </c>
      <c r="D377" s="71" t="s">
        <v>156</v>
      </c>
      <c r="E377" s="42">
        <v>486952.02</v>
      </c>
      <c r="F377" s="39">
        <v>484273.74</v>
      </c>
      <c r="G377" s="119">
        <f t="shared" si="97"/>
        <v>0.9944999098679167</v>
      </c>
      <c r="H377" s="39">
        <v>0</v>
      </c>
      <c r="I377" s="39">
        <v>0</v>
      </c>
      <c r="J377" s="39">
        <v>0</v>
      </c>
      <c r="K377" s="39">
        <v>0</v>
      </c>
      <c r="L377" s="42">
        <v>0</v>
      </c>
      <c r="M377" s="39">
        <v>0</v>
      </c>
      <c r="N377" s="39">
        <v>0</v>
      </c>
      <c r="O377" s="39">
        <v>0</v>
      </c>
      <c r="P377" s="39">
        <v>0</v>
      </c>
      <c r="Q377" s="39">
        <f>F377</f>
        <v>484273.74</v>
      </c>
      <c r="R377" s="42">
        <f>Q377</f>
        <v>484273.74</v>
      </c>
      <c r="S377" s="39">
        <v>0</v>
      </c>
      <c r="T377" s="31">
        <v>0</v>
      </c>
      <c r="U377" s="32">
        <v>0</v>
      </c>
    </row>
    <row r="378" spans="1:21" s="78" customFormat="1" ht="30.75" customHeight="1">
      <c r="A378" s="48"/>
      <c r="B378" s="48"/>
      <c r="C378" s="49" t="s">
        <v>33</v>
      </c>
      <c r="D378" s="71" t="s">
        <v>169</v>
      </c>
      <c r="E378" s="42">
        <v>10000</v>
      </c>
      <c r="F378" s="39">
        <v>9890.36</v>
      </c>
      <c r="G378" s="119">
        <f t="shared" si="97"/>
        <v>0.989036</v>
      </c>
      <c r="H378" s="39">
        <v>0</v>
      </c>
      <c r="I378" s="39">
        <v>0</v>
      </c>
      <c r="J378" s="39">
        <v>0</v>
      </c>
      <c r="K378" s="39">
        <v>0</v>
      </c>
      <c r="L378" s="42">
        <v>0</v>
      </c>
      <c r="M378" s="39">
        <v>0</v>
      </c>
      <c r="N378" s="39">
        <v>0</v>
      </c>
      <c r="O378" s="39">
        <v>0</v>
      </c>
      <c r="P378" s="39">
        <v>0</v>
      </c>
      <c r="Q378" s="39">
        <f>F378</f>
        <v>9890.36</v>
      </c>
      <c r="R378" s="42">
        <f>Q378</f>
        <v>9890.36</v>
      </c>
      <c r="S378" s="39">
        <v>0</v>
      </c>
      <c r="T378" s="31">
        <v>0</v>
      </c>
      <c r="U378" s="32">
        <v>0</v>
      </c>
    </row>
    <row r="379" spans="1:21" s="78" customFormat="1" ht="11.25" customHeight="1">
      <c r="A379" s="48"/>
      <c r="B379" s="48" t="s">
        <v>103</v>
      </c>
      <c r="C379" s="49"/>
      <c r="D379" s="30" t="s">
        <v>154</v>
      </c>
      <c r="E379" s="39">
        <f>SUM(E380)</f>
        <v>310000</v>
      </c>
      <c r="F379" s="39">
        <f aca="true" t="shared" si="112" ref="F379:U379">SUM(F380)</f>
        <v>309703.22</v>
      </c>
      <c r="G379" s="119">
        <f t="shared" si="97"/>
        <v>0.9990426451612903</v>
      </c>
      <c r="H379" s="39">
        <f t="shared" si="112"/>
        <v>309703.22</v>
      </c>
      <c r="I379" s="39">
        <f t="shared" si="112"/>
        <v>0</v>
      </c>
      <c r="J379" s="39">
        <f t="shared" si="112"/>
        <v>0</v>
      </c>
      <c r="K379" s="39">
        <f t="shared" si="112"/>
        <v>0</v>
      </c>
      <c r="L379" s="39">
        <f t="shared" si="112"/>
        <v>309703.22</v>
      </c>
      <c r="M379" s="39">
        <f t="shared" si="112"/>
        <v>0</v>
      </c>
      <c r="N379" s="39">
        <f t="shared" si="112"/>
        <v>0</v>
      </c>
      <c r="O379" s="39">
        <f t="shared" si="112"/>
        <v>0</v>
      </c>
      <c r="P379" s="39">
        <f t="shared" si="112"/>
        <v>0</v>
      </c>
      <c r="Q379" s="39">
        <f t="shared" si="112"/>
        <v>0</v>
      </c>
      <c r="R379" s="39">
        <f t="shared" si="112"/>
        <v>0</v>
      </c>
      <c r="S379" s="39">
        <f t="shared" si="112"/>
        <v>0</v>
      </c>
      <c r="T379" s="39">
        <f t="shared" si="112"/>
        <v>0</v>
      </c>
      <c r="U379" s="39">
        <f t="shared" si="112"/>
        <v>0</v>
      </c>
    </row>
    <row r="380" spans="1:21" s="78" customFormat="1" ht="30" customHeight="1">
      <c r="A380" s="48"/>
      <c r="B380" s="48"/>
      <c r="C380" s="49" t="s">
        <v>104</v>
      </c>
      <c r="D380" s="71" t="s">
        <v>192</v>
      </c>
      <c r="E380" s="42">
        <v>310000</v>
      </c>
      <c r="F380" s="39">
        <v>309703.22</v>
      </c>
      <c r="G380" s="119">
        <f t="shared" si="97"/>
        <v>0.9990426451612903</v>
      </c>
      <c r="H380" s="39">
        <f>F380</f>
        <v>309703.22</v>
      </c>
      <c r="I380" s="39">
        <v>0</v>
      </c>
      <c r="J380" s="39">
        <v>0</v>
      </c>
      <c r="K380" s="39">
        <v>0</v>
      </c>
      <c r="L380" s="39">
        <f>H380</f>
        <v>309703.22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42">
        <v>0</v>
      </c>
      <c r="S380" s="43">
        <v>0</v>
      </c>
      <c r="T380" s="31">
        <v>0</v>
      </c>
      <c r="U380" s="32">
        <v>0</v>
      </c>
    </row>
    <row r="381" spans="1:21" s="78" customFormat="1" ht="11.25" customHeight="1">
      <c r="A381" s="48"/>
      <c r="B381" s="48" t="s">
        <v>105</v>
      </c>
      <c r="C381" s="49"/>
      <c r="D381" s="30" t="s">
        <v>111</v>
      </c>
      <c r="E381" s="39">
        <f>SUM(E382:E389)</f>
        <v>413651.98</v>
      </c>
      <c r="F381" s="39">
        <f aca="true" t="shared" si="113" ref="F381:U381">SUM(F382:F389)</f>
        <v>412142.26</v>
      </c>
      <c r="G381" s="119">
        <f t="shared" si="97"/>
        <v>0.9963502652640512</v>
      </c>
      <c r="H381" s="39">
        <f t="shared" si="113"/>
        <v>84931.2</v>
      </c>
      <c r="I381" s="39">
        <f t="shared" si="113"/>
        <v>36731.2</v>
      </c>
      <c r="J381" s="39">
        <f t="shared" si="113"/>
        <v>400</v>
      </c>
      <c r="K381" s="39">
        <f t="shared" si="113"/>
        <v>36331.2</v>
      </c>
      <c r="L381" s="39">
        <f t="shared" si="113"/>
        <v>48200</v>
      </c>
      <c r="M381" s="39">
        <f t="shared" si="113"/>
        <v>0</v>
      </c>
      <c r="N381" s="39">
        <f t="shared" si="113"/>
        <v>0</v>
      </c>
      <c r="O381" s="39">
        <f t="shared" si="113"/>
        <v>0</v>
      </c>
      <c r="P381" s="39">
        <f t="shared" si="113"/>
        <v>0</v>
      </c>
      <c r="Q381" s="39">
        <f t="shared" si="113"/>
        <v>327211.06</v>
      </c>
      <c r="R381" s="39">
        <f t="shared" si="113"/>
        <v>327211.06</v>
      </c>
      <c r="S381" s="39">
        <f t="shared" si="113"/>
        <v>0</v>
      </c>
      <c r="T381" s="39">
        <f t="shared" si="113"/>
        <v>0</v>
      </c>
      <c r="U381" s="39">
        <f t="shared" si="113"/>
        <v>0</v>
      </c>
    </row>
    <row r="382" spans="1:21" s="78" customFormat="1" ht="48.75" customHeight="1">
      <c r="A382" s="48"/>
      <c r="B382" s="48"/>
      <c r="C382" s="49" t="s">
        <v>74</v>
      </c>
      <c r="D382" s="72" t="s">
        <v>180</v>
      </c>
      <c r="E382" s="42">
        <v>24000</v>
      </c>
      <c r="F382" s="39">
        <v>24000</v>
      </c>
      <c r="G382" s="119">
        <f t="shared" si="97"/>
        <v>1</v>
      </c>
      <c r="H382" s="39">
        <f>F382</f>
        <v>24000</v>
      </c>
      <c r="I382" s="39">
        <v>0</v>
      </c>
      <c r="J382" s="39">
        <v>0</v>
      </c>
      <c r="K382" s="39">
        <v>0</v>
      </c>
      <c r="L382" s="39">
        <f>H382</f>
        <v>24000</v>
      </c>
      <c r="M382" s="39">
        <v>0</v>
      </c>
      <c r="N382" s="39">
        <v>0</v>
      </c>
      <c r="O382" s="39">
        <v>0</v>
      </c>
      <c r="P382" s="39">
        <v>0</v>
      </c>
      <c r="Q382" s="39">
        <v>0</v>
      </c>
      <c r="R382" s="42">
        <v>0</v>
      </c>
      <c r="S382" s="43">
        <v>0</v>
      </c>
      <c r="T382" s="31">
        <v>0</v>
      </c>
      <c r="U382" s="32">
        <v>0</v>
      </c>
    </row>
    <row r="383" spans="1:21" s="78" customFormat="1" ht="69.75" customHeight="1">
      <c r="A383" s="48"/>
      <c r="B383" s="48"/>
      <c r="C383" s="50" t="s">
        <v>52</v>
      </c>
      <c r="D383" s="74" t="s">
        <v>174</v>
      </c>
      <c r="E383" s="42">
        <v>24200</v>
      </c>
      <c r="F383" s="39">
        <v>24200</v>
      </c>
      <c r="G383" s="119">
        <f t="shared" si="97"/>
        <v>1</v>
      </c>
      <c r="H383" s="39">
        <f>F383</f>
        <v>24200</v>
      </c>
      <c r="I383" s="39">
        <v>0</v>
      </c>
      <c r="J383" s="39">
        <v>0</v>
      </c>
      <c r="K383" s="39">
        <v>0</v>
      </c>
      <c r="L383" s="39">
        <f>F383</f>
        <v>24200</v>
      </c>
      <c r="M383" s="39">
        <v>0</v>
      </c>
      <c r="N383" s="39">
        <v>0</v>
      </c>
      <c r="O383" s="39">
        <v>0</v>
      </c>
      <c r="P383" s="39">
        <v>0</v>
      </c>
      <c r="Q383" s="39">
        <v>0</v>
      </c>
      <c r="R383" s="42">
        <v>0</v>
      </c>
      <c r="S383" s="43">
        <v>0</v>
      </c>
      <c r="T383" s="31">
        <v>0</v>
      </c>
      <c r="U383" s="32">
        <v>0</v>
      </c>
    </row>
    <row r="384" spans="1:21" s="78" customFormat="1" ht="22.5" customHeight="1">
      <c r="A384" s="48"/>
      <c r="B384" s="48"/>
      <c r="C384" s="50" t="s">
        <v>20</v>
      </c>
      <c r="D384" s="74" t="s">
        <v>160</v>
      </c>
      <c r="E384" s="42">
        <v>400</v>
      </c>
      <c r="F384" s="39">
        <v>400</v>
      </c>
      <c r="G384" s="119">
        <f t="shared" si="97"/>
        <v>1</v>
      </c>
      <c r="H384" s="39">
        <f>F384</f>
        <v>400</v>
      </c>
      <c r="I384" s="39">
        <f>H384</f>
        <v>400</v>
      </c>
      <c r="J384" s="39">
        <f>H384</f>
        <v>400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42">
        <v>0</v>
      </c>
      <c r="S384" s="43">
        <v>0</v>
      </c>
      <c r="T384" s="31">
        <v>0</v>
      </c>
      <c r="U384" s="32">
        <v>0</v>
      </c>
    </row>
    <row r="385" spans="1:21" s="78" customFormat="1" ht="20.25" customHeight="1">
      <c r="A385" s="48"/>
      <c r="B385" s="48"/>
      <c r="C385" s="50" t="s">
        <v>21</v>
      </c>
      <c r="D385" s="71" t="s">
        <v>161</v>
      </c>
      <c r="E385" s="42">
        <v>36990.92</v>
      </c>
      <c r="F385" s="39">
        <v>35531.2</v>
      </c>
      <c r="G385" s="119">
        <f t="shared" si="97"/>
        <v>0.9605384240240578</v>
      </c>
      <c r="H385" s="39">
        <f>F385</f>
        <v>35531.2</v>
      </c>
      <c r="I385" s="39">
        <f>H385</f>
        <v>35531.2</v>
      </c>
      <c r="J385" s="39">
        <v>0</v>
      </c>
      <c r="K385" s="39">
        <f>H385</f>
        <v>35531.2</v>
      </c>
      <c r="L385" s="39">
        <v>0</v>
      </c>
      <c r="M385" s="39">
        <v>0</v>
      </c>
      <c r="N385" s="39">
        <v>0</v>
      </c>
      <c r="O385" s="39">
        <v>0</v>
      </c>
      <c r="P385" s="39">
        <v>0</v>
      </c>
      <c r="Q385" s="39">
        <v>0</v>
      </c>
      <c r="R385" s="42">
        <v>0</v>
      </c>
      <c r="S385" s="43">
        <v>0</v>
      </c>
      <c r="T385" s="31">
        <v>0</v>
      </c>
      <c r="U385" s="32">
        <v>0</v>
      </c>
    </row>
    <row r="386" spans="1:21" s="78" customFormat="1" ht="11.25" customHeight="1">
      <c r="A386" s="48"/>
      <c r="B386" s="48"/>
      <c r="C386" s="50" t="s">
        <v>22</v>
      </c>
      <c r="D386" s="71" t="s">
        <v>162</v>
      </c>
      <c r="E386" s="39">
        <v>800</v>
      </c>
      <c r="F386" s="39">
        <v>800</v>
      </c>
      <c r="G386" s="119">
        <f t="shared" si="97"/>
        <v>1</v>
      </c>
      <c r="H386" s="39">
        <f>F386</f>
        <v>800</v>
      </c>
      <c r="I386" s="39">
        <f>H386</f>
        <v>800</v>
      </c>
      <c r="J386" s="39">
        <v>0</v>
      </c>
      <c r="K386" s="39">
        <f>H386</f>
        <v>800</v>
      </c>
      <c r="L386" s="39">
        <v>0</v>
      </c>
      <c r="M386" s="39">
        <v>0</v>
      </c>
      <c r="N386" s="39">
        <v>0</v>
      </c>
      <c r="O386" s="39">
        <v>0</v>
      </c>
      <c r="P386" s="39">
        <v>0</v>
      </c>
      <c r="Q386" s="39">
        <v>0</v>
      </c>
      <c r="R386" s="42">
        <v>0</v>
      </c>
      <c r="S386" s="43">
        <v>0</v>
      </c>
      <c r="T386" s="31">
        <v>0</v>
      </c>
      <c r="U386" s="32">
        <v>0</v>
      </c>
    </row>
    <row r="387" spans="1:21" s="78" customFormat="1" ht="20.25" customHeight="1">
      <c r="A387" s="48"/>
      <c r="B387" s="48"/>
      <c r="C387" s="50" t="s">
        <v>14</v>
      </c>
      <c r="D387" s="71" t="s">
        <v>156</v>
      </c>
      <c r="E387" s="42">
        <v>9261.06</v>
      </c>
      <c r="F387" s="39">
        <v>9259.77</v>
      </c>
      <c r="G387" s="119">
        <f aca="true" t="shared" si="114" ref="G387:G405">F387/E387</f>
        <v>0.9998607070896853</v>
      </c>
      <c r="H387" s="39">
        <v>0</v>
      </c>
      <c r="I387" s="39">
        <v>0</v>
      </c>
      <c r="J387" s="39">
        <v>0</v>
      </c>
      <c r="K387" s="39">
        <v>0</v>
      </c>
      <c r="L387" s="39">
        <v>0</v>
      </c>
      <c r="M387" s="39">
        <v>0</v>
      </c>
      <c r="N387" s="39">
        <v>0</v>
      </c>
      <c r="O387" s="39">
        <v>0</v>
      </c>
      <c r="P387" s="39">
        <v>0</v>
      </c>
      <c r="Q387" s="39">
        <f>F387</f>
        <v>9259.77</v>
      </c>
      <c r="R387" s="42">
        <f>Q387</f>
        <v>9259.77</v>
      </c>
      <c r="S387" s="43">
        <v>0</v>
      </c>
      <c r="T387" s="31">
        <v>0</v>
      </c>
      <c r="U387" s="32">
        <v>0</v>
      </c>
    </row>
    <row r="388" spans="1:21" s="78" customFormat="1" ht="20.25" customHeight="1">
      <c r="A388" s="48"/>
      <c r="B388" s="48"/>
      <c r="C388" s="50" t="s">
        <v>101</v>
      </c>
      <c r="D388" s="71" t="s">
        <v>156</v>
      </c>
      <c r="E388" s="42">
        <v>144307</v>
      </c>
      <c r="F388" s="39">
        <v>144307</v>
      </c>
      <c r="G388" s="119">
        <f t="shared" si="114"/>
        <v>1</v>
      </c>
      <c r="H388" s="39">
        <v>0</v>
      </c>
      <c r="I388" s="39">
        <v>0</v>
      </c>
      <c r="J388" s="39">
        <v>0</v>
      </c>
      <c r="K388" s="39">
        <v>0</v>
      </c>
      <c r="L388" s="42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f>F388</f>
        <v>144307</v>
      </c>
      <c r="R388" s="42">
        <f>Q388</f>
        <v>144307</v>
      </c>
      <c r="S388" s="43">
        <v>0</v>
      </c>
      <c r="T388" s="31">
        <v>0</v>
      </c>
      <c r="U388" s="32">
        <v>0</v>
      </c>
    </row>
    <row r="389" spans="1:21" s="78" customFormat="1" ht="20.25" customHeight="1">
      <c r="A389" s="48"/>
      <c r="B389" s="48"/>
      <c r="C389" s="50" t="s">
        <v>102</v>
      </c>
      <c r="D389" s="71" t="s">
        <v>156</v>
      </c>
      <c r="E389" s="42">
        <v>173693</v>
      </c>
      <c r="F389" s="39">
        <v>173644.29</v>
      </c>
      <c r="G389" s="119">
        <f t="shared" si="114"/>
        <v>0.9997195626766767</v>
      </c>
      <c r="H389" s="39">
        <v>0</v>
      </c>
      <c r="I389" s="39">
        <v>0</v>
      </c>
      <c r="J389" s="39">
        <v>0</v>
      </c>
      <c r="K389" s="39">
        <v>0</v>
      </c>
      <c r="L389" s="42">
        <v>0</v>
      </c>
      <c r="M389" s="39">
        <v>0</v>
      </c>
      <c r="N389" s="39">
        <v>0</v>
      </c>
      <c r="O389" s="39">
        <v>0</v>
      </c>
      <c r="P389" s="39">
        <v>0</v>
      </c>
      <c r="Q389" s="39">
        <f>F389</f>
        <v>173644.29</v>
      </c>
      <c r="R389" s="42">
        <f>Q389</f>
        <v>173644.29</v>
      </c>
      <c r="S389" s="43">
        <v>0</v>
      </c>
      <c r="T389" s="31">
        <v>0</v>
      </c>
      <c r="U389" s="32">
        <v>0</v>
      </c>
    </row>
    <row r="390" spans="1:21" s="20" customFormat="1" ht="18" customHeight="1">
      <c r="A390" s="48" t="s">
        <v>106</v>
      </c>
      <c r="B390" s="48"/>
      <c r="C390" s="48"/>
      <c r="D390" s="30" t="s">
        <v>254</v>
      </c>
      <c r="E390" s="39">
        <f>SUM(E391)</f>
        <v>146849.96</v>
      </c>
      <c r="F390" s="39">
        <f aca="true" t="shared" si="115" ref="F390:U390">SUM(F391)</f>
        <v>132537.31</v>
      </c>
      <c r="G390" s="119">
        <f t="shared" si="114"/>
        <v>0.9025355539763171</v>
      </c>
      <c r="H390" s="39">
        <f t="shared" si="115"/>
        <v>122491.01000000001</v>
      </c>
      <c r="I390" s="39">
        <f t="shared" si="115"/>
        <v>61269.26</v>
      </c>
      <c r="J390" s="39">
        <f t="shared" si="115"/>
        <v>17520</v>
      </c>
      <c r="K390" s="39">
        <f t="shared" si="115"/>
        <v>43749.26</v>
      </c>
      <c r="L390" s="39">
        <f t="shared" si="115"/>
        <v>42011.5</v>
      </c>
      <c r="M390" s="39">
        <f t="shared" si="115"/>
        <v>0</v>
      </c>
      <c r="N390" s="39">
        <f t="shared" si="115"/>
        <v>19210.25</v>
      </c>
      <c r="O390" s="39">
        <f t="shared" si="115"/>
        <v>0</v>
      </c>
      <c r="P390" s="39">
        <f t="shared" si="115"/>
        <v>0</v>
      </c>
      <c r="Q390" s="39">
        <f t="shared" si="115"/>
        <v>10046.3</v>
      </c>
      <c r="R390" s="39">
        <f t="shared" si="115"/>
        <v>10046.3</v>
      </c>
      <c r="S390" s="39">
        <f t="shared" si="115"/>
        <v>0</v>
      </c>
      <c r="T390" s="39">
        <f t="shared" si="115"/>
        <v>0</v>
      </c>
      <c r="U390" s="39">
        <f t="shared" si="115"/>
        <v>0</v>
      </c>
    </row>
    <row r="391" spans="1:21" s="4" customFormat="1" ht="11.25" customHeight="1">
      <c r="A391" s="48"/>
      <c r="B391" s="48" t="s">
        <v>107</v>
      </c>
      <c r="C391" s="50"/>
      <c r="D391" s="30" t="s">
        <v>111</v>
      </c>
      <c r="E391" s="39">
        <f aca="true" t="shared" si="116" ref="E391:U391">SUM(E392:E403)</f>
        <v>146849.96</v>
      </c>
      <c r="F391" s="39">
        <f t="shared" si="116"/>
        <v>132537.31</v>
      </c>
      <c r="G391" s="119">
        <f t="shared" si="114"/>
        <v>0.9025355539763171</v>
      </c>
      <c r="H391" s="39">
        <f t="shared" si="116"/>
        <v>122491.01000000001</v>
      </c>
      <c r="I391" s="39">
        <f t="shared" si="116"/>
        <v>61269.26</v>
      </c>
      <c r="J391" s="39">
        <f t="shared" si="116"/>
        <v>17520</v>
      </c>
      <c r="K391" s="39">
        <f t="shared" si="116"/>
        <v>43749.26</v>
      </c>
      <c r="L391" s="39">
        <f t="shared" si="116"/>
        <v>42011.5</v>
      </c>
      <c r="M391" s="39">
        <f t="shared" si="116"/>
        <v>0</v>
      </c>
      <c r="N391" s="39">
        <f t="shared" si="116"/>
        <v>19210.25</v>
      </c>
      <c r="O391" s="39">
        <f t="shared" si="116"/>
        <v>0</v>
      </c>
      <c r="P391" s="39">
        <f t="shared" si="116"/>
        <v>0</v>
      </c>
      <c r="Q391" s="39">
        <f t="shared" si="116"/>
        <v>10046.3</v>
      </c>
      <c r="R391" s="39">
        <f t="shared" si="116"/>
        <v>10046.3</v>
      </c>
      <c r="S391" s="39">
        <f t="shared" si="116"/>
        <v>0</v>
      </c>
      <c r="T391" s="39">
        <f t="shared" si="116"/>
        <v>0</v>
      </c>
      <c r="U391" s="39">
        <f t="shared" si="116"/>
        <v>0</v>
      </c>
    </row>
    <row r="392" spans="1:21" s="4" customFormat="1" ht="51.75" customHeight="1">
      <c r="A392" s="48"/>
      <c r="B392" s="48"/>
      <c r="C392" s="50" t="s">
        <v>74</v>
      </c>
      <c r="D392" s="72" t="s">
        <v>180</v>
      </c>
      <c r="E392" s="42">
        <v>37500</v>
      </c>
      <c r="F392" s="39">
        <v>32011.5</v>
      </c>
      <c r="G392" s="119">
        <f t="shared" si="114"/>
        <v>0.85364</v>
      </c>
      <c r="H392" s="39">
        <f>F392</f>
        <v>32011.5</v>
      </c>
      <c r="I392" s="39">
        <v>0</v>
      </c>
      <c r="J392" s="39">
        <v>0</v>
      </c>
      <c r="K392" s="39">
        <v>0</v>
      </c>
      <c r="L392" s="39">
        <f>F392</f>
        <v>32011.5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42">
        <v>0</v>
      </c>
      <c r="S392" s="43">
        <v>0</v>
      </c>
      <c r="T392" s="31">
        <v>0</v>
      </c>
      <c r="U392" s="32">
        <v>0</v>
      </c>
    </row>
    <row r="393" spans="1:21" s="4" customFormat="1" ht="70.5" customHeight="1">
      <c r="A393" s="48"/>
      <c r="B393" s="48"/>
      <c r="C393" s="49" t="s">
        <v>52</v>
      </c>
      <c r="D393" s="74" t="s">
        <v>174</v>
      </c>
      <c r="E393" s="42">
        <v>10000</v>
      </c>
      <c r="F393" s="39">
        <v>10000</v>
      </c>
      <c r="G393" s="119">
        <f t="shared" si="114"/>
        <v>1</v>
      </c>
      <c r="H393" s="39">
        <f aca="true" t="shared" si="117" ref="H393:H402">F393</f>
        <v>10000</v>
      </c>
      <c r="I393" s="39">
        <v>0</v>
      </c>
      <c r="J393" s="39">
        <v>0</v>
      </c>
      <c r="K393" s="39">
        <v>0</v>
      </c>
      <c r="L393" s="39">
        <f>H393</f>
        <v>10000</v>
      </c>
      <c r="M393" s="39">
        <v>0</v>
      </c>
      <c r="N393" s="39">
        <v>0</v>
      </c>
      <c r="O393" s="39">
        <v>0</v>
      </c>
      <c r="P393" s="39">
        <v>0</v>
      </c>
      <c r="Q393" s="39">
        <v>0</v>
      </c>
      <c r="R393" s="42">
        <v>0</v>
      </c>
      <c r="S393" s="43">
        <v>0</v>
      </c>
      <c r="T393" s="31">
        <v>0</v>
      </c>
      <c r="U393" s="32">
        <v>0</v>
      </c>
    </row>
    <row r="394" spans="1:21" s="4" customFormat="1" ht="20.25" customHeight="1">
      <c r="A394" s="48"/>
      <c r="B394" s="48"/>
      <c r="C394" s="49" t="s">
        <v>20</v>
      </c>
      <c r="D394" s="71" t="s">
        <v>160</v>
      </c>
      <c r="E394" s="42">
        <v>17600</v>
      </c>
      <c r="F394" s="39">
        <v>17520</v>
      </c>
      <c r="G394" s="119">
        <f t="shared" si="114"/>
        <v>0.9954545454545455</v>
      </c>
      <c r="H394" s="39">
        <f t="shared" si="117"/>
        <v>17520</v>
      </c>
      <c r="I394" s="39">
        <f>H394</f>
        <v>17520</v>
      </c>
      <c r="J394" s="39">
        <f>F394</f>
        <v>17520</v>
      </c>
      <c r="K394" s="39">
        <v>0</v>
      </c>
      <c r="L394" s="42">
        <v>0</v>
      </c>
      <c r="M394" s="39">
        <v>0</v>
      </c>
      <c r="N394" s="39">
        <v>0</v>
      </c>
      <c r="O394" s="39">
        <v>0</v>
      </c>
      <c r="P394" s="39">
        <v>0</v>
      </c>
      <c r="Q394" s="39">
        <v>0</v>
      </c>
      <c r="R394" s="42">
        <v>0</v>
      </c>
      <c r="S394" s="43">
        <v>0</v>
      </c>
      <c r="T394" s="31">
        <v>0</v>
      </c>
      <c r="U394" s="32">
        <v>0</v>
      </c>
    </row>
    <row r="395" spans="1:21" s="4" customFormat="1" ht="20.25" customHeight="1">
      <c r="A395" s="48"/>
      <c r="B395" s="48"/>
      <c r="C395" s="49" t="s">
        <v>282</v>
      </c>
      <c r="D395" s="71" t="s">
        <v>160</v>
      </c>
      <c r="E395" s="42">
        <v>10788.4</v>
      </c>
      <c r="F395" s="39">
        <v>10788.4</v>
      </c>
      <c r="G395" s="119">
        <f t="shared" si="114"/>
        <v>1</v>
      </c>
      <c r="H395" s="39">
        <f t="shared" si="117"/>
        <v>10788.4</v>
      </c>
      <c r="I395" s="39">
        <v>0</v>
      </c>
      <c r="J395" s="39">
        <v>0</v>
      </c>
      <c r="K395" s="39">
        <v>0</v>
      </c>
      <c r="L395" s="42">
        <v>0</v>
      </c>
      <c r="M395" s="39">
        <v>0</v>
      </c>
      <c r="N395" s="39">
        <f>H395</f>
        <v>10788.4</v>
      </c>
      <c r="O395" s="39">
        <v>0</v>
      </c>
      <c r="P395" s="39">
        <v>0</v>
      </c>
      <c r="Q395" s="39">
        <v>0</v>
      </c>
      <c r="R395" s="42">
        <v>0</v>
      </c>
      <c r="S395" s="43">
        <v>0</v>
      </c>
      <c r="T395" s="31">
        <v>0</v>
      </c>
      <c r="U395" s="32">
        <v>0</v>
      </c>
    </row>
    <row r="396" spans="1:21" s="4" customFormat="1" ht="20.25" customHeight="1">
      <c r="A396" s="48"/>
      <c r="B396" s="48"/>
      <c r="C396" s="49" t="s">
        <v>211</v>
      </c>
      <c r="D396" s="71" t="s">
        <v>160</v>
      </c>
      <c r="E396" s="42">
        <v>4623.6</v>
      </c>
      <c r="F396" s="39">
        <v>4623.6</v>
      </c>
      <c r="G396" s="119">
        <f t="shared" si="114"/>
        <v>1</v>
      </c>
      <c r="H396" s="39">
        <f t="shared" si="117"/>
        <v>4623.6</v>
      </c>
      <c r="I396" s="39">
        <v>0</v>
      </c>
      <c r="J396" s="39">
        <v>0</v>
      </c>
      <c r="K396" s="39">
        <v>0</v>
      </c>
      <c r="L396" s="42">
        <v>0</v>
      </c>
      <c r="M396" s="39">
        <v>0</v>
      </c>
      <c r="N396" s="39">
        <f>H396</f>
        <v>4623.6</v>
      </c>
      <c r="O396" s="39">
        <v>0</v>
      </c>
      <c r="P396" s="39">
        <v>0</v>
      </c>
      <c r="Q396" s="39">
        <v>0</v>
      </c>
      <c r="R396" s="42">
        <v>0</v>
      </c>
      <c r="S396" s="43">
        <v>0</v>
      </c>
      <c r="T396" s="31">
        <v>0</v>
      </c>
      <c r="U396" s="32">
        <v>0</v>
      </c>
    </row>
    <row r="397" spans="1:21" s="4" customFormat="1" ht="20.25" customHeight="1">
      <c r="A397" s="48"/>
      <c r="B397" s="48"/>
      <c r="C397" s="49" t="s">
        <v>21</v>
      </c>
      <c r="D397" s="71" t="s">
        <v>161</v>
      </c>
      <c r="E397" s="42">
        <v>19400</v>
      </c>
      <c r="F397" s="39">
        <v>18338.74</v>
      </c>
      <c r="G397" s="119">
        <f t="shared" si="114"/>
        <v>0.9452958762886599</v>
      </c>
      <c r="H397" s="39">
        <f t="shared" si="117"/>
        <v>18338.74</v>
      </c>
      <c r="I397" s="39">
        <f>H397</f>
        <v>18338.74</v>
      </c>
      <c r="J397" s="39">
        <v>0</v>
      </c>
      <c r="K397" s="39">
        <f>H397</f>
        <v>18338.74</v>
      </c>
      <c r="L397" s="42">
        <v>0</v>
      </c>
      <c r="M397" s="39">
        <v>0</v>
      </c>
      <c r="N397" s="39">
        <v>0</v>
      </c>
      <c r="O397" s="39">
        <v>0</v>
      </c>
      <c r="P397" s="39">
        <v>0</v>
      </c>
      <c r="Q397" s="39">
        <v>0</v>
      </c>
      <c r="R397" s="42">
        <v>0</v>
      </c>
      <c r="S397" s="43">
        <v>0</v>
      </c>
      <c r="T397" s="31">
        <v>0</v>
      </c>
      <c r="U397" s="32">
        <v>0</v>
      </c>
    </row>
    <row r="398" spans="1:21" s="4" customFormat="1" ht="20.25" customHeight="1">
      <c r="A398" s="48"/>
      <c r="B398" s="48"/>
      <c r="C398" s="49" t="s">
        <v>283</v>
      </c>
      <c r="D398" s="71" t="s">
        <v>161</v>
      </c>
      <c r="E398" s="42">
        <v>2161.6</v>
      </c>
      <c r="F398" s="39">
        <v>2161.6</v>
      </c>
      <c r="G398" s="119">
        <f t="shared" si="114"/>
        <v>1</v>
      </c>
      <c r="H398" s="39">
        <f t="shared" si="117"/>
        <v>2161.6</v>
      </c>
      <c r="I398" s="39">
        <v>0</v>
      </c>
      <c r="J398" s="39">
        <v>0</v>
      </c>
      <c r="K398" s="39">
        <v>0</v>
      </c>
      <c r="L398" s="42">
        <v>0</v>
      </c>
      <c r="M398" s="39">
        <v>0</v>
      </c>
      <c r="N398" s="39">
        <f>H398</f>
        <v>2161.6</v>
      </c>
      <c r="O398" s="39">
        <v>0</v>
      </c>
      <c r="P398" s="39">
        <v>0</v>
      </c>
      <c r="Q398" s="39">
        <v>0</v>
      </c>
      <c r="R398" s="42">
        <v>0</v>
      </c>
      <c r="S398" s="43">
        <v>0</v>
      </c>
      <c r="T398" s="31">
        <v>0</v>
      </c>
      <c r="U398" s="32">
        <v>0</v>
      </c>
    </row>
    <row r="399" spans="1:21" s="4" customFormat="1" ht="20.25" customHeight="1">
      <c r="A399" s="48"/>
      <c r="B399" s="48"/>
      <c r="C399" s="49" t="s">
        <v>212</v>
      </c>
      <c r="D399" s="71" t="s">
        <v>161</v>
      </c>
      <c r="E399" s="42">
        <v>1636.65</v>
      </c>
      <c r="F399" s="39">
        <v>1636.65</v>
      </c>
      <c r="G399" s="119">
        <f t="shared" si="114"/>
        <v>1</v>
      </c>
      <c r="H399" s="39">
        <f t="shared" si="117"/>
        <v>1636.65</v>
      </c>
      <c r="I399" s="39">
        <v>0</v>
      </c>
      <c r="J399" s="39">
        <v>0</v>
      </c>
      <c r="K399" s="39">
        <v>0</v>
      </c>
      <c r="L399" s="42">
        <v>0</v>
      </c>
      <c r="M399" s="39">
        <v>0</v>
      </c>
      <c r="N399" s="39">
        <f>H399</f>
        <v>1636.65</v>
      </c>
      <c r="O399" s="39">
        <v>0</v>
      </c>
      <c r="P399" s="39">
        <v>0</v>
      </c>
      <c r="Q399" s="39">
        <v>0</v>
      </c>
      <c r="R399" s="42">
        <v>0</v>
      </c>
      <c r="S399" s="43">
        <v>0</v>
      </c>
      <c r="T399" s="31">
        <v>0</v>
      </c>
      <c r="U399" s="32">
        <v>0</v>
      </c>
    </row>
    <row r="400" spans="1:21" s="4" customFormat="1" ht="11.25" customHeight="1">
      <c r="A400" s="48"/>
      <c r="B400" s="48"/>
      <c r="C400" s="49" t="s">
        <v>28</v>
      </c>
      <c r="D400" s="71" t="s">
        <v>167</v>
      </c>
      <c r="E400" s="42">
        <v>11400</v>
      </c>
      <c r="F400" s="39">
        <v>7955.6</v>
      </c>
      <c r="G400" s="119">
        <f t="shared" si="114"/>
        <v>0.6978596491228071</v>
      </c>
      <c r="H400" s="39">
        <f t="shared" si="117"/>
        <v>7955.6</v>
      </c>
      <c r="I400" s="39">
        <f>H400</f>
        <v>7955.6</v>
      </c>
      <c r="J400" s="39">
        <v>0</v>
      </c>
      <c r="K400" s="39">
        <f>H400</f>
        <v>7955.6</v>
      </c>
      <c r="L400" s="42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42">
        <v>0</v>
      </c>
      <c r="S400" s="43">
        <v>0</v>
      </c>
      <c r="T400" s="31">
        <v>0</v>
      </c>
      <c r="U400" s="32">
        <v>0</v>
      </c>
    </row>
    <row r="401" spans="1:21" s="4" customFormat="1" ht="11.25" customHeight="1">
      <c r="A401" s="48"/>
      <c r="B401" s="48"/>
      <c r="C401" s="49" t="s">
        <v>22</v>
      </c>
      <c r="D401" s="71" t="s">
        <v>162</v>
      </c>
      <c r="E401" s="42">
        <v>21183.36</v>
      </c>
      <c r="F401" s="39">
        <v>16954.92</v>
      </c>
      <c r="G401" s="119">
        <f t="shared" si="114"/>
        <v>0.800388606906553</v>
      </c>
      <c r="H401" s="39">
        <f>F401</f>
        <v>16954.92</v>
      </c>
      <c r="I401" s="39">
        <f>H401</f>
        <v>16954.92</v>
      </c>
      <c r="J401" s="39">
        <v>0</v>
      </c>
      <c r="K401" s="39">
        <f>H401</f>
        <v>16954.92</v>
      </c>
      <c r="L401" s="42">
        <v>0</v>
      </c>
      <c r="M401" s="39">
        <v>0</v>
      </c>
      <c r="N401" s="39">
        <v>0</v>
      </c>
      <c r="O401" s="39">
        <v>0</v>
      </c>
      <c r="P401" s="39">
        <v>0</v>
      </c>
      <c r="Q401" s="39">
        <v>0</v>
      </c>
      <c r="R401" s="42">
        <v>0</v>
      </c>
      <c r="S401" s="43">
        <v>0</v>
      </c>
      <c r="T401" s="31">
        <v>0</v>
      </c>
      <c r="U401" s="32">
        <v>0</v>
      </c>
    </row>
    <row r="402" spans="1:21" s="4" customFormat="1" ht="11.25" customHeight="1">
      <c r="A402" s="48"/>
      <c r="B402" s="57"/>
      <c r="C402" s="48" t="s">
        <v>13</v>
      </c>
      <c r="D402" s="71" t="s">
        <v>155</v>
      </c>
      <c r="E402" s="42">
        <v>500</v>
      </c>
      <c r="F402" s="39">
        <v>500</v>
      </c>
      <c r="G402" s="119">
        <f t="shared" si="114"/>
        <v>1</v>
      </c>
      <c r="H402" s="39">
        <f t="shared" si="117"/>
        <v>500</v>
      </c>
      <c r="I402" s="39">
        <f>H402</f>
        <v>500</v>
      </c>
      <c r="J402" s="39">
        <v>0</v>
      </c>
      <c r="K402" s="39">
        <f>H402</f>
        <v>500</v>
      </c>
      <c r="L402" s="42">
        <v>0</v>
      </c>
      <c r="M402" s="39">
        <v>0</v>
      </c>
      <c r="N402" s="39">
        <v>0</v>
      </c>
      <c r="O402" s="39">
        <v>0</v>
      </c>
      <c r="P402" s="39">
        <v>0</v>
      </c>
      <c r="Q402" s="39">
        <v>0</v>
      </c>
      <c r="R402" s="42">
        <v>0</v>
      </c>
      <c r="S402" s="43">
        <v>0</v>
      </c>
      <c r="T402" s="31">
        <v>0</v>
      </c>
      <c r="U402" s="32">
        <v>0</v>
      </c>
    </row>
    <row r="403" spans="1:21" s="4" customFormat="1" ht="20.25" customHeight="1">
      <c r="A403" s="107"/>
      <c r="B403" s="108"/>
      <c r="C403" s="107" t="s">
        <v>14</v>
      </c>
      <c r="D403" s="109" t="s">
        <v>156</v>
      </c>
      <c r="E403" s="110">
        <v>10056.35</v>
      </c>
      <c r="F403" s="111">
        <v>10046.3</v>
      </c>
      <c r="G403" s="119">
        <f t="shared" si="114"/>
        <v>0.9990006314418252</v>
      </c>
      <c r="H403" s="111">
        <v>0</v>
      </c>
      <c r="I403" s="111">
        <v>0</v>
      </c>
      <c r="J403" s="111">
        <v>0</v>
      </c>
      <c r="K403" s="111">
        <v>0</v>
      </c>
      <c r="L403" s="110">
        <v>0</v>
      </c>
      <c r="M403" s="111">
        <v>0</v>
      </c>
      <c r="N403" s="111">
        <v>0</v>
      </c>
      <c r="O403" s="111">
        <v>0</v>
      </c>
      <c r="P403" s="111">
        <v>0</v>
      </c>
      <c r="Q403" s="111">
        <f>F403</f>
        <v>10046.3</v>
      </c>
      <c r="R403" s="110">
        <f>Q403</f>
        <v>10046.3</v>
      </c>
      <c r="S403" s="112">
        <v>0</v>
      </c>
      <c r="T403" s="113">
        <v>0</v>
      </c>
      <c r="U403" s="114">
        <v>0</v>
      </c>
    </row>
    <row r="404" spans="6:21" ht="6.75" customHeight="1">
      <c r="F404" s="15"/>
      <c r="G404" s="124"/>
      <c r="H404" s="22"/>
      <c r="I404" s="22"/>
      <c r="J404" s="22"/>
      <c r="K404" s="15"/>
      <c r="L404" s="15"/>
      <c r="M404" s="15"/>
      <c r="N404" s="15"/>
      <c r="O404" s="40"/>
      <c r="P404" s="25"/>
      <c r="Q404" s="15"/>
      <c r="T404" s="34"/>
      <c r="U404" s="34"/>
    </row>
    <row r="405" spans="1:22" s="79" customFormat="1" ht="9">
      <c r="A405" s="148" t="s">
        <v>187</v>
      </c>
      <c r="B405" s="149"/>
      <c r="C405" s="149"/>
      <c r="D405" s="150"/>
      <c r="E405" s="70">
        <f>SUM(E390,E370,E342,E333,E309,E254,E239,E157,E154,E128,E115,E64,E58,E52,E30,E12,E149)</f>
        <v>25736284.659999996</v>
      </c>
      <c r="F405" s="70">
        <f>SUM(F390,F370,F342,F333,F309,F254,F239,F157,F154,F128,F115,F64,F58,F52,F30,F12,F149)</f>
        <v>24788864.330000002</v>
      </c>
      <c r="G405" s="126">
        <f t="shared" si="114"/>
        <v>0.9631873697965231</v>
      </c>
      <c r="H405" s="70">
        <f>SUM(H390,H370,H342,H333,H309,H254,H239,H157,H154,H128,H115,H64,H58,H52,H30,H12,H149)</f>
        <v>19548138.46</v>
      </c>
      <c r="I405" s="70">
        <f aca="true" t="shared" si="118" ref="I405:U405">SUM(I390,I370,I342,I333,I309,I254,I239,I157,I154,I128,I115,I64,I58,I52,I30,I12,I149)</f>
        <v>13146106.850000001</v>
      </c>
      <c r="J405" s="70">
        <f t="shared" si="118"/>
        <v>9196121.260000004</v>
      </c>
      <c r="K405" s="70">
        <f t="shared" si="118"/>
        <v>3949985.59</v>
      </c>
      <c r="L405" s="70">
        <f t="shared" si="118"/>
        <v>650457.84</v>
      </c>
      <c r="M405" s="70">
        <f t="shared" si="118"/>
        <v>4867049.649999999</v>
      </c>
      <c r="N405" s="70">
        <f t="shared" si="118"/>
        <v>610565.8200000001</v>
      </c>
      <c r="O405" s="70">
        <f t="shared" si="118"/>
        <v>0</v>
      </c>
      <c r="P405" s="70">
        <f t="shared" si="118"/>
        <v>273958.3</v>
      </c>
      <c r="Q405" s="70">
        <f t="shared" si="118"/>
        <v>5240725.870000001</v>
      </c>
      <c r="R405" s="70">
        <f t="shared" si="118"/>
        <v>5240725.870000001</v>
      </c>
      <c r="S405" s="70">
        <f t="shared" si="118"/>
        <v>1125433.48</v>
      </c>
      <c r="T405" s="70">
        <f t="shared" si="118"/>
        <v>0</v>
      </c>
      <c r="U405" s="70">
        <f t="shared" si="118"/>
        <v>0</v>
      </c>
      <c r="V405" s="104">
        <f>SUM(Q405,H405)</f>
        <v>24788864.330000002</v>
      </c>
    </row>
    <row r="406" spans="1:22" s="4" customFormat="1" ht="9.75">
      <c r="A406" s="58"/>
      <c r="B406" s="58"/>
      <c r="C406" s="58"/>
      <c r="D406" s="16"/>
      <c r="E406" s="17"/>
      <c r="F406" s="17"/>
      <c r="G406" s="120"/>
      <c r="H406" s="17"/>
      <c r="I406" s="17"/>
      <c r="J406" s="17"/>
      <c r="K406" s="17"/>
      <c r="L406" s="17"/>
      <c r="M406" s="17"/>
      <c r="N406" s="17"/>
      <c r="O406" s="41"/>
      <c r="P406" s="26"/>
      <c r="Q406" s="17"/>
      <c r="R406" s="29"/>
      <c r="S406" s="29"/>
      <c r="T406" s="35"/>
      <c r="U406" s="35"/>
      <c r="V406" s="105"/>
    </row>
    <row r="407" spans="1:21" s="80" customFormat="1" ht="12">
      <c r="A407" s="3"/>
      <c r="B407" s="3"/>
      <c r="C407" s="3"/>
      <c r="D407" s="5"/>
      <c r="E407" s="5"/>
      <c r="F407" s="5"/>
      <c r="G407" s="121"/>
      <c r="H407" s="5"/>
      <c r="I407" s="5"/>
      <c r="J407" s="5"/>
      <c r="K407" s="5"/>
      <c r="L407" s="5"/>
      <c r="M407" s="5"/>
      <c r="N407" s="5"/>
      <c r="O407" s="34"/>
      <c r="P407" s="27"/>
      <c r="Q407" s="5"/>
      <c r="R407" s="21"/>
      <c r="S407" s="18"/>
      <c r="T407" s="18"/>
      <c r="U407" s="18"/>
    </row>
    <row r="408" spans="1:21" s="80" customFormat="1" ht="12">
      <c r="A408" s="3"/>
      <c r="B408" s="3"/>
      <c r="C408" s="3"/>
      <c r="D408" s="29"/>
      <c r="E408" s="29"/>
      <c r="F408" s="29"/>
      <c r="G408" s="122"/>
      <c r="H408" s="29"/>
      <c r="I408" s="29"/>
      <c r="J408" s="5"/>
      <c r="K408" s="5"/>
      <c r="L408" s="5"/>
      <c r="M408" s="5"/>
      <c r="N408" s="5"/>
      <c r="O408" s="34"/>
      <c r="P408" s="27"/>
      <c r="Q408" s="5"/>
      <c r="R408" s="21"/>
      <c r="S408" s="18"/>
      <c r="T408" s="18"/>
      <c r="U408" s="18"/>
    </row>
    <row r="409" spans="1:21" s="80" customFormat="1" ht="12">
      <c r="A409" s="3"/>
      <c r="B409" s="3"/>
      <c r="C409" s="3"/>
      <c r="D409" s="29"/>
      <c r="E409" s="29"/>
      <c r="F409" s="29"/>
      <c r="G409" s="122"/>
      <c r="H409" s="5"/>
      <c r="I409" s="5"/>
      <c r="J409" s="21"/>
      <c r="K409" s="5"/>
      <c r="L409" s="5"/>
      <c r="M409" s="5"/>
      <c r="N409" s="5"/>
      <c r="O409" s="34"/>
      <c r="P409" s="27"/>
      <c r="Q409" s="5"/>
      <c r="R409" s="21"/>
      <c r="S409" s="18"/>
      <c r="T409" s="18"/>
      <c r="U409" s="18"/>
    </row>
    <row r="410" spans="1:21" s="80" customFormat="1" ht="12">
      <c r="A410" s="3"/>
      <c r="B410" s="3"/>
      <c r="C410" s="3"/>
      <c r="D410" s="29"/>
      <c r="E410" s="29"/>
      <c r="F410" s="29"/>
      <c r="G410" s="122"/>
      <c r="H410" s="5"/>
      <c r="I410" s="5"/>
      <c r="J410" s="5"/>
      <c r="K410" s="5"/>
      <c r="L410" s="5"/>
      <c r="M410" s="5"/>
      <c r="N410" s="5"/>
      <c r="O410" s="34"/>
      <c r="P410" s="27"/>
      <c r="Q410" s="5"/>
      <c r="R410" s="21"/>
      <c r="S410" s="18"/>
      <c r="T410" s="18"/>
      <c r="U410" s="18"/>
    </row>
    <row r="411" spans="1:21" s="80" customFormat="1" ht="12">
      <c r="A411" s="3"/>
      <c r="B411" s="3"/>
      <c r="C411" s="3"/>
      <c r="D411" s="29"/>
      <c r="E411" s="29"/>
      <c r="F411" s="29"/>
      <c r="G411" s="122"/>
      <c r="H411" s="5"/>
      <c r="I411" s="5"/>
      <c r="J411" s="5"/>
      <c r="K411" s="5"/>
      <c r="L411" s="5"/>
      <c r="M411" s="5"/>
      <c r="N411" s="5"/>
      <c r="O411" s="34"/>
      <c r="P411" s="27"/>
      <c r="Q411" s="5"/>
      <c r="R411" s="21"/>
      <c r="S411" s="18"/>
      <c r="T411" s="18"/>
      <c r="U411" s="18"/>
    </row>
    <row r="412" spans="1:21" s="80" customFormat="1" ht="12">
      <c r="A412" s="3"/>
      <c r="B412" s="3"/>
      <c r="C412" s="3"/>
      <c r="D412" s="29"/>
      <c r="E412" s="29"/>
      <c r="F412" s="29"/>
      <c r="G412" s="122"/>
      <c r="H412" s="5"/>
      <c r="I412" s="5"/>
      <c r="J412" s="5"/>
      <c r="K412" s="5"/>
      <c r="L412" s="5"/>
      <c r="M412" s="5"/>
      <c r="N412" s="5"/>
      <c r="O412" s="34"/>
      <c r="P412" s="27"/>
      <c r="Q412" s="5"/>
      <c r="R412" s="21"/>
      <c r="S412" s="5"/>
      <c r="T412" s="5"/>
      <c r="U412" s="5"/>
    </row>
    <row r="413" spans="1:21" s="80" customFormat="1" ht="12">
      <c r="A413" s="3"/>
      <c r="B413" s="3"/>
      <c r="C413" s="3"/>
      <c r="D413" s="29"/>
      <c r="E413" s="29"/>
      <c r="F413" s="29"/>
      <c r="G413" s="122"/>
      <c r="H413" s="5"/>
      <c r="I413" s="5"/>
      <c r="J413" s="5"/>
      <c r="K413" s="5"/>
      <c r="L413" s="5"/>
      <c r="M413" s="5"/>
      <c r="N413" s="5"/>
      <c r="O413" s="34"/>
      <c r="P413" s="27"/>
      <c r="Q413" s="5"/>
      <c r="R413" s="21"/>
      <c r="S413" s="5"/>
      <c r="T413" s="5"/>
      <c r="U413" s="5"/>
    </row>
    <row r="414" spans="1:21" s="80" customFormat="1" ht="12">
      <c r="A414" s="3"/>
      <c r="B414" s="3"/>
      <c r="C414" s="3"/>
      <c r="D414" s="29"/>
      <c r="E414" s="29"/>
      <c r="F414" s="29"/>
      <c r="G414" s="122"/>
      <c r="H414" s="5"/>
      <c r="I414" s="5"/>
      <c r="J414" s="5"/>
      <c r="K414" s="5"/>
      <c r="L414" s="5"/>
      <c r="M414" s="5"/>
      <c r="N414" s="5"/>
      <c r="O414" s="34"/>
      <c r="P414" s="27"/>
      <c r="Q414" s="5"/>
      <c r="R414" s="21"/>
      <c r="S414" s="5"/>
      <c r="T414" s="5"/>
      <c r="U414" s="5"/>
    </row>
    <row r="415" spans="1:21" s="80" customFormat="1" ht="12">
      <c r="A415" s="3"/>
      <c r="B415" s="3"/>
      <c r="C415" s="3"/>
      <c r="D415" s="29"/>
      <c r="E415" s="29"/>
      <c r="F415" s="29"/>
      <c r="G415" s="122"/>
      <c r="H415" s="5"/>
      <c r="I415" s="5"/>
      <c r="J415" s="5"/>
      <c r="K415" s="5"/>
      <c r="L415" s="5"/>
      <c r="M415" s="5"/>
      <c r="N415" s="5"/>
      <c r="O415" s="34"/>
      <c r="P415" s="27"/>
      <c r="Q415" s="5"/>
      <c r="R415" s="21"/>
      <c r="S415" s="5"/>
      <c r="T415" s="5"/>
      <c r="U415" s="5"/>
    </row>
  </sheetData>
  <sheetProtection/>
  <mergeCells count="28">
    <mergeCell ref="A1:U1"/>
    <mergeCell ref="A2:U2"/>
    <mergeCell ref="H6:H10"/>
    <mergeCell ref="C5:C10"/>
    <mergeCell ref="N7:N10"/>
    <mergeCell ref="O7:O10"/>
    <mergeCell ref="P7:P10"/>
    <mergeCell ref="B5:B10"/>
    <mergeCell ref="A5:A10"/>
    <mergeCell ref="D5:D10"/>
    <mergeCell ref="A405:D405"/>
    <mergeCell ref="F5:F10"/>
    <mergeCell ref="L7:L10"/>
    <mergeCell ref="G5:G10"/>
    <mergeCell ref="J7:K7"/>
    <mergeCell ref="H5:U5"/>
    <mergeCell ref="R7:R10"/>
    <mergeCell ref="S7:S10"/>
    <mergeCell ref="I7:I10"/>
    <mergeCell ref="J8:J10"/>
    <mergeCell ref="K8:K10"/>
    <mergeCell ref="E5:E10"/>
    <mergeCell ref="R6:U6"/>
    <mergeCell ref="J6:P6"/>
    <mergeCell ref="T7:T10"/>
    <mergeCell ref="U7:U10"/>
    <mergeCell ref="M7:M10"/>
    <mergeCell ref="Q6:Q10"/>
  </mergeCells>
  <printOptions/>
  <pageMargins left="0" right="0" top="0.984251968503937" bottom="0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130" zoomScaleNormal="130" zoomScalePageLayoutView="0" workbookViewId="0" topLeftCell="E1">
      <selection activeCell="N4" sqref="N4"/>
    </sheetView>
  </sheetViews>
  <sheetFormatPr defaultColWidth="8.796875" defaultRowHeight="14.25"/>
  <cols>
    <col min="1" max="1" width="3.59765625" style="0" customWidth="1"/>
    <col min="2" max="2" width="15.19921875" style="0" customWidth="1"/>
    <col min="3" max="3" width="8.09765625" style="2" customWidth="1"/>
    <col min="4" max="4" width="8.19921875" style="2" customWidth="1"/>
    <col min="5" max="5" width="5.8984375" style="129" customWidth="1"/>
    <col min="6" max="7" width="8.19921875" style="0" customWidth="1"/>
    <col min="8" max="8" width="7.8984375" style="0" customWidth="1"/>
    <col min="9" max="9" width="7.3984375" style="0" customWidth="1"/>
    <col min="10" max="10" width="6.69921875" style="0" customWidth="1"/>
    <col min="11" max="11" width="7.3984375" style="0" customWidth="1"/>
    <col min="12" max="12" width="6.5" style="0" customWidth="1"/>
    <col min="13" max="13" width="3" style="0" customWidth="1"/>
    <col min="14" max="14" width="6.69921875" style="0" customWidth="1"/>
    <col min="15" max="15" width="7.5" style="0" customWidth="1"/>
    <col min="16" max="16" width="7.3984375" style="0" customWidth="1"/>
    <col min="17" max="17" width="7.5" style="0" customWidth="1"/>
    <col min="18" max="18" width="3" style="0" customWidth="1"/>
    <col min="19" max="19" width="3.59765625" style="0" customWidth="1"/>
  </cols>
  <sheetData>
    <row r="1" spans="11:19" ht="14.25">
      <c r="K1" s="171" t="s">
        <v>259</v>
      </c>
      <c r="L1" s="171"/>
      <c r="M1" s="171"/>
      <c r="N1" s="171"/>
      <c r="O1" s="171"/>
      <c r="P1" s="171"/>
      <c r="Q1" s="171"/>
      <c r="R1" s="171"/>
      <c r="S1" s="171"/>
    </row>
    <row r="2" spans="11:19" ht="14.25">
      <c r="K2" s="171" t="s">
        <v>308</v>
      </c>
      <c r="L2" s="171"/>
      <c r="M2" s="171"/>
      <c r="N2" s="171"/>
      <c r="O2" s="171"/>
      <c r="P2" s="171"/>
      <c r="Q2" s="171"/>
      <c r="R2" s="171"/>
      <c r="S2" s="171"/>
    </row>
    <row r="3" spans="11:19" ht="14.25">
      <c r="K3" s="171" t="s">
        <v>305</v>
      </c>
      <c r="L3" s="171"/>
      <c r="M3" s="171"/>
      <c r="N3" s="171"/>
      <c r="O3" s="171"/>
      <c r="P3" s="171"/>
      <c r="Q3" s="171"/>
      <c r="R3" s="171"/>
      <c r="S3" s="171"/>
    </row>
    <row r="5" spans="1:19" ht="18">
      <c r="A5" s="173" t="s">
        <v>257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8">
      <c r="A6" s="173" t="s">
        <v>258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</row>
    <row r="7" spans="1:19" ht="18">
      <c r="A7" s="173" t="s">
        <v>306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</row>
    <row r="8" spans="1:17" s="64" customFormat="1" ht="18">
      <c r="A8" s="63"/>
      <c r="B8" s="63"/>
      <c r="C8" s="67"/>
      <c r="D8" s="67"/>
      <c r="E8" s="125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9" s="76" customFormat="1" ht="8.25">
      <c r="A9" s="162" t="s">
        <v>256</v>
      </c>
      <c r="B9" s="141" t="s">
        <v>4</v>
      </c>
      <c r="C9" s="141" t="s">
        <v>291</v>
      </c>
      <c r="D9" s="141" t="s">
        <v>292</v>
      </c>
      <c r="E9" s="151" t="s">
        <v>293</v>
      </c>
      <c r="F9" s="156" t="s">
        <v>297</v>
      </c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6"/>
    </row>
    <row r="10" spans="1:19" s="76" customFormat="1" ht="8.25">
      <c r="A10" s="163"/>
      <c r="B10" s="138"/>
      <c r="C10" s="138"/>
      <c r="D10" s="138"/>
      <c r="E10" s="177"/>
      <c r="F10" s="161" t="s">
        <v>5</v>
      </c>
      <c r="G10" s="132"/>
      <c r="H10" s="175" t="s">
        <v>6</v>
      </c>
      <c r="I10" s="175"/>
      <c r="J10" s="175"/>
      <c r="K10" s="175"/>
      <c r="L10" s="175"/>
      <c r="M10" s="175"/>
      <c r="N10" s="176"/>
      <c r="O10" s="141" t="s">
        <v>224</v>
      </c>
      <c r="P10" s="143" t="s">
        <v>6</v>
      </c>
      <c r="Q10" s="143"/>
      <c r="R10" s="143"/>
      <c r="S10" s="144"/>
    </row>
    <row r="11" spans="1:19" s="76" customFormat="1" ht="12.75" customHeight="1">
      <c r="A11" s="163"/>
      <c r="B11" s="138"/>
      <c r="C11" s="138"/>
      <c r="D11" s="138"/>
      <c r="E11" s="177"/>
      <c r="F11" s="138"/>
      <c r="G11" s="141" t="s">
        <v>299</v>
      </c>
      <c r="H11" s="154" t="s">
        <v>6</v>
      </c>
      <c r="I11" s="174"/>
      <c r="J11" s="138" t="s">
        <v>215</v>
      </c>
      <c r="K11" s="138" t="s">
        <v>216</v>
      </c>
      <c r="L11" s="138" t="s">
        <v>217</v>
      </c>
      <c r="M11" s="138" t="s">
        <v>234</v>
      </c>
      <c r="N11" s="138" t="s">
        <v>7</v>
      </c>
      <c r="O11" s="138"/>
      <c r="P11" s="172" t="s">
        <v>255</v>
      </c>
      <c r="Q11" s="147" t="s">
        <v>232</v>
      </c>
      <c r="R11" s="147" t="s">
        <v>233</v>
      </c>
      <c r="S11" s="147" t="s">
        <v>236</v>
      </c>
    </row>
    <row r="12" spans="1:19" s="76" customFormat="1" ht="8.25">
      <c r="A12" s="163"/>
      <c r="B12" s="138"/>
      <c r="C12" s="138"/>
      <c r="D12" s="138"/>
      <c r="E12" s="177"/>
      <c r="F12" s="138"/>
      <c r="G12" s="139"/>
      <c r="H12" s="141" t="s">
        <v>235</v>
      </c>
      <c r="I12" s="141" t="s">
        <v>231</v>
      </c>
      <c r="J12" s="138"/>
      <c r="K12" s="138"/>
      <c r="L12" s="138"/>
      <c r="M12" s="138"/>
      <c r="N12" s="138"/>
      <c r="O12" s="138"/>
      <c r="P12" s="172"/>
      <c r="Q12" s="147"/>
      <c r="R12" s="147"/>
      <c r="S12" s="147"/>
    </row>
    <row r="13" spans="1:19" s="76" customFormat="1" ht="8.25">
      <c r="A13" s="163"/>
      <c r="B13" s="138"/>
      <c r="C13" s="138"/>
      <c r="D13" s="138"/>
      <c r="E13" s="177"/>
      <c r="F13" s="138"/>
      <c r="G13" s="139"/>
      <c r="H13" s="139"/>
      <c r="I13" s="139"/>
      <c r="J13" s="138"/>
      <c r="K13" s="138"/>
      <c r="L13" s="138"/>
      <c r="M13" s="138"/>
      <c r="N13" s="138"/>
      <c r="O13" s="138"/>
      <c r="P13" s="172"/>
      <c r="Q13" s="147"/>
      <c r="R13" s="147"/>
      <c r="S13" s="147"/>
    </row>
    <row r="14" spans="1:19" s="76" customFormat="1" ht="95.25" customHeight="1">
      <c r="A14" s="164"/>
      <c r="B14" s="142"/>
      <c r="C14" s="142"/>
      <c r="D14" s="142"/>
      <c r="E14" s="178"/>
      <c r="F14" s="142"/>
      <c r="G14" s="140"/>
      <c r="H14" s="140"/>
      <c r="I14" s="140"/>
      <c r="J14" s="142"/>
      <c r="K14" s="142"/>
      <c r="L14" s="142"/>
      <c r="M14" s="142"/>
      <c r="N14" s="142"/>
      <c r="O14" s="142"/>
      <c r="P14" s="172"/>
      <c r="Q14" s="147"/>
      <c r="R14" s="147"/>
      <c r="S14" s="147"/>
    </row>
    <row r="15" spans="1:20" s="60" customFormat="1" ht="11.25" customHeight="1">
      <c r="A15" s="65" t="s">
        <v>11</v>
      </c>
      <c r="B15" s="59" t="s">
        <v>108</v>
      </c>
      <c r="C15" s="61">
        <f>Arkusz1!E12</f>
        <v>1985476.8900000001</v>
      </c>
      <c r="D15" s="61">
        <f>Arkusz1!F12</f>
        <v>1817376.59</v>
      </c>
      <c r="E15" s="130">
        <f>D15/C15</f>
        <v>0.9153350508149203</v>
      </c>
      <c r="F15" s="61">
        <f>Arkusz1!H12</f>
        <v>689021.24</v>
      </c>
      <c r="G15" s="61">
        <f>Arkusz1!I12</f>
        <v>686871.24</v>
      </c>
      <c r="H15" s="61">
        <f>Arkusz1!J12</f>
        <v>11244.05</v>
      </c>
      <c r="I15" s="61">
        <f>Arkusz1!K12</f>
        <v>675627.19</v>
      </c>
      <c r="J15" s="61">
        <f>Arkusz1!L12</f>
        <v>1250</v>
      </c>
      <c r="K15" s="61">
        <f>Arkusz1!M12</f>
        <v>900</v>
      </c>
      <c r="L15" s="61">
        <f>Arkusz1!N12</f>
        <v>0</v>
      </c>
      <c r="M15" s="61">
        <f>Arkusz1!O12</f>
        <v>0</v>
      </c>
      <c r="N15" s="61">
        <f>Arkusz1!P12</f>
        <v>0</v>
      </c>
      <c r="O15" s="61">
        <f>Arkusz1!Q12</f>
        <v>1128355.35</v>
      </c>
      <c r="P15" s="61">
        <f>Arkusz1!R12</f>
        <v>1128355.35</v>
      </c>
      <c r="Q15" s="61">
        <f>Arkusz1!S12</f>
        <v>1125433.48</v>
      </c>
      <c r="R15" s="61">
        <f>Arkusz1!T12</f>
        <v>0</v>
      </c>
      <c r="S15" s="61">
        <f>Arkusz1!U12</f>
        <v>0</v>
      </c>
      <c r="T15" s="101"/>
    </row>
    <row r="16" spans="1:20" s="19" customFormat="1" ht="11.25" customHeight="1">
      <c r="A16" s="92" t="s">
        <v>23</v>
      </c>
      <c r="B16" s="93" t="s">
        <v>194</v>
      </c>
      <c r="C16" s="68">
        <f>Arkusz1!E30</f>
        <v>2728960.45</v>
      </c>
      <c r="D16" s="68">
        <f>Arkusz1!F30</f>
        <v>2676923.86</v>
      </c>
      <c r="E16" s="130">
        <f aca="true" t="shared" si="0" ref="E16:E32">D16/C16</f>
        <v>0.9809317170573137</v>
      </c>
      <c r="F16" s="68">
        <f>Arkusz1!H30</f>
        <v>583303.6799999999</v>
      </c>
      <c r="G16" s="68">
        <f>Arkusz1!I30</f>
        <v>582341.6799999999</v>
      </c>
      <c r="H16" s="68">
        <f>Arkusz1!J30</f>
        <v>141031.47</v>
      </c>
      <c r="I16" s="68">
        <f>Arkusz1!K30</f>
        <v>441310.2100000001</v>
      </c>
      <c r="J16" s="68">
        <f>Arkusz1!L30</f>
        <v>0</v>
      </c>
      <c r="K16" s="68">
        <f>Arkusz1!M30</f>
        <v>962</v>
      </c>
      <c r="L16" s="68">
        <f>Arkusz1!N30</f>
        <v>0</v>
      </c>
      <c r="M16" s="68">
        <f>Arkusz1!O30</f>
        <v>0</v>
      </c>
      <c r="N16" s="68">
        <f>Arkusz1!P30</f>
        <v>0</v>
      </c>
      <c r="O16" s="68">
        <f>Arkusz1!Q30</f>
        <v>2093620.18</v>
      </c>
      <c r="P16" s="68">
        <f>Arkusz1!R30</f>
        <v>2093620.18</v>
      </c>
      <c r="Q16" s="68">
        <f>Arkusz1!S30</f>
        <v>0</v>
      </c>
      <c r="R16" s="68">
        <f>Arkusz1!T30</f>
        <v>0</v>
      </c>
      <c r="S16" s="68">
        <f>Arkusz1!U30</f>
        <v>0</v>
      </c>
      <c r="T16" s="101"/>
    </row>
    <row r="17" spans="1:20" s="19" customFormat="1" ht="21.75" customHeight="1">
      <c r="A17" s="92" t="s">
        <v>34</v>
      </c>
      <c r="B17" s="93" t="s">
        <v>195</v>
      </c>
      <c r="C17" s="68">
        <f>Arkusz1!E52</f>
        <v>262834.61</v>
      </c>
      <c r="D17" s="68">
        <f>Arkusz1!F52</f>
        <v>253820.77999999997</v>
      </c>
      <c r="E17" s="130">
        <f t="shared" si="0"/>
        <v>0.9657053155975158</v>
      </c>
      <c r="F17" s="68">
        <f>Arkusz1!H52</f>
        <v>116580.42</v>
      </c>
      <c r="G17" s="68">
        <f>Arkusz1!I52</f>
        <v>116580.42</v>
      </c>
      <c r="H17" s="68">
        <f>Arkusz1!J52</f>
        <v>0</v>
      </c>
      <c r="I17" s="68">
        <f>Arkusz1!K52</f>
        <v>116580.42</v>
      </c>
      <c r="J17" s="68">
        <f>Arkusz1!L52</f>
        <v>0</v>
      </c>
      <c r="K17" s="68">
        <f>Arkusz1!M52</f>
        <v>0</v>
      </c>
      <c r="L17" s="68">
        <f>Arkusz1!N52</f>
        <v>0</v>
      </c>
      <c r="M17" s="68">
        <f>Arkusz1!O52</f>
        <v>0</v>
      </c>
      <c r="N17" s="68">
        <f>Arkusz1!P52</f>
        <v>0</v>
      </c>
      <c r="O17" s="68">
        <f>Arkusz1!Q52</f>
        <v>137240.36</v>
      </c>
      <c r="P17" s="68">
        <f>Arkusz1!R52</f>
        <v>137240.36</v>
      </c>
      <c r="Q17" s="68">
        <f>Arkusz1!S52</f>
        <v>0</v>
      </c>
      <c r="R17" s="68">
        <f>Arkusz1!T52</f>
        <v>0</v>
      </c>
      <c r="S17" s="68">
        <f>Arkusz1!U52</f>
        <v>0</v>
      </c>
      <c r="T17" s="101"/>
    </row>
    <row r="18" spans="1:20" s="19" customFormat="1" ht="12" customHeight="1">
      <c r="A18" s="92" t="s">
        <v>37</v>
      </c>
      <c r="B18" s="93" t="s">
        <v>196</v>
      </c>
      <c r="C18" s="68">
        <f>Arkusz1!E58</f>
        <v>71500</v>
      </c>
      <c r="D18" s="68">
        <f>Arkusz1!F58</f>
        <v>66292.68</v>
      </c>
      <c r="E18" s="130">
        <f t="shared" si="0"/>
        <v>0.9271703496503495</v>
      </c>
      <c r="F18" s="68">
        <f>Arkusz1!H58</f>
        <v>66292.68</v>
      </c>
      <c r="G18" s="68">
        <f>Arkusz1!I58</f>
        <v>66292.68</v>
      </c>
      <c r="H18" s="68">
        <f>Arkusz1!J58</f>
        <v>0</v>
      </c>
      <c r="I18" s="68">
        <f>Arkusz1!K58</f>
        <v>66292.68</v>
      </c>
      <c r="J18" s="68">
        <f>Arkusz1!L58</f>
        <v>0</v>
      </c>
      <c r="K18" s="68">
        <f>Arkusz1!M58</f>
        <v>0</v>
      </c>
      <c r="L18" s="68">
        <f>Arkusz1!N58</f>
        <v>0</v>
      </c>
      <c r="M18" s="68">
        <f>Arkusz1!O58</f>
        <v>0</v>
      </c>
      <c r="N18" s="68">
        <f>Arkusz1!P58</f>
        <v>0</v>
      </c>
      <c r="O18" s="68">
        <f>Arkusz1!Q58</f>
        <v>0</v>
      </c>
      <c r="P18" s="68">
        <f>Arkusz1!R58</f>
        <v>0</v>
      </c>
      <c r="Q18" s="68">
        <f>Arkusz1!S58</f>
        <v>0</v>
      </c>
      <c r="R18" s="68">
        <f>Arkusz1!T58</f>
        <v>0</v>
      </c>
      <c r="S18" s="68">
        <f>Arkusz1!U58</f>
        <v>0</v>
      </c>
      <c r="T18" s="101"/>
    </row>
    <row r="19" spans="1:20" s="19" customFormat="1" ht="21" customHeight="1">
      <c r="A19" s="92" t="s">
        <v>40</v>
      </c>
      <c r="B19" s="93" t="s">
        <v>118</v>
      </c>
      <c r="C19" s="68">
        <f>Arkusz1!E64</f>
        <v>2452016.2199999997</v>
      </c>
      <c r="D19" s="68">
        <f>Arkusz1!F64</f>
        <v>2233949.4</v>
      </c>
      <c r="E19" s="130">
        <f t="shared" si="0"/>
        <v>0.9110663223916194</v>
      </c>
      <c r="F19" s="68">
        <f>Arkusz1!H64</f>
        <v>2200974.85</v>
      </c>
      <c r="G19" s="68">
        <f>Arkusz1!I64</f>
        <v>2007303.8700000003</v>
      </c>
      <c r="H19" s="68">
        <f>Arkusz1!J64</f>
        <v>1508303.7100000002</v>
      </c>
      <c r="I19" s="68">
        <f>Arkusz1!K64</f>
        <v>499000.1600000001</v>
      </c>
      <c r="J19" s="68">
        <f>Arkusz1!L64</f>
        <v>326.52</v>
      </c>
      <c r="K19" s="68">
        <f>Arkusz1!M64</f>
        <v>193344.46</v>
      </c>
      <c r="L19" s="68">
        <f>Arkusz1!N64</f>
        <v>0</v>
      </c>
      <c r="M19" s="68">
        <f>Arkusz1!O64</f>
        <v>0</v>
      </c>
      <c r="N19" s="68">
        <f>Arkusz1!P64</f>
        <v>0</v>
      </c>
      <c r="O19" s="68">
        <f>Arkusz1!Q64</f>
        <v>32974.55</v>
      </c>
      <c r="P19" s="68">
        <f>Arkusz1!R64</f>
        <v>32974.55</v>
      </c>
      <c r="Q19" s="68">
        <f>Arkusz1!S64</f>
        <v>0</v>
      </c>
      <c r="R19" s="68">
        <f>Arkusz1!T64</f>
        <v>0</v>
      </c>
      <c r="S19" s="68">
        <f>Arkusz1!U64</f>
        <v>0</v>
      </c>
      <c r="T19" s="101"/>
    </row>
    <row r="20" spans="1:20" s="19" customFormat="1" ht="50.25" customHeight="1">
      <c r="A20" s="92" t="s">
        <v>48</v>
      </c>
      <c r="B20" s="93" t="s">
        <v>121</v>
      </c>
      <c r="C20" s="68">
        <f>Arkusz1!E115</f>
        <v>15620</v>
      </c>
      <c r="D20" s="68">
        <f>Arkusz1!F115</f>
        <v>15602.76</v>
      </c>
      <c r="E20" s="130">
        <f t="shared" si="0"/>
        <v>0.9988962868117798</v>
      </c>
      <c r="F20" s="68">
        <f>Arkusz1!H115</f>
        <v>15602.76</v>
      </c>
      <c r="G20" s="68">
        <f>Arkusz1!I115</f>
        <v>8522.76</v>
      </c>
      <c r="H20" s="68">
        <f>Arkusz1!J115</f>
        <v>4565.98</v>
      </c>
      <c r="I20" s="68">
        <f>Arkusz1!K115</f>
        <v>3956.7799999999997</v>
      </c>
      <c r="J20" s="68">
        <f>Arkusz1!L115</f>
        <v>0</v>
      </c>
      <c r="K20" s="68">
        <f>Arkusz1!M115</f>
        <v>7080</v>
      </c>
      <c r="L20" s="68">
        <f>Arkusz1!N115</f>
        <v>0</v>
      </c>
      <c r="M20" s="68">
        <f>Arkusz1!O115</f>
        <v>0</v>
      </c>
      <c r="N20" s="68">
        <f>Arkusz1!P115</f>
        <v>0</v>
      </c>
      <c r="O20" s="68">
        <f>Arkusz1!Q115</f>
        <v>0</v>
      </c>
      <c r="P20" s="68">
        <f>Arkusz1!R115</f>
        <v>0</v>
      </c>
      <c r="Q20" s="68">
        <f>Arkusz1!S115</f>
        <v>0</v>
      </c>
      <c r="R20" s="68">
        <f>Arkusz1!T115</f>
        <v>0</v>
      </c>
      <c r="S20" s="68">
        <f>Arkusz1!U115</f>
        <v>0</v>
      </c>
      <c r="T20" s="101"/>
    </row>
    <row r="21" spans="1:20" s="19" customFormat="1" ht="30.75" customHeight="1">
      <c r="A21" s="92" t="s">
        <v>50</v>
      </c>
      <c r="B21" s="94" t="s">
        <v>122</v>
      </c>
      <c r="C21" s="68">
        <f>Arkusz1!E128</f>
        <v>553638.54</v>
      </c>
      <c r="D21" s="68">
        <f>Arkusz1!F128</f>
        <v>532556.46</v>
      </c>
      <c r="E21" s="130">
        <f t="shared" si="0"/>
        <v>0.9619208590500219</v>
      </c>
      <c r="F21" s="68">
        <f>Arkusz1!H128</f>
        <v>213660.90000000002</v>
      </c>
      <c r="G21" s="68">
        <f>Arkusz1!I128</f>
        <v>186923.90000000002</v>
      </c>
      <c r="H21" s="68">
        <f>Arkusz1!J128</f>
        <v>0</v>
      </c>
      <c r="I21" s="68">
        <f>Arkusz1!K128</f>
        <v>186923.90000000002</v>
      </c>
      <c r="J21" s="68">
        <f>Arkusz1!L128</f>
        <v>5000</v>
      </c>
      <c r="K21" s="68">
        <f>Arkusz1!M128</f>
        <v>21737</v>
      </c>
      <c r="L21" s="68">
        <f>Arkusz1!N128</f>
        <v>0</v>
      </c>
      <c r="M21" s="68">
        <f>Arkusz1!O128</f>
        <v>0</v>
      </c>
      <c r="N21" s="68">
        <f>Arkusz1!P128</f>
        <v>0</v>
      </c>
      <c r="O21" s="68">
        <f>Arkusz1!Q128</f>
        <v>318895.56</v>
      </c>
      <c r="P21" s="68">
        <f>Arkusz1!R128</f>
        <v>318895.56</v>
      </c>
      <c r="Q21" s="68">
        <f>Arkusz1!S128</f>
        <v>0</v>
      </c>
      <c r="R21" s="68">
        <f>Arkusz1!T128</f>
        <v>0</v>
      </c>
      <c r="S21" s="68">
        <f>Arkusz1!U128</f>
        <v>0</v>
      </c>
      <c r="T21" s="101"/>
    </row>
    <row r="22" spans="1:20" s="19" customFormat="1" ht="79.5" customHeight="1">
      <c r="A22" s="92" t="s">
        <v>56</v>
      </c>
      <c r="B22" s="93" t="s">
        <v>190</v>
      </c>
      <c r="C22" s="68">
        <f>Arkusz1!E149</f>
        <v>60000</v>
      </c>
      <c r="D22" s="68">
        <f>Arkusz1!F149</f>
        <v>51767</v>
      </c>
      <c r="E22" s="130">
        <f t="shared" si="0"/>
        <v>0.8627833333333333</v>
      </c>
      <c r="F22" s="68">
        <f>Arkusz1!H149</f>
        <v>51767</v>
      </c>
      <c r="G22" s="68">
        <f>Arkusz1!I149</f>
        <v>51767</v>
      </c>
      <c r="H22" s="68">
        <f>Arkusz1!J149</f>
        <v>41767</v>
      </c>
      <c r="I22" s="68">
        <f>Arkusz1!K149</f>
        <v>10000</v>
      </c>
      <c r="J22" s="68">
        <f>Arkusz1!L149</f>
        <v>0</v>
      </c>
      <c r="K22" s="68">
        <f>Arkusz1!M149</f>
        <v>0</v>
      </c>
      <c r="L22" s="68">
        <f>Arkusz1!N149</f>
        <v>0</v>
      </c>
      <c r="M22" s="68">
        <f>Arkusz1!O149</f>
        <v>0</v>
      </c>
      <c r="N22" s="68">
        <f>Arkusz1!P149</f>
        <v>0</v>
      </c>
      <c r="O22" s="68">
        <f>Arkusz1!Q149</f>
        <v>0</v>
      </c>
      <c r="P22" s="68">
        <f>Arkusz1!R149</f>
        <v>0</v>
      </c>
      <c r="Q22" s="68">
        <f>Arkusz1!S149</f>
        <v>0</v>
      </c>
      <c r="R22" s="68">
        <f>Arkusz1!T149</f>
        <v>0</v>
      </c>
      <c r="S22" s="68">
        <f>Arkusz1!U149</f>
        <v>0</v>
      </c>
      <c r="T22" s="101"/>
    </row>
    <row r="23" spans="1:20" s="19" customFormat="1" ht="21" customHeight="1">
      <c r="A23" s="95" t="s">
        <v>59</v>
      </c>
      <c r="B23" s="93" t="s">
        <v>197</v>
      </c>
      <c r="C23" s="68">
        <f>Arkusz1!E154</f>
        <v>280000</v>
      </c>
      <c r="D23" s="68">
        <f>Arkusz1!F154</f>
        <v>273958.3</v>
      </c>
      <c r="E23" s="130">
        <f t="shared" si="0"/>
        <v>0.9784225</v>
      </c>
      <c r="F23" s="68">
        <f>Arkusz1!H154</f>
        <v>273958.3</v>
      </c>
      <c r="G23" s="68">
        <f>Arkusz1!I154</f>
        <v>0</v>
      </c>
      <c r="H23" s="68">
        <f>Arkusz1!J154</f>
        <v>0</v>
      </c>
      <c r="I23" s="68">
        <f>Arkusz1!K154</f>
        <v>0</v>
      </c>
      <c r="J23" s="68">
        <f>Arkusz1!L154</f>
        <v>0</v>
      </c>
      <c r="K23" s="68">
        <f>Arkusz1!M154</f>
        <v>0</v>
      </c>
      <c r="L23" s="68">
        <f>Arkusz1!N154</f>
        <v>0</v>
      </c>
      <c r="M23" s="68">
        <f>Arkusz1!O154</f>
        <v>0</v>
      </c>
      <c r="N23" s="68">
        <f>Arkusz1!P154</f>
        <v>273958.3</v>
      </c>
      <c r="O23" s="68">
        <f>Arkusz1!Q154</f>
        <v>0</v>
      </c>
      <c r="P23" s="68">
        <f>Arkusz1!R154</f>
        <v>0</v>
      </c>
      <c r="Q23" s="68">
        <f>Arkusz1!S154</f>
        <v>0</v>
      </c>
      <c r="R23" s="68">
        <f>Arkusz1!T154</f>
        <v>0</v>
      </c>
      <c r="S23" s="68">
        <f>Arkusz1!U154</f>
        <v>0</v>
      </c>
      <c r="T23" s="101"/>
    </row>
    <row r="24" spans="1:20" s="19" customFormat="1" ht="10.5" customHeight="1">
      <c r="A24" s="92" t="s">
        <v>62</v>
      </c>
      <c r="B24" s="93" t="s">
        <v>198</v>
      </c>
      <c r="C24" s="68">
        <f>Arkusz1!E157</f>
        <v>8391009</v>
      </c>
      <c r="D24" s="68">
        <f>Arkusz1!F157</f>
        <v>8212838.6</v>
      </c>
      <c r="E24" s="130">
        <f t="shared" si="0"/>
        <v>0.9787665106782748</v>
      </c>
      <c r="F24" s="68">
        <f>Arkusz1!H157</f>
        <v>8201538.6</v>
      </c>
      <c r="G24" s="68">
        <f>Arkusz1!I157</f>
        <v>7849437.49</v>
      </c>
      <c r="H24" s="68">
        <f>Arkusz1!J157</f>
        <v>6497445.78</v>
      </c>
      <c r="I24" s="68">
        <f>Arkusz1!K157</f>
        <v>1351991.71</v>
      </c>
      <c r="J24" s="68">
        <f>Arkusz1!L157</f>
        <v>14166.6</v>
      </c>
      <c r="K24" s="68">
        <f>Arkusz1!M157</f>
        <v>337934.51</v>
      </c>
      <c r="L24" s="68">
        <f>Arkusz1!N157</f>
        <v>0</v>
      </c>
      <c r="M24" s="68">
        <f>Arkusz1!O157</f>
        <v>0</v>
      </c>
      <c r="N24" s="68">
        <f>Arkusz1!P157</f>
        <v>0</v>
      </c>
      <c r="O24" s="68">
        <f>Arkusz1!Q157</f>
        <v>11300</v>
      </c>
      <c r="P24" s="68">
        <f>Arkusz1!R157</f>
        <v>11300</v>
      </c>
      <c r="Q24" s="68">
        <f>Arkusz1!S157</f>
        <v>0</v>
      </c>
      <c r="R24" s="68">
        <f>Arkusz1!T157</f>
        <v>0</v>
      </c>
      <c r="S24" s="68">
        <f>Arkusz1!U157</f>
        <v>0</v>
      </c>
      <c r="T24" s="101"/>
    </row>
    <row r="25" spans="1:20" s="19" customFormat="1" ht="11.25" customHeight="1">
      <c r="A25" s="92" t="s">
        <v>72</v>
      </c>
      <c r="B25" s="93" t="s">
        <v>199</v>
      </c>
      <c r="C25" s="68">
        <f>Arkusz1!E239</f>
        <v>78250</v>
      </c>
      <c r="D25" s="68">
        <f>Arkusz1!F239</f>
        <v>74145.56</v>
      </c>
      <c r="E25" s="130">
        <f t="shared" si="0"/>
        <v>0.9475470926517572</v>
      </c>
      <c r="F25" s="68">
        <f>Arkusz1!H239</f>
        <v>74145.56</v>
      </c>
      <c r="G25" s="68">
        <f>Arkusz1!I239</f>
        <v>44345.56</v>
      </c>
      <c r="H25" s="68">
        <f>Arkusz1!J239</f>
        <v>19767.89</v>
      </c>
      <c r="I25" s="68">
        <f>Arkusz1!K239</f>
        <v>24577.67</v>
      </c>
      <c r="J25" s="68">
        <f>Arkusz1!L239</f>
        <v>29800</v>
      </c>
      <c r="K25" s="68">
        <f>Arkusz1!M239</f>
        <v>0</v>
      </c>
      <c r="L25" s="68">
        <f>Arkusz1!N239</f>
        <v>0</v>
      </c>
      <c r="M25" s="68">
        <f>Arkusz1!O239</f>
        <v>0</v>
      </c>
      <c r="N25" s="68">
        <f>Arkusz1!P239</f>
        <v>0</v>
      </c>
      <c r="O25" s="68">
        <f>Arkusz1!Q239</f>
        <v>0</v>
      </c>
      <c r="P25" s="68">
        <f>Arkusz1!R239</f>
        <v>0</v>
      </c>
      <c r="Q25" s="68">
        <f>Arkusz1!S239</f>
        <v>0</v>
      </c>
      <c r="R25" s="68">
        <f>Arkusz1!T239</f>
        <v>0</v>
      </c>
      <c r="S25" s="68">
        <f>Arkusz1!U239</f>
        <v>0</v>
      </c>
      <c r="T25" s="101"/>
    </row>
    <row r="26" spans="1:20" s="19" customFormat="1" ht="10.5" customHeight="1">
      <c r="A26" s="92" t="s">
        <v>77</v>
      </c>
      <c r="B26" s="93" t="s">
        <v>200</v>
      </c>
      <c r="C26" s="68">
        <f>Arkusz1!E254</f>
        <v>4923336.5</v>
      </c>
      <c r="D26" s="68">
        <f>Arkusz1!F254</f>
        <v>4815259.31</v>
      </c>
      <c r="E26" s="130">
        <f t="shared" si="0"/>
        <v>0.9780479782358975</v>
      </c>
      <c r="F26" s="68">
        <f>Arkusz1!H254</f>
        <v>4815259.31</v>
      </c>
      <c r="G26" s="68">
        <f>Arkusz1!I254</f>
        <v>739830.21</v>
      </c>
      <c r="H26" s="68">
        <f>Arkusz1!J254</f>
        <v>510738.18000000005</v>
      </c>
      <c r="I26" s="68">
        <f>Arkusz1!K254</f>
        <v>229092.03</v>
      </c>
      <c r="J26" s="68">
        <f>Arkusz1!L254</f>
        <v>0</v>
      </c>
      <c r="K26" s="68">
        <f>Arkusz1!M254</f>
        <v>4075429.0999999996</v>
      </c>
      <c r="L26" s="68">
        <f>Arkusz1!N254</f>
        <v>0</v>
      </c>
      <c r="M26" s="68">
        <f>Arkusz1!O254</f>
        <v>0</v>
      </c>
      <c r="N26" s="68">
        <f>Arkusz1!P254</f>
        <v>0</v>
      </c>
      <c r="O26" s="68">
        <f>Arkusz1!Q254</f>
        <v>0</v>
      </c>
      <c r="P26" s="68">
        <f>Arkusz1!R254</f>
        <v>0</v>
      </c>
      <c r="Q26" s="68">
        <f>Arkusz1!S254</f>
        <v>0</v>
      </c>
      <c r="R26" s="68">
        <f>Arkusz1!T254</f>
        <v>0</v>
      </c>
      <c r="S26" s="68">
        <f>Arkusz1!U254</f>
        <v>0</v>
      </c>
      <c r="T26" s="101"/>
    </row>
    <row r="27" spans="1:20" s="19" customFormat="1" ht="31.5" customHeight="1">
      <c r="A27" s="92" t="s">
        <v>207</v>
      </c>
      <c r="B27" s="96" t="s">
        <v>208</v>
      </c>
      <c r="C27" s="68">
        <f>Arkusz1!E309</f>
        <v>629944.1000000001</v>
      </c>
      <c r="D27" s="68">
        <f>Arkusz1!F309</f>
        <v>591355.5700000001</v>
      </c>
      <c r="E27" s="130">
        <f t="shared" si="0"/>
        <v>0.9387429297297967</v>
      </c>
      <c r="F27" s="68">
        <f>Arkusz1!H309</f>
        <v>591355.5700000001</v>
      </c>
      <c r="G27" s="68">
        <f>Arkusz1!I309</f>
        <v>0</v>
      </c>
      <c r="H27" s="68">
        <f>Arkusz1!J309</f>
        <v>0</v>
      </c>
      <c r="I27" s="68">
        <f>Arkusz1!K309</f>
        <v>0</v>
      </c>
      <c r="J27" s="68">
        <f>Arkusz1!L309</f>
        <v>0</v>
      </c>
      <c r="K27" s="68">
        <f>Arkusz1!M309</f>
        <v>0</v>
      </c>
      <c r="L27" s="68">
        <f>Arkusz1!N309</f>
        <v>591355.5700000001</v>
      </c>
      <c r="M27" s="68">
        <f>Arkusz1!O309</f>
        <v>0</v>
      </c>
      <c r="N27" s="68">
        <f>Arkusz1!P309</f>
        <v>0</v>
      </c>
      <c r="O27" s="68">
        <f>Arkusz1!Q309</f>
        <v>0</v>
      </c>
      <c r="P27" s="68">
        <f>Arkusz1!R309</f>
        <v>0</v>
      </c>
      <c r="Q27" s="68">
        <f>Arkusz1!S309</f>
        <v>0</v>
      </c>
      <c r="R27" s="68">
        <f>Arkusz1!T309</f>
        <v>0</v>
      </c>
      <c r="S27" s="68">
        <f>Arkusz1!U309</f>
        <v>0</v>
      </c>
      <c r="T27" s="101"/>
    </row>
    <row r="28" spans="1:20" s="19" customFormat="1" ht="21.75" customHeight="1">
      <c r="A28" s="92" t="s">
        <v>89</v>
      </c>
      <c r="B28" s="93" t="s">
        <v>201</v>
      </c>
      <c r="C28" s="68">
        <f>Arkusz1!E333</f>
        <v>266717.1</v>
      </c>
      <c r="D28" s="68">
        <f>Arkusz1!F333</f>
        <v>254296.17</v>
      </c>
      <c r="E28" s="130">
        <f t="shared" si="0"/>
        <v>0.9534303199907319</v>
      </c>
      <c r="F28" s="68">
        <f>Arkusz1!H333</f>
        <v>254296.17</v>
      </c>
      <c r="G28" s="68">
        <f>Arkusz1!I333</f>
        <v>31161.039999999997</v>
      </c>
      <c r="H28" s="68">
        <f>Arkusz1!J333</f>
        <v>30440.94</v>
      </c>
      <c r="I28" s="68">
        <f>Arkusz1!K333</f>
        <v>720.1</v>
      </c>
      <c r="J28" s="68">
        <f>Arkusz1!L333</f>
        <v>0</v>
      </c>
      <c r="K28" s="68">
        <f>Arkusz1!M333</f>
        <v>223135.13</v>
      </c>
      <c r="L28" s="68">
        <f>Arkusz1!N333</f>
        <v>0</v>
      </c>
      <c r="M28" s="68">
        <f>Arkusz1!O333</f>
        <v>0</v>
      </c>
      <c r="N28" s="68">
        <f>Arkusz1!P333</f>
        <v>0</v>
      </c>
      <c r="O28" s="68">
        <f>Arkusz1!Q333</f>
        <v>0</v>
      </c>
      <c r="P28" s="68">
        <f>Arkusz1!R333</f>
        <v>0</v>
      </c>
      <c r="Q28" s="68">
        <f>Arkusz1!S333</f>
        <v>0</v>
      </c>
      <c r="R28" s="68">
        <f>Arkusz1!T333</f>
        <v>0</v>
      </c>
      <c r="S28" s="68">
        <f>Arkusz1!U333</f>
        <v>0</v>
      </c>
      <c r="T28" s="101"/>
    </row>
    <row r="29" spans="1:20" s="19" customFormat="1" ht="30.75" customHeight="1">
      <c r="A29" s="92" t="s">
        <v>93</v>
      </c>
      <c r="B29" s="93" t="s">
        <v>202</v>
      </c>
      <c r="C29" s="68">
        <f>Arkusz1!E342</f>
        <v>1150338.3199999998</v>
      </c>
      <c r="D29" s="68">
        <f>Arkusz1!F342</f>
        <v>1051257.7799999998</v>
      </c>
      <c r="E29" s="130">
        <f t="shared" si="0"/>
        <v>0.9138683478787353</v>
      </c>
      <c r="F29" s="68">
        <f>Arkusz1!H342</f>
        <v>864017.95</v>
      </c>
      <c r="G29" s="68">
        <f>Arkusz1!I342</f>
        <v>657490.5</v>
      </c>
      <c r="H29" s="68">
        <f>Arkusz1!J342</f>
        <v>412396.25999999995</v>
      </c>
      <c r="I29" s="68">
        <f>Arkusz1!K342</f>
        <v>245094.24</v>
      </c>
      <c r="J29" s="68">
        <f>Arkusz1!L342</f>
        <v>200000</v>
      </c>
      <c r="K29" s="68">
        <f>Arkusz1!M342</f>
        <v>6527.45</v>
      </c>
      <c r="L29" s="68">
        <f>Arkusz1!N342</f>
        <v>0</v>
      </c>
      <c r="M29" s="68">
        <f>Arkusz1!O342</f>
        <v>0</v>
      </c>
      <c r="N29" s="68">
        <f>Arkusz1!P342</f>
        <v>0</v>
      </c>
      <c r="O29" s="68">
        <f>Arkusz1!Q342</f>
        <v>187239.83000000002</v>
      </c>
      <c r="P29" s="68">
        <f>Arkusz1!R342</f>
        <v>187239.83000000002</v>
      </c>
      <c r="Q29" s="68">
        <f>Arkusz1!S342</f>
        <v>0</v>
      </c>
      <c r="R29" s="68">
        <f>Arkusz1!T342</f>
        <v>0</v>
      </c>
      <c r="S29" s="68">
        <f>Arkusz1!U342</f>
        <v>0</v>
      </c>
      <c r="T29" s="101"/>
    </row>
    <row r="30" spans="1:20" s="19" customFormat="1" ht="30.75" customHeight="1">
      <c r="A30" s="92" t="s">
        <v>99</v>
      </c>
      <c r="B30" s="93" t="s">
        <v>203</v>
      </c>
      <c r="C30" s="68">
        <f>Arkusz1!E370</f>
        <v>1739792.97</v>
      </c>
      <c r="D30" s="68">
        <f>Arkusz1!F370</f>
        <v>1734926.2</v>
      </c>
      <c r="E30" s="130">
        <f t="shared" si="0"/>
        <v>0.9972026729134329</v>
      </c>
      <c r="F30" s="68">
        <f>Arkusz1!H370</f>
        <v>413872.45999999996</v>
      </c>
      <c r="G30" s="68">
        <f>Arkusz1!I370</f>
        <v>55969.24</v>
      </c>
      <c r="H30" s="68">
        <f>Arkusz1!J370</f>
        <v>900</v>
      </c>
      <c r="I30" s="68">
        <f>Arkusz1!K370</f>
        <v>55069.24</v>
      </c>
      <c r="J30" s="68">
        <f>Arkusz1!L370</f>
        <v>357903.22</v>
      </c>
      <c r="K30" s="68">
        <f>Arkusz1!M370</f>
        <v>0</v>
      </c>
      <c r="L30" s="68">
        <f>Arkusz1!N370</f>
        <v>0</v>
      </c>
      <c r="M30" s="68">
        <f>Arkusz1!O370</f>
        <v>0</v>
      </c>
      <c r="N30" s="68">
        <f>Arkusz1!P370</f>
        <v>0</v>
      </c>
      <c r="O30" s="68">
        <f>Arkusz1!Q370</f>
        <v>1321053.74</v>
      </c>
      <c r="P30" s="68">
        <f>Arkusz1!R370</f>
        <v>1321053.74</v>
      </c>
      <c r="Q30" s="68">
        <f>Arkusz1!S370</f>
        <v>0</v>
      </c>
      <c r="R30" s="68">
        <f>Arkusz1!T370</f>
        <v>0</v>
      </c>
      <c r="S30" s="68">
        <f>Arkusz1!U370</f>
        <v>0</v>
      </c>
      <c r="T30" s="101"/>
    </row>
    <row r="31" spans="1:20" s="19" customFormat="1" ht="21.75" customHeight="1">
      <c r="A31" s="92" t="s">
        <v>106</v>
      </c>
      <c r="B31" s="93" t="s">
        <v>253</v>
      </c>
      <c r="C31" s="68">
        <f>Arkusz1!E390</f>
        <v>146849.96</v>
      </c>
      <c r="D31" s="68">
        <f>Arkusz1!F390</f>
        <v>132537.31</v>
      </c>
      <c r="E31" s="130">
        <f t="shared" si="0"/>
        <v>0.9025355539763171</v>
      </c>
      <c r="F31" s="68">
        <f>Arkusz1!H390</f>
        <v>122491.01000000001</v>
      </c>
      <c r="G31" s="68">
        <f>Arkusz1!I390</f>
        <v>61269.26</v>
      </c>
      <c r="H31" s="68">
        <f>Arkusz1!J390</f>
        <v>17520</v>
      </c>
      <c r="I31" s="68">
        <f>Arkusz1!K390</f>
        <v>43749.26</v>
      </c>
      <c r="J31" s="68">
        <f>Arkusz1!L390</f>
        <v>42011.5</v>
      </c>
      <c r="K31" s="68">
        <f>Arkusz1!M390</f>
        <v>0</v>
      </c>
      <c r="L31" s="68">
        <f>Arkusz1!N390</f>
        <v>19210.25</v>
      </c>
      <c r="M31" s="68">
        <f>Arkusz1!O390</f>
        <v>0</v>
      </c>
      <c r="N31" s="68">
        <f>Arkusz1!P390</f>
        <v>0</v>
      </c>
      <c r="O31" s="68">
        <f>Arkusz1!Q390</f>
        <v>10046.3</v>
      </c>
      <c r="P31" s="68">
        <f>Arkusz1!R390</f>
        <v>10046.3</v>
      </c>
      <c r="Q31" s="68">
        <f>Arkusz1!S390</f>
        <v>0</v>
      </c>
      <c r="R31" s="68">
        <f>Arkusz1!T390</f>
        <v>0</v>
      </c>
      <c r="S31" s="68">
        <f>Arkusz1!U390</f>
        <v>0</v>
      </c>
      <c r="T31" s="101"/>
    </row>
    <row r="32" spans="1:21" s="66" customFormat="1" ht="11.25" customHeight="1">
      <c r="A32" s="97"/>
      <c r="B32" s="91" t="s">
        <v>187</v>
      </c>
      <c r="C32" s="69">
        <f aca="true" t="shared" si="1" ref="C32:Q32">SUM(C15:C31)</f>
        <v>25736284.660000004</v>
      </c>
      <c r="D32" s="69">
        <f t="shared" si="1"/>
        <v>24788864.330000002</v>
      </c>
      <c r="E32" s="131">
        <f t="shared" si="0"/>
        <v>0.9631873697965229</v>
      </c>
      <c r="F32" s="69">
        <f t="shared" si="1"/>
        <v>19548138.460000005</v>
      </c>
      <c r="G32" s="69">
        <f>SUM(G15:G31)</f>
        <v>13146106.849999998</v>
      </c>
      <c r="H32" s="69">
        <f t="shared" si="1"/>
        <v>9196121.26</v>
      </c>
      <c r="I32" s="98">
        <f t="shared" si="1"/>
        <v>3949985.59</v>
      </c>
      <c r="J32" s="98">
        <f t="shared" si="1"/>
        <v>650457.84</v>
      </c>
      <c r="K32" s="98">
        <f t="shared" si="1"/>
        <v>4867049.649999999</v>
      </c>
      <c r="L32" s="98">
        <f t="shared" si="1"/>
        <v>610565.8200000001</v>
      </c>
      <c r="M32" s="98">
        <f t="shared" si="1"/>
        <v>0</v>
      </c>
      <c r="N32" s="98">
        <f t="shared" si="1"/>
        <v>273958.3</v>
      </c>
      <c r="O32" s="98">
        <f t="shared" si="1"/>
        <v>5240725.87</v>
      </c>
      <c r="P32" s="98">
        <f t="shared" si="1"/>
        <v>5240725.87</v>
      </c>
      <c r="Q32" s="98">
        <f t="shared" si="1"/>
        <v>1125433.48</v>
      </c>
      <c r="R32" s="98">
        <f>SUM(R15:R31)</f>
        <v>0</v>
      </c>
      <c r="S32" s="98">
        <f>SUM(S15:S31)</f>
        <v>0</v>
      </c>
      <c r="T32" s="101"/>
      <c r="U32" s="103"/>
    </row>
  </sheetData>
  <sheetProtection/>
  <mergeCells count="29">
    <mergeCell ref="A7:S7"/>
    <mergeCell ref="A6:S6"/>
    <mergeCell ref="B9:B14"/>
    <mergeCell ref="J11:J14"/>
    <mergeCell ref="C9:C14"/>
    <mergeCell ref="D9:D14"/>
    <mergeCell ref="F9:S9"/>
    <mergeCell ref="F10:F14"/>
    <mergeCell ref="P10:S10"/>
    <mergeCell ref="M11:M14"/>
    <mergeCell ref="S11:S14"/>
    <mergeCell ref="H11:I11"/>
    <mergeCell ref="A9:A14"/>
    <mergeCell ref="H10:N10"/>
    <mergeCell ref="O10:O14"/>
    <mergeCell ref="E9:E14"/>
    <mergeCell ref="G11:G14"/>
    <mergeCell ref="H12:H14"/>
    <mergeCell ref="I12:I14"/>
    <mergeCell ref="K1:S1"/>
    <mergeCell ref="K2:S2"/>
    <mergeCell ref="K3:S3"/>
    <mergeCell ref="K11:K14"/>
    <mergeCell ref="L11:L14"/>
    <mergeCell ref="N11:N14"/>
    <mergeCell ref="P11:P14"/>
    <mergeCell ref="Q11:Q14"/>
    <mergeCell ref="A5:S5"/>
    <mergeCell ref="R11:R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2012-03-15T07:47:49Z</cp:lastPrinted>
  <dcterms:created xsi:type="dcterms:W3CDTF">2008-08-29T11:22:42Z</dcterms:created>
  <dcterms:modified xsi:type="dcterms:W3CDTF">2012-03-15T07:47:51Z</dcterms:modified>
  <cp:category/>
  <cp:version/>
  <cp:contentType/>
  <cp:contentStatus/>
</cp:coreProperties>
</file>