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Sura\Documents\Przetargi\Przetargi 2018\16 Gaz 2018\"/>
    </mc:Choice>
  </mc:AlternateContent>
  <bookViews>
    <workbookView xWindow="0" yWindow="39" windowWidth="20396" windowHeight="5210"/>
  </bookViews>
  <sheets>
    <sheet name="Zał. nr 1a-form. cenowy" sheetId="1" r:id="rId1"/>
  </sheets>
  <calcPr calcId="152511"/>
</workbook>
</file>

<file path=xl/calcChain.xml><?xml version="1.0" encoding="utf-8"?>
<calcChain xmlns="http://schemas.openxmlformats.org/spreadsheetml/2006/main">
  <c r="H6" i="1" l="1"/>
  <c r="H7" i="1" l="1"/>
  <c r="L15" i="1"/>
  <c r="J15" i="1"/>
  <c r="M15" i="1" l="1"/>
  <c r="L17" i="1"/>
  <c r="L16" i="1"/>
  <c r="L14" i="1"/>
  <c r="L13" i="1"/>
  <c r="J17" i="1"/>
  <c r="M17" i="1" l="1"/>
  <c r="J13" i="1" l="1"/>
  <c r="J14" i="1" l="1"/>
  <c r="J16" i="1"/>
  <c r="M16" i="1" l="1"/>
  <c r="M14" i="1"/>
  <c r="M13" i="1"/>
  <c r="M18" i="1" l="1"/>
  <c r="M20" i="1" s="1"/>
  <c r="M21" i="1" s="1"/>
  <c r="M22" i="1" s="1"/>
</calcChain>
</file>

<file path=xl/sharedStrings.xml><?xml version="1.0" encoding="utf-8"?>
<sst xmlns="http://schemas.openxmlformats.org/spreadsheetml/2006/main" count="53" uniqueCount="44">
  <si>
    <t>W-3.6</t>
  </si>
  <si>
    <t>W-4</t>
  </si>
  <si>
    <t>W-5.1</t>
  </si>
  <si>
    <t>Liczba miesięcy
[m-c]</t>
  </si>
  <si>
    <t>Przewidywane zużycie paliwa gazowego w okresie obowiązywania umowy 
[kWh]</t>
  </si>
  <si>
    <t>Liczba punktów poboru
[szt]</t>
  </si>
  <si>
    <t>Stawka opłaty zmiennej netto
[gr/kWh]</t>
  </si>
  <si>
    <t>Razem netto</t>
  </si>
  <si>
    <t>Moc umowna 
[kWh/h]</t>
  </si>
  <si>
    <t xml:space="preserve"> ≤ 110</t>
  </si>
  <si>
    <t xml:space="preserve">Wartość należy przenieść do formularza oferty     </t>
  </si>
  <si>
    <t>SPRZEDAŻ PALIWA GAZOWEGO</t>
  </si>
  <si>
    <r>
      <t xml:space="preserve">Cena jednostkowa sprzedaży paliwa gazowego netto 
[gr/kWh] </t>
    </r>
    <r>
      <rPr>
        <vertAlign val="superscript"/>
        <sz val="9"/>
        <rFont val="Cambria"/>
        <family val="1"/>
        <charset val="238"/>
        <scheme val="major"/>
      </rPr>
      <t>1)</t>
    </r>
  </si>
  <si>
    <t>Przewidywane zużycie paliwa gazowego 
w okresie obowiązywania umowy 
[kWh]</t>
  </si>
  <si>
    <t>W-2.1</t>
  </si>
  <si>
    <t>W-1.1</t>
  </si>
  <si>
    <t xml:space="preserve">Razem SPRZEDAŻ
netto [zł]
[kol.3×kol.4]/100 </t>
  </si>
  <si>
    <t>Razem opłata zmienna netto
[zł]
[kol.3×kol.7]/100</t>
  </si>
  <si>
    <t>Razem DYSTRYBUCJA 
netto [zł]
(kol. 8+kol.10)</t>
  </si>
  <si>
    <r>
      <rPr>
        <b/>
        <sz val="9"/>
        <rFont val="Cambria"/>
        <family val="1"/>
        <charset val="238"/>
        <scheme val="major"/>
      </rPr>
      <t>ZW</t>
    </r>
    <r>
      <rPr>
        <sz val="9"/>
        <rFont val="Cambria"/>
        <family val="1"/>
        <charset val="238"/>
        <scheme val="major"/>
      </rPr>
      <t xml:space="preserve"> - bez akcyzy, z zerową stawką akcyzy lub uwzględniająca zwolnienie od akcyzy</t>
    </r>
  </si>
  <si>
    <t>Podatek VAT 23%</t>
  </si>
  <si>
    <t>Razem cena oferty brutto</t>
  </si>
  <si>
    <t>Razem cena oferty netto: (sprzedaż + dystrybucja)</t>
  </si>
  <si>
    <t>Załącznik nr 1a do SIWZ - formularz cenowy</t>
  </si>
  <si>
    <t>Grupy taryfowe</t>
  </si>
  <si>
    <r>
      <rPr>
        <vertAlign val="superscript"/>
        <sz val="9"/>
        <rFont val="Cambria"/>
        <family val="1"/>
        <charset val="238"/>
        <scheme val="major"/>
      </rPr>
      <t xml:space="preserve">1) </t>
    </r>
    <r>
      <rPr>
        <sz val="9"/>
        <rFont val="Cambria"/>
        <family val="1"/>
        <charset val="238"/>
        <scheme val="major"/>
      </rPr>
      <t>należy podać uśrednioną cenę jednostkową sprzedaży paliwa gazowego netto z akcyzą i bez akcyzy  
    (uwzględniającą opłaty abonamentowe i bez odnoszenia do poszczególnych grup taryfowych)</t>
    </r>
  </si>
  <si>
    <t>Liczba godzin 
w okresie obowiązywania umowy
[h]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</si>
  <si>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</si>
  <si>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</si>
  <si>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</si>
  <si>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</si>
  <si>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</si>
  <si>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</si>
  <si>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</si>
  <si>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</si>
  <si>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</si>
  <si>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</si>
  <si>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</si>
  <si>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r>
      <t xml:space="preserve">Grupa taryfowa 
wg oznaczeń
Taryfy OSD </t>
    </r>
    <r>
      <rPr>
        <vertAlign val="superscript"/>
        <sz val="9"/>
        <rFont val="Cambria"/>
        <family val="1"/>
        <charset val="238"/>
        <scheme val="major"/>
      </rPr>
      <t>2)</t>
    </r>
  </si>
  <si>
    <r>
      <rPr>
        <vertAlign val="superscript"/>
        <sz val="9"/>
        <color theme="1"/>
        <rFont val="Cambria"/>
        <family val="1"/>
        <charset val="238"/>
        <scheme val="major"/>
      </rPr>
      <t xml:space="preserve">3) </t>
    </r>
    <r>
      <rPr>
        <b/>
        <sz val="9"/>
        <color theme="1"/>
        <rFont val="Cambria"/>
        <family val="1"/>
        <charset val="238"/>
        <scheme val="major"/>
      </rPr>
      <t>Operatorem systemu dystrybucyjnego jest PSG Sp. z.o.o. Stawki opłat dystrybucyjnych dotyczą obszaru tarnowskiego</t>
    </r>
    <r>
      <rPr>
        <sz val="9"/>
        <color theme="1"/>
        <rFont val="Cambria"/>
        <family val="1"/>
        <charset val="238"/>
        <scheme val="major"/>
      </rPr>
      <t>.
    Stawki opłat dystrybucyjnych zostały podane przez Zamawiającego na podstawie aktualnie obowiązującej Taryfy OSD 
    w celu ułatwienia Wykonawcom obliczenia ceny oferty. W przypadku zmiany stawek opłat dystrybucyjnych w okresie 
    przed terminem składania ofert Wykonawca zobowiązany jest do podania nowych zmienionych stawek.</t>
    </r>
  </si>
  <si>
    <t>Stawka opłaty stałej netto
a) dla grup taryfowych:
W-1.1, W-2.1, W-3.6, W-4
[zł/m-c]
b) dla grup taryfowych:
W-5.1, W-6.1
[gr/(kWh/h za h]</t>
  </si>
  <si>
    <t>Razem opłata stała netto
[zł]
a) dla grup taryfowych:
W-1.1, W-2.1, W-3.6, W-4
[kol.2×kol.5×kol.9]
b) dla grup taryfowych:
W-5.1, W-6.1
[kol.4×kol.6×kol.9)/100]</t>
  </si>
  <si>
    <t>W-1.1, W-2.1, 
W-3.6, W-4, 
W-5.1</t>
  </si>
  <si>
    <r>
      <t xml:space="preserve">DYSTRYBUCJA PALIWA GAZOWEGO </t>
    </r>
    <r>
      <rPr>
        <b/>
        <vertAlign val="superscript"/>
        <sz val="10"/>
        <rFont val="Cambria"/>
        <family val="1"/>
        <charset val="238"/>
        <scheme val="major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</si>
</sst>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"/>
  </numFmts>
  <fonts count="13" x14ac:knownFonts="1">
    <font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vertAlign val="superscript"/>
      <sz val="9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 wrapText="1"/>
    </xf>
    <xf numFmtId="3" fontId="2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3" fontId="2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/>
    </xf>
    <xf numFmtId="3" fontId="6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99FF66"/>
      <color rgb="FF00EA75"/>
      <color rgb="FF43BC00"/>
      <color rgb="FFECFAF4"/>
      <color rgb="FFD0F4E4"/>
      <color rgb="FF00CC66"/>
      <color rgb="FF00FF00"/>
      <color rgb="FFC5FFD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7"/>
  <sheetViews>
    <sheetView showGridLines="0" tabSelected="1" zoomScale="70" zoomScaleNormal="70" zoomScalePageLayoutView="70" workbookViewId="0">
      <selection activeCell="B3" sqref="B3:I3"/>
    </sheetView>
  </sheetViews>
  <sheetFormatPr defaultColWidth="9" defaultRowHeight="24.9" customHeight="1" x14ac:dyDescent="0.2"/>
  <cols>
    <col min="1" max="1" width="3.88671875" style="11" customWidth="1"/>
    <col min="2" max="2" width="14.6640625" style="11" customWidth="1"/>
    <col min="3" max="3" width="13.88671875" style="11" customWidth="1"/>
    <col min="4" max="4" width="5.109375" style="11" customWidth="1"/>
    <col min="5" max="5" width="16.6640625" style="11" customWidth="1"/>
    <col min="6" max="6" width="10.6640625" style="11" customWidth="1"/>
    <col min="7" max="7" width="10.21875" style="12" customWidth="1"/>
    <col min="8" max="8" width="14.88671875" style="11" customWidth="1"/>
    <col min="9" max="9" width="13.33203125" style="11" customWidth="1"/>
    <col min="10" max="10" width="19" style="11" customWidth="1"/>
    <col min="11" max="11" width="22" style="11" customWidth="1"/>
    <col min="12" max="12" width="22.33203125" style="11" customWidth="1"/>
    <col min="13" max="13" width="15.33203125" style="11" customWidth="1"/>
    <col min="14" max="16384" width="9" style="11"/>
  </cols>
  <sheetData>
    <row r="1" spans="2:13" ht="6.75" customHeight="1" x14ac:dyDescent="0.2"/>
    <row r="2" spans="2:13" ht="12.8" customHeight="1" x14ac:dyDescent="0.2"/>
    <row r="3" spans="2:13" ht="33.049999999999997" customHeight="1" x14ac:dyDescent="0.2">
      <c r="B3" s="48" t="s">
        <v>11</v>
      </c>
      <c r="C3" s="48"/>
      <c r="D3" s="48"/>
      <c r="E3" s="48"/>
      <c r="F3" s="48"/>
      <c r="G3" s="48"/>
      <c r="H3" s="48"/>
      <c r="I3" s="48"/>
      <c r="M3" s="20" t="s">
        <v>23</v>
      </c>
    </row>
    <row r="4" spans="2:13" ht="54.85" customHeight="1" x14ac:dyDescent="0.2">
      <c r="B4" s="8" t="s">
        <v>24</v>
      </c>
      <c r="C4" s="46" t="s">
        <v>13</v>
      </c>
      <c r="D4" s="46"/>
      <c r="E4" s="46"/>
      <c r="F4" s="46" t="s">
        <v>12</v>
      </c>
      <c r="G4" s="46"/>
      <c r="H4" s="56" t="s">
        <v>16</v>
      </c>
      <c r="I4" s="56"/>
    </row>
    <row r="5" spans="2:13" s="13" customFormat="1" ht="14.25" customHeight="1" x14ac:dyDescent="0.2">
      <c r="B5" s="31" t="s">
        <v>27</v>
      </c>
      <c r="C5" s="54" t="s">
        <v>28</v>
      </c>
      <c r="D5" s="55"/>
      <c r="E5" s="31" t="s">
        <v>29</v>
      </c>
      <c r="F5" s="54" t="s">
        <v>30</v>
      </c>
      <c r="G5" s="55"/>
      <c r="H5" s="45" t="s">
        <v>31</v>
      </c>
      <c r="I5" s="45"/>
    </row>
    <row r="6" spans="2:13" ht="58.6" customHeight="1" x14ac:dyDescent="0.2">
      <c r="B6" s="42" t="s">
        <v>42</v>
      </c>
      <c r="C6" s="57" t="s">
        <v>19</v>
      </c>
      <c r="D6" s="57"/>
      <c r="E6" s="29">
        <v>4062620</v>
      </c>
      <c r="F6" s="58"/>
      <c r="G6" s="58"/>
      <c r="H6" s="51">
        <f>+ROUND(F6*E6/100,2)</f>
        <v>0</v>
      </c>
      <c r="I6" s="51"/>
    </row>
    <row r="7" spans="2:13" ht="34.549999999999997" customHeight="1" x14ac:dyDescent="0.2">
      <c r="B7" s="1"/>
      <c r="C7" s="1"/>
      <c r="D7" s="1"/>
      <c r="E7" s="6"/>
      <c r="F7" s="52" t="s">
        <v>7</v>
      </c>
      <c r="G7" s="52"/>
      <c r="H7" s="53">
        <f>SUM(H6:I6)</f>
        <v>0</v>
      </c>
      <c r="I7" s="53"/>
    </row>
    <row r="8" spans="2:13" ht="29.95" customHeight="1" x14ac:dyDescent="0.2">
      <c r="B8" s="50" t="s">
        <v>25</v>
      </c>
      <c r="C8" s="50"/>
      <c r="D8" s="50"/>
      <c r="E8" s="50"/>
      <c r="F8" s="50"/>
      <c r="G8" s="50"/>
      <c r="H8" s="50"/>
      <c r="I8" s="50"/>
    </row>
    <row r="9" spans="2:13" ht="13.6" customHeight="1" x14ac:dyDescent="0.2">
      <c r="B9" s="14"/>
      <c r="C9" s="14"/>
    </row>
    <row r="10" spans="2:13" ht="33.049999999999997" customHeight="1" x14ac:dyDescent="0.2">
      <c r="B10" s="49" t="s">
        <v>43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2:13" ht="105.05" customHeight="1" x14ac:dyDescent="0.2">
      <c r="B11" s="8" t="s">
        <v>38</v>
      </c>
      <c r="C11" s="8" t="s">
        <v>5</v>
      </c>
      <c r="D11" s="46" t="s">
        <v>4</v>
      </c>
      <c r="E11" s="46"/>
      <c r="F11" s="8" t="s">
        <v>8</v>
      </c>
      <c r="G11" s="8" t="s">
        <v>3</v>
      </c>
      <c r="H11" s="8" t="s">
        <v>26</v>
      </c>
      <c r="I11" s="8" t="s">
        <v>6</v>
      </c>
      <c r="J11" s="8" t="s">
        <v>17</v>
      </c>
      <c r="K11" s="41" t="s">
        <v>40</v>
      </c>
      <c r="L11" s="41" t="s">
        <v>41</v>
      </c>
      <c r="M11" s="7" t="s">
        <v>18</v>
      </c>
    </row>
    <row r="12" spans="2:13" ht="15.05" customHeight="1" x14ac:dyDescent="0.2">
      <c r="B12" s="9" t="s">
        <v>27</v>
      </c>
      <c r="C12" s="9" t="s">
        <v>28</v>
      </c>
      <c r="D12" s="45" t="s">
        <v>29</v>
      </c>
      <c r="E12" s="45"/>
      <c r="F12" s="31" t="s">
        <v>30</v>
      </c>
      <c r="G12" s="31" t="s">
        <v>31</v>
      </c>
      <c r="H12" s="31" t="s">
        <v>32</v>
      </c>
      <c r="I12" s="31" t="s">
        <v>33</v>
      </c>
      <c r="J12" s="31" t="s">
        <v>34</v>
      </c>
      <c r="K12" s="31" t="s">
        <v>35</v>
      </c>
      <c r="L12" s="31" t="s">
        <v>36</v>
      </c>
      <c r="M12" s="31" t="s">
        <v>37</v>
      </c>
    </row>
    <row r="13" spans="2:13" ht="24.9" customHeight="1" x14ac:dyDescent="0.2">
      <c r="B13" s="9" t="s">
        <v>15</v>
      </c>
      <c r="C13" s="9">
        <v>3</v>
      </c>
      <c r="D13" s="44">
        <v>8880</v>
      </c>
      <c r="E13" s="44"/>
      <c r="F13" s="10" t="s">
        <v>9</v>
      </c>
      <c r="G13" s="9">
        <v>24</v>
      </c>
      <c r="H13" s="10">
        <v>17544</v>
      </c>
      <c r="I13" s="3">
        <v>4.968</v>
      </c>
      <c r="J13" s="28">
        <f>+ROUND(D13*I13/100,2)</f>
        <v>441.16</v>
      </c>
      <c r="K13" s="24">
        <v>3.28</v>
      </c>
      <c r="L13" s="26">
        <f>+ROUND(C13*G13*K13,2)</f>
        <v>236.16</v>
      </c>
      <c r="M13" s="26">
        <f>+J13+L13</f>
        <v>677.32</v>
      </c>
    </row>
    <row r="14" spans="2:13" ht="24.9" customHeight="1" x14ac:dyDescent="0.2">
      <c r="B14" s="9" t="s">
        <v>14</v>
      </c>
      <c r="C14" s="9">
        <v>5</v>
      </c>
      <c r="D14" s="44">
        <v>87600</v>
      </c>
      <c r="E14" s="44"/>
      <c r="F14" s="10" t="s">
        <v>9</v>
      </c>
      <c r="G14" s="31">
        <v>24</v>
      </c>
      <c r="H14" s="31">
        <v>17544</v>
      </c>
      <c r="I14" s="3">
        <v>3.613</v>
      </c>
      <c r="J14" s="28">
        <f t="shared" ref="J14:J16" si="0">+ROUND(D14*I14/100,2)</f>
        <v>3164.99</v>
      </c>
      <c r="K14" s="24">
        <v>8.35</v>
      </c>
      <c r="L14" s="26">
        <f>+ROUND(C14*G14*K14,2)</f>
        <v>1002</v>
      </c>
      <c r="M14" s="26">
        <f t="shared" ref="M14:M16" si="1">+J14+L14</f>
        <v>4166.99</v>
      </c>
    </row>
    <row r="15" spans="2:13" ht="24.9" customHeight="1" x14ac:dyDescent="0.2">
      <c r="B15" s="38" t="s">
        <v>0</v>
      </c>
      <c r="C15" s="36">
        <v>10</v>
      </c>
      <c r="D15" s="44">
        <v>920140</v>
      </c>
      <c r="E15" s="44"/>
      <c r="F15" s="36" t="s">
        <v>9</v>
      </c>
      <c r="G15" s="36">
        <v>24</v>
      </c>
      <c r="H15" s="36">
        <v>17544</v>
      </c>
      <c r="I15" s="37">
        <v>2.7090000000000001</v>
      </c>
      <c r="J15" s="28">
        <f t="shared" ref="J15" si="2">+ROUND(D15*I15/100,2)</f>
        <v>24926.59</v>
      </c>
      <c r="K15" s="24">
        <v>32.25</v>
      </c>
      <c r="L15" s="39">
        <f>+ROUND(C15*G15*K15,2)</f>
        <v>7740</v>
      </c>
      <c r="M15" s="39">
        <f t="shared" ref="M15" si="3">+J15+L15</f>
        <v>32666.59</v>
      </c>
    </row>
    <row r="16" spans="2:13" ht="24.9" customHeight="1" x14ac:dyDescent="0.2">
      <c r="B16" s="9" t="s">
        <v>1</v>
      </c>
      <c r="C16" s="9">
        <v>5</v>
      </c>
      <c r="D16" s="44">
        <v>1708840</v>
      </c>
      <c r="E16" s="44"/>
      <c r="F16" s="9" t="s">
        <v>9</v>
      </c>
      <c r="G16" s="31">
        <v>24</v>
      </c>
      <c r="H16" s="31">
        <v>17544</v>
      </c>
      <c r="I16" s="3">
        <v>2.6549999999999998</v>
      </c>
      <c r="J16" s="28">
        <f t="shared" si="0"/>
        <v>45369.7</v>
      </c>
      <c r="K16" s="24">
        <v>180.18</v>
      </c>
      <c r="L16" s="26">
        <f>+ROUND(C16*G16*K16,2)</f>
        <v>21621.599999999999</v>
      </c>
      <c r="M16" s="26">
        <f t="shared" si="1"/>
        <v>66991.299999999988</v>
      </c>
    </row>
    <row r="17" spans="2:17" ht="24.9" customHeight="1" x14ac:dyDescent="0.2">
      <c r="B17" s="31" t="s">
        <v>2</v>
      </c>
      <c r="C17" s="31">
        <v>2</v>
      </c>
      <c r="D17" s="44">
        <v>1337160</v>
      </c>
      <c r="E17" s="44"/>
      <c r="F17" s="29">
        <v>395</v>
      </c>
      <c r="G17" s="31">
        <v>24</v>
      </c>
      <c r="H17" s="31">
        <v>17544</v>
      </c>
      <c r="I17" s="30">
        <v>2.407</v>
      </c>
      <c r="J17" s="28">
        <f t="shared" ref="J17" si="4">+ROUND(D17*I17/100,2)</f>
        <v>32185.439999999999</v>
      </c>
      <c r="K17" s="23">
        <v>0.46600000000000003</v>
      </c>
      <c r="L17" s="32">
        <f>+ROUND(F17*H17*K17/100,2)</f>
        <v>32293.24</v>
      </c>
      <c r="M17" s="32">
        <f t="shared" ref="M17" si="5">+J17+L17</f>
        <v>64478.68</v>
      </c>
    </row>
    <row r="18" spans="2:17" ht="24.9" customHeight="1" x14ac:dyDescent="0.25">
      <c r="D18" s="47"/>
      <c r="E18" s="47"/>
      <c r="F18" s="35"/>
      <c r="K18" s="2"/>
      <c r="L18" s="16" t="s">
        <v>7</v>
      </c>
      <c r="M18" s="27">
        <f>SUM(M13:M17)</f>
        <v>168980.87999999998</v>
      </c>
      <c r="P18" s="15"/>
    </row>
    <row r="19" spans="2:17" ht="24.9" customHeight="1" x14ac:dyDescent="0.2">
      <c r="B19" s="43" t="s">
        <v>39</v>
      </c>
      <c r="C19" s="43"/>
      <c r="D19" s="43"/>
      <c r="E19" s="43"/>
      <c r="F19" s="43"/>
      <c r="G19" s="43"/>
      <c r="H19" s="43"/>
      <c r="I19" s="43"/>
      <c r="P19" s="5"/>
      <c r="Q19" s="4"/>
    </row>
    <row r="20" spans="2:17" ht="24.9" customHeight="1" x14ac:dyDescent="0.2">
      <c r="B20" s="43"/>
      <c r="C20" s="43"/>
      <c r="D20" s="43"/>
      <c r="E20" s="43"/>
      <c r="F20" s="43"/>
      <c r="G20" s="43"/>
      <c r="H20" s="43"/>
      <c r="I20" s="43"/>
      <c r="J20" s="18"/>
      <c r="L20" s="20" t="s">
        <v>22</v>
      </c>
      <c r="M20" s="34">
        <f>+H7+M18</f>
        <v>168980.87999999998</v>
      </c>
    </row>
    <row r="21" spans="2:17" ht="24.75" customHeight="1" x14ac:dyDescent="0.2">
      <c r="B21" s="40"/>
      <c r="C21" s="40"/>
      <c r="D21" s="40"/>
      <c r="E21" s="40"/>
      <c r="F21" s="40"/>
      <c r="G21" s="40"/>
      <c r="H21" s="40"/>
      <c r="I21" s="40"/>
      <c r="K21" s="19"/>
      <c r="L21" s="21" t="s">
        <v>20</v>
      </c>
      <c r="M21" s="33">
        <f>+ROUND(M20*0.23,2)</f>
        <v>38865.599999999999</v>
      </c>
    </row>
    <row r="22" spans="2:17" ht="24.75" customHeight="1" x14ac:dyDescent="0.2">
      <c r="D22" s="17"/>
      <c r="E22" s="17"/>
      <c r="F22" s="17"/>
      <c r="G22" s="17"/>
      <c r="H22" s="17"/>
      <c r="I22" s="17"/>
      <c r="K22" s="4"/>
      <c r="L22" s="25" t="s">
        <v>21</v>
      </c>
      <c r="M22" s="33">
        <f>+M21+M20</f>
        <v>207846.47999999998</v>
      </c>
      <c r="N22" s="4"/>
    </row>
    <row r="23" spans="2:17" ht="24.75" customHeight="1" x14ac:dyDescent="0.2">
      <c r="D23" s="17"/>
      <c r="E23" s="17"/>
      <c r="F23" s="17"/>
      <c r="G23" s="17"/>
      <c r="I23" s="17"/>
      <c r="K23" s="4"/>
      <c r="M23" s="22" t="s">
        <v>10</v>
      </c>
      <c r="N23" s="4"/>
    </row>
    <row r="24" spans="2:17" ht="24.75" customHeight="1" x14ac:dyDescent="0.2">
      <c r="B24" s="17"/>
      <c r="C24" s="17"/>
      <c r="D24" s="17"/>
      <c r="E24" s="17"/>
      <c r="F24" s="17"/>
      <c r="G24" s="17"/>
      <c r="H24" s="17"/>
      <c r="I24" s="17"/>
      <c r="J24" s="17"/>
      <c r="N24" s="4"/>
    </row>
    <row r="25" spans="2:17" ht="24.9" customHeight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4"/>
      <c r="L25" s="4"/>
      <c r="M25" s="4"/>
      <c r="N25" s="4"/>
    </row>
    <row r="26" spans="2:17" ht="24.9" customHeight="1" x14ac:dyDescent="0.2">
      <c r="K26" s="4"/>
      <c r="L26" s="4"/>
      <c r="M26" s="4"/>
      <c r="N26" s="4"/>
    </row>
    <row r="27" spans="2:17" ht="24.9" customHeight="1" x14ac:dyDescent="0.2">
      <c r="K27" s="4"/>
      <c r="L27" s="4"/>
      <c r="M27" s="4"/>
      <c r="N27" s="4"/>
    </row>
  </sheetData>
  <mergeCells count="23">
    <mergeCell ref="B3:I3"/>
    <mergeCell ref="C4:E4"/>
    <mergeCell ref="B10:M10"/>
    <mergeCell ref="B8:I8"/>
    <mergeCell ref="H6:I6"/>
    <mergeCell ref="F7:G7"/>
    <mergeCell ref="H7:I7"/>
    <mergeCell ref="C5:D5"/>
    <mergeCell ref="F4:G4"/>
    <mergeCell ref="H4:I4"/>
    <mergeCell ref="C6:D6"/>
    <mergeCell ref="F6:G6"/>
    <mergeCell ref="F5:G5"/>
    <mergeCell ref="H5:I5"/>
    <mergeCell ref="B19:I20"/>
    <mergeCell ref="D17:E17"/>
    <mergeCell ref="D12:E12"/>
    <mergeCell ref="D16:E16"/>
    <mergeCell ref="D11:E11"/>
    <mergeCell ref="D13:E13"/>
    <mergeCell ref="D14:E14"/>
    <mergeCell ref="D18:E18"/>
    <mergeCell ref="D15:E15"/>
  </mergeCells>
  <pageMargins left="0.38" right="0.26" top="0.28999999999999998" bottom="0.18" header="0.19" footer="0.14000000000000001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1a-form. 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Konrad Sura</cp:lastModifiedBy>
  <cp:lastPrinted>2018-08-05T10:15:53Z</cp:lastPrinted>
  <dcterms:created xsi:type="dcterms:W3CDTF">2015-09-16T11:15:51Z</dcterms:created>
  <dcterms:modified xsi:type="dcterms:W3CDTF">2018-11-15T10:46:03Z</dcterms:modified>
</cp:coreProperties>
</file>