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1" sheetId="1" r:id="rId1"/>
    <sheet name="2" sheetId="2" r:id="rId2"/>
    <sheet name="3" sheetId="3" r:id="rId3"/>
    <sheet name="3a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prognoza długu" sheetId="13" r:id="rId13"/>
    <sheet name="4a" sheetId="14" r:id="rId14"/>
    <sheet name="4" sheetId="15" r:id="rId15"/>
  </sheets>
  <definedNames>
    <definedName name="_xlnm.Print_Titles" localSheetId="12">'prognoza długu'!$1:$2</definedName>
  </definedNames>
  <calcPr fullCalcOnLoad="1"/>
</workbook>
</file>

<file path=xl/sharedStrings.xml><?xml version="1.0" encoding="utf-8"?>
<sst xmlns="http://schemas.openxmlformats.org/spreadsheetml/2006/main" count="1063" uniqueCount="580">
  <si>
    <t>4.</t>
  </si>
  <si>
    <t>Dział</t>
  </si>
  <si>
    <t>Rozdział</t>
  </si>
  <si>
    <t>§</t>
  </si>
  <si>
    <t>Treść</t>
  </si>
  <si>
    <t>w tym:</t>
  </si>
  <si>
    <t>1.</t>
  </si>
  <si>
    <t>2.</t>
  </si>
  <si>
    <t>3.</t>
  </si>
  <si>
    <t>Nazwa</t>
  </si>
  <si>
    <t>w tym źródła finansowania</t>
  </si>
  <si>
    <t>Wydatki bieżące</t>
  </si>
  <si>
    <t>Wydatki majątkowe</t>
  </si>
  <si>
    <t>Rozdz.</t>
  </si>
  <si>
    <t>w złotych</t>
  </si>
  <si>
    <t>x</t>
  </si>
  <si>
    <t>w  złotych</t>
  </si>
  <si>
    <t>2009 r.</t>
  </si>
  <si>
    <t>Lp.</t>
  </si>
  <si>
    <t>Łączne nakłady finansowe</t>
  </si>
  <si>
    <t>Jednostka org. realizująca zadanie lub koordynująca program</t>
  </si>
  <si>
    <t xml:space="preserve">A.      
B.
C.
D. 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</si>
  <si>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</si>
  <si>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</si>
  <si>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</si>
  <si>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 xml:space="preserve">D. Inne źródła </t>
  </si>
  <si>
    <t>* Wybrać odpowiednie oznaczenie źródła finansowania:</t>
  </si>
  <si>
    <t>Planowane wydatki</t>
  </si>
  <si>
    <t>z tego:</t>
  </si>
  <si>
    <t>Dotacje</t>
  </si>
  <si>
    <t>Ogółem wydatki</t>
  </si>
  <si>
    <t>Wydatki na na obsługę długu (odsetki)</t>
  </si>
  <si>
    <t>Wydatki
z tytułu poręczeń
i gwarancji</t>
  </si>
  <si>
    <t>Wynagro-
dzenia</t>
  </si>
  <si>
    <t>Pochodne od wynagro-
dzeń</t>
  </si>
  <si>
    <t>wynagrodzenia</t>
  </si>
  <si>
    <t>pochodne od wynagrodzeń</t>
  </si>
  <si>
    <t>dotacje</t>
  </si>
  <si>
    <t>Wydatki
bieżące</t>
  </si>
  <si>
    <t>Wydatki
majątkowe</t>
  </si>
  <si>
    <t>Wydatki
ogółem</t>
  </si>
  <si>
    <t>Dotacje
ogółem</t>
  </si>
  <si>
    <t>Dochody ogółem</t>
  </si>
  <si>
    <t>kredyty
i pożyczki</t>
  </si>
  <si>
    <t>środki wymienione
w art. 5 ust. 1 pkt 2 i 3 u.f.p.</t>
  </si>
  <si>
    <t>Nazwa zadania inwestycyjnego
i okres realizacji
(w latach)</t>
  </si>
  <si>
    <t>Ogółem</t>
  </si>
  <si>
    <t>dochody własne jst</t>
  </si>
  <si>
    <t>dotacje i środki pochodzące z innych  źr.*</t>
  </si>
  <si>
    <t>dotacje i środki pochodzące
z innych  źr.*</t>
  </si>
  <si>
    <t>Nazwa zadania inwestycyjnego</t>
  </si>
  <si>
    <t>Dochody budżetu gminy na 2008 r.</t>
  </si>
  <si>
    <t>Dochody bieżące</t>
  </si>
  <si>
    <t>Dochody majątkowe</t>
  </si>
  <si>
    <t>Plan
na 2008 r.</t>
  </si>
  <si>
    <t>Limity wydatków na wieloletnie programy inwestycyjne w latach 2008 - 2010</t>
  </si>
  <si>
    <t>rok budżetowy 2008 (8+9+10+11)</t>
  </si>
  <si>
    <t>2010 r.</t>
  </si>
  <si>
    <t>wydatki do poniesienia po 2010 roku</t>
  </si>
  <si>
    <t>Zadania inwestycyjne roczne w 2008 r.</t>
  </si>
  <si>
    <t>rok budżetowy 2008 (7+8+9+10)</t>
  </si>
  <si>
    <t>Dochody i wydatki związane z realizacją zadań z zakresu administracji rządowej i innych zadań zleconych odrębnymi ustawami w 2008 r.</t>
  </si>
  <si>
    <t>Plan przychodów i wydatków Gminnego Funduszu</t>
  </si>
  <si>
    <t>Ochrony Środowiska i Gospodarki Wodnej</t>
  </si>
  <si>
    <t>Wyszczególnienie</t>
  </si>
  <si>
    <t>I.</t>
  </si>
  <si>
    <t>Stan środków obrotowych na początek roku</t>
  </si>
  <si>
    <t>II.</t>
  </si>
  <si>
    <t>Przychody</t>
  </si>
  <si>
    <t>III.</t>
  </si>
  <si>
    <t>Wydatki</t>
  </si>
  <si>
    <t>IV.</t>
  </si>
  <si>
    <t>Stan środków obrotowych na koniec roku</t>
  </si>
  <si>
    <t>Plan na 2008 r.</t>
  </si>
  <si>
    <t>Dochody i wydatki związane z realizacją zadań realizowanych na podstawie porozumień (umów) między jednostkami samorządu terytorialnego w 2008 r.</t>
  </si>
  <si>
    <t>Nazwa zadania</t>
  </si>
  <si>
    <t>Dochody
ogółem</t>
  </si>
  <si>
    <t>wydatki na obsługę długu (odsetki)</t>
  </si>
  <si>
    <t>wydatki
z tytułu poręczeń
i gwarancji</t>
  </si>
  <si>
    <t>I. Dochody i wydatki związane z realizacją zadań realizowanych wspólnie z innymi jednostkami samorządu terytorialnego</t>
  </si>
  <si>
    <t>II. Dochody i wydatki związane z realizacją zadań przejętych przez Gminę do realizacji w drodze umowy lub porozumienia</t>
  </si>
  <si>
    <t>III. Dochody i wydatki związane z pomocą rzeczową lub finansową realizowaną na podstawie porozumień między j.s.t.</t>
  </si>
  <si>
    <t>L.p.</t>
  </si>
  <si>
    <t>Przychody*</t>
  </si>
  <si>
    <t>ogółem</t>
  </si>
  <si>
    <t>w tym: dotacja
z budżetu</t>
  </si>
  <si>
    <t>w tym: wpłata do budżetu</t>
  </si>
  <si>
    <t>Dotacje przedmiotowe w 2008 r.</t>
  </si>
  <si>
    <t>Nazwa jednostki
 otrzymującej dotację</t>
  </si>
  <si>
    <t>Zakres</t>
  </si>
  <si>
    <t>Ogółem kwota dotacji</t>
  </si>
  <si>
    <t>Dotacje podmiotowe w 2008 r.</t>
  </si>
  <si>
    <t>Nazwa instytucji</t>
  </si>
  <si>
    <t>Kwota dotacji</t>
  </si>
  <si>
    <r>
      <t>*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w rachunku dochodów własnych - Dochody</t>
    </r>
  </si>
  <si>
    <t>Przewidywane wykonanie na 31.12</t>
  </si>
  <si>
    <t>2005 r.</t>
  </si>
  <si>
    <t>2006 r.</t>
  </si>
  <si>
    <t>2007 r.</t>
  </si>
  <si>
    <t>2008 r.</t>
  </si>
  <si>
    <t>A. Dochody</t>
  </si>
  <si>
    <t>z tego</t>
  </si>
  <si>
    <t>A.1. Dochody bieżące</t>
  </si>
  <si>
    <t>- subwencja ogólna</t>
  </si>
  <si>
    <t>- dotacje celowe na zadania bieżące</t>
  </si>
  <si>
    <t>A.2. Dochody majątkowe</t>
  </si>
  <si>
    <t>w tym</t>
  </si>
  <si>
    <t>- dochody ze sprzedaży majątku</t>
  </si>
  <si>
    <t>- dotacje celowe na zadania inwestycyjne</t>
  </si>
  <si>
    <t>B. Wydatki</t>
  </si>
  <si>
    <t>B1. Wydatki bieżące</t>
  </si>
  <si>
    <t>- wydatki na obsługę długu</t>
  </si>
  <si>
    <t>- wydatki z tytułu poręczeń i gwarancji</t>
  </si>
  <si>
    <t>B.2. Wydatki majątkowe</t>
  </si>
  <si>
    <t>C. Nadwyżka/ deficyt (A - B)</t>
  </si>
  <si>
    <t>D. Finansowanie</t>
  </si>
  <si>
    <t>Kredyty i pożyczki długoterminowe</t>
  </si>
  <si>
    <t>na realizację programów i projektów realizowanychz udziałem środków pochodzących z funduszy strukturalnych i Funduszu Spójności UE</t>
  </si>
  <si>
    <t>Spłata pożyczek udzielonych</t>
  </si>
  <si>
    <t>Nadwyżka z lat ubiegłych</t>
  </si>
  <si>
    <t>Papiery wartościowe</t>
  </si>
  <si>
    <t>Obligacje jednostek samorzadowych oraz związków komunalnych</t>
  </si>
  <si>
    <t>Prywatyzacja majątku j.s.t.</t>
  </si>
  <si>
    <t>Inne źródła</t>
  </si>
  <si>
    <t>Przychody z lokat</t>
  </si>
  <si>
    <t>Spłaty kredytów i pożyczek długoterminowych</t>
  </si>
  <si>
    <t>Udzielone pożyczki</t>
  </si>
  <si>
    <t>Lokaty w bankach</t>
  </si>
  <si>
    <t>Wykup papierów wartościowych</t>
  </si>
  <si>
    <t>Wykup obligacji samorządowych</t>
  </si>
  <si>
    <t>Inne cele</t>
  </si>
  <si>
    <t>Zaciągnięte kredyty i pożyczki długoterminowe</t>
  </si>
  <si>
    <t>Wyemitowane papiery wartościowe</t>
  </si>
  <si>
    <t>Wyemitowane obligacje samorządowe</t>
  </si>
  <si>
    <t>Wymagalne zobowiązania</t>
  </si>
  <si>
    <t>z tytułu dostaw towarów i usług</t>
  </si>
  <si>
    <t>z tytułu udzielonych poręczeń</t>
  </si>
  <si>
    <t>Wskaźnik długu (poz.38 / poz.1) %</t>
  </si>
  <si>
    <t>Wskaźnik długu bez UE (poz.38 - poz.40 - poz.42 - poz.44 / poz.1) %</t>
  </si>
  <si>
    <t>Wskaźnik długu do dochodów własnych (poz.38 / (poz.3+poz.6-poz.8)) %</t>
  </si>
  <si>
    <t>Wskaźnik długu bez UE do dochodów własnych ((poz.38 - poz.40 - poz.42 - poz.44) / (poz.3+poz.6-poz.8)) %</t>
  </si>
  <si>
    <t xml:space="preserve">z tego, przypadające do spłaty w roku budżetowym </t>
  </si>
  <si>
    <t>kredyty i pożyczki (kapitał + odsetki)</t>
  </si>
  <si>
    <t>wykup papierów wartościowych</t>
  </si>
  <si>
    <t>wykup obligacji samorządowych</t>
  </si>
  <si>
    <t>Wskaźnik zadłużenia (poz.53 / poz.1) %</t>
  </si>
  <si>
    <t>Wskaźnik zadłużenia bez UE ((poz.53 - poz.55 - poz.57 - poz.59) / poz.1) %</t>
  </si>
  <si>
    <t>Wskaźnik zadłużenia do dochodów własnych (poz.53 / (poz.3+poz.6-poz.8)) %</t>
  </si>
  <si>
    <t>Wskaźnik zadłużenia bez UE do dochodów własnych ((poz.53 - poz.55 - poz.57- poz.59) / (poz.3+poz.6-poz.8)) %</t>
  </si>
  <si>
    <t>średnia arytmetyczna z obliczonych dla ostatnich trzech lat relacji dochodów bieżących powiększonych o wpływy uzyskane ze sprzedaży majątku oraz pomniejszonych o wydatki bieżące po wyłączeniu odsetek, do dochodów ogółem</t>
  </si>
  <si>
    <t>pokrycie wydatków bieżących dochodami bieżącymi (poz.2 - poz.10)</t>
  </si>
  <si>
    <r>
      <t>2011 r.</t>
    </r>
    <r>
      <rPr>
        <vertAlign val="superscript"/>
        <sz val="10"/>
        <rFont val="Arial CE"/>
        <family val="2"/>
      </rPr>
      <t>1)</t>
    </r>
  </si>
  <si>
    <r>
      <t>- dochody własne</t>
    </r>
    <r>
      <rPr>
        <vertAlign val="superscript"/>
        <sz val="10"/>
        <rFont val="Arial CE"/>
        <family val="2"/>
      </rPr>
      <t>2)</t>
    </r>
  </si>
  <si>
    <r>
      <t>D</t>
    </r>
    <r>
      <rPr>
        <b/>
        <vertAlign val="subscript"/>
        <sz val="10"/>
        <rFont val="Arial CE"/>
        <family val="2"/>
      </rPr>
      <t>1</t>
    </r>
    <r>
      <rPr>
        <b/>
        <sz val="10"/>
        <rFont val="Arial CE"/>
        <family val="2"/>
      </rPr>
      <t xml:space="preserve"> Przychody ogółem</t>
    </r>
  </si>
  <si>
    <r>
      <t>D</t>
    </r>
    <r>
      <rPr>
        <b/>
        <vertAlign val="subscript"/>
        <sz val="10"/>
        <rFont val="Arial CE"/>
        <family val="2"/>
      </rPr>
      <t>2</t>
    </r>
    <r>
      <rPr>
        <b/>
        <sz val="10"/>
        <rFont val="Arial CE"/>
        <family val="2"/>
      </rPr>
      <t xml:space="preserve"> Rozchody ogółem</t>
    </r>
  </si>
  <si>
    <r>
      <t>E</t>
    </r>
    <r>
      <rPr>
        <b/>
        <vertAlign val="subscript"/>
        <sz val="10"/>
        <rFont val="Arial CE"/>
        <family val="2"/>
      </rPr>
      <t>1</t>
    </r>
    <r>
      <rPr>
        <b/>
        <sz val="10"/>
        <rFont val="Arial CE"/>
        <family val="2"/>
      </rPr>
      <t>. Dług na koniec roku</t>
    </r>
  </si>
  <si>
    <r>
      <t>Przyjęte depozyty</t>
    </r>
    <r>
      <rPr>
        <vertAlign val="superscript"/>
        <sz val="10"/>
        <rFont val="Arial CE"/>
        <family val="2"/>
      </rPr>
      <t>3)</t>
    </r>
  </si>
  <si>
    <r>
      <t>E</t>
    </r>
    <r>
      <rPr>
        <b/>
        <vertAlign val="subscript"/>
        <sz val="10"/>
        <rFont val="Arial CE"/>
        <family val="2"/>
      </rPr>
      <t>2</t>
    </r>
    <r>
      <rPr>
        <b/>
        <sz val="10"/>
        <rFont val="Arial CE"/>
        <family val="2"/>
      </rPr>
      <t>. Zadłużenie w ciągu roku</t>
    </r>
  </si>
  <si>
    <r>
      <t>Potencjalne spłaty z tytułu udzielonych poręczeń</t>
    </r>
    <r>
      <rPr>
        <vertAlign val="superscript"/>
        <sz val="10"/>
        <rFont val="Arial CE"/>
        <family val="2"/>
      </rPr>
      <t>4)</t>
    </r>
  </si>
  <si>
    <r>
      <t>1)</t>
    </r>
    <r>
      <rPr>
        <sz val="10"/>
        <rFont val="Arial CE"/>
        <family val="2"/>
      </rPr>
      <t xml:space="preserve"> - podać dane na poszczególne lata objęte spłatą całego zadłużenia</t>
    </r>
  </si>
  <si>
    <r>
      <t>2)</t>
    </r>
    <r>
      <rPr>
        <sz val="10"/>
        <rFont val="Arial CE"/>
        <family val="2"/>
      </rPr>
      <t xml:space="preserve"> - w dochodach własnych należy uwzględnić dochody z innych źródeł</t>
    </r>
  </si>
  <si>
    <r>
      <t>3)</t>
    </r>
    <r>
      <rPr>
        <sz val="10"/>
        <rFont val="Arial CE"/>
        <family val="2"/>
      </rPr>
      <t xml:space="preserve"> - depozyty przyjęte do budżetu</t>
    </r>
  </si>
  <si>
    <r>
      <t>4)</t>
    </r>
    <r>
      <rPr>
        <sz val="10"/>
        <rFont val="Arial CE"/>
        <family val="2"/>
      </rPr>
      <t xml:space="preserve"> - jeśli z umowy poręczenia wynika, że poręczyciel ponosi odpowiedzialność za zobowiązania dłużnika wg obowiązaującego dłużnika harmonogramu spłaty należy w poszczególnych kolumnach wykazać kwoty przypadające do spłaty w kolejnych latach obowiązywania umowy w/g harmonogramu obowiązującego dłużnika. Jeśli natomiast z umowy poręczenia wynika, że cały kredyt / pożyczka może być postawiony w stan natychmiastowej wymagalności w poszczególnych kolumnach należy wpisać kwoty odpowiadające całemu pozostałemu do spłaty w danym roku kredytowi lub pożyczce wraz z odsetkami.</t>
    </r>
  </si>
  <si>
    <t>Przychody i rozchody budżetu w 2008 r.</t>
  </si>
  <si>
    <t>Klasyfikacja
§</t>
  </si>
  <si>
    <t>Kwota
2008 r.</t>
  </si>
  <si>
    <t>Przychody ogółem:</t>
  </si>
  <si>
    <t>Kredyty</t>
  </si>
  <si>
    <t>§ 952</t>
  </si>
  <si>
    <t>Pożyczki</t>
  </si>
  <si>
    <t>Pożyczki na finansowanie zadań realizowanych
z udziałem środków pochodzących z budżetu UE</t>
  </si>
  <si>
    <t>§ 903</t>
  </si>
  <si>
    <t>Spłaty pożyczek udzielonych</t>
  </si>
  <si>
    <t>§ 951</t>
  </si>
  <si>
    <t>5.</t>
  </si>
  <si>
    <t>Prywatyzacja majątku jst</t>
  </si>
  <si>
    <t>5a.</t>
  </si>
  <si>
    <t>Prywatyzacja pośrednia</t>
  </si>
  <si>
    <t>§ 941</t>
  </si>
  <si>
    <t>5b.</t>
  </si>
  <si>
    <t>Prywatyzacja bezpośrednia</t>
  </si>
  <si>
    <t>§ 942</t>
  </si>
  <si>
    <t>5c.</t>
  </si>
  <si>
    <t>Prywatyzacja majątku pozostałego po likwidacji państwowych jednostek organizacyjnych oraz spółek z udziałem Skarbu Państwa</t>
  </si>
  <si>
    <t>§ 943</t>
  </si>
  <si>
    <t>5d.</t>
  </si>
  <si>
    <t>Pozostałe przychody z prywatyzacji</t>
  </si>
  <si>
    <t>§ 944</t>
  </si>
  <si>
    <t>6.</t>
  </si>
  <si>
    <t>Nadwyżka budżetu z lat ubiegłych</t>
  </si>
  <si>
    <t>§ 957</t>
  </si>
  <si>
    <t>7.</t>
  </si>
  <si>
    <t xml:space="preserve">Obligacje </t>
  </si>
  <si>
    <t>§ 911</t>
  </si>
  <si>
    <t>8.</t>
  </si>
  <si>
    <t>Inne papiery wartościowe</t>
  </si>
  <si>
    <t>§ 931</t>
  </si>
  <si>
    <t>9.</t>
  </si>
  <si>
    <t>Inne źródła (wolne środki)</t>
  </si>
  <si>
    <t>§ 955</t>
  </si>
  <si>
    <t>10.</t>
  </si>
  <si>
    <t>Przelewy z rachunku lokat</t>
  </si>
  <si>
    <t>§ 994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</si>
  <si>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</si>
  <si>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</si>
  <si>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</si>
  <si>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</si>
  <si>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</si>
  <si>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</si>
  <si>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§ 991</t>
  </si>
  <si>
    <t>Lokaty</t>
  </si>
  <si>
    <t>§ 982</t>
  </si>
  <si>
    <t>Wykup obligacji</t>
  </si>
  <si>
    <t>§ 971</t>
  </si>
  <si>
    <t>Rozchody z tytułu innych rozliczeń</t>
  </si>
  <si>
    <t>§ 995</t>
  </si>
  <si>
    <r>
      <t>§ 941 do 944</t>
    </r>
    <r>
      <rPr>
        <vertAlign val="superscript"/>
        <sz val="10"/>
        <rFont val="Arial CE"/>
        <family val="0"/>
      </rPr>
      <t xml:space="preserve">1) </t>
    </r>
  </si>
  <si>
    <r>
      <t>1)</t>
    </r>
    <r>
      <rPr>
        <sz val="12"/>
        <rFont val="Times New Roman CE"/>
        <family val="1"/>
      </rPr>
      <t xml:space="preserve"> w przypadku wystąpienia takiego źródła przychodów podać kwotę przychodów w każdym z występujących paragrafów przychodów </t>
    </r>
    <r>
      <rPr>
        <b/>
        <sz val="12"/>
        <rFont val="Times New Roman CE"/>
        <family val="1"/>
      </rPr>
      <t>osobno</t>
    </r>
  </si>
  <si>
    <t>Jednostka otrzymująca dotację</t>
  </si>
  <si>
    <t xml:space="preserve">* w przypadku dotacji celowych na zadania własne gminy realizowane przez podmioty należące i nienależące do sektora finansów publicznych   </t>
  </si>
  <si>
    <t xml:space="preserve">w 2008 r, realizowanych w trybie ustawy o pożytku publicznym i o wolontariacie,  w rubryce jednostka otrzymująca dotację wpisać         </t>
  </si>
  <si>
    <t>"wyłoniona w drodze konkursu"</t>
  </si>
  <si>
    <r>
      <t>Dotacje celowe</t>
    </r>
    <r>
      <rPr>
        <b/>
        <sz val="12"/>
        <rFont val="Arial CE"/>
        <family val="2"/>
      </rPr>
      <t xml:space="preserve"> </t>
    </r>
  </si>
  <si>
    <t>010</t>
  </si>
  <si>
    <t>01010</t>
  </si>
  <si>
    <t>0970</t>
  </si>
  <si>
    <t>Wpływy z różnych dochodów</t>
  </si>
  <si>
    <t>01095</t>
  </si>
  <si>
    <t>0770</t>
  </si>
  <si>
    <t>0470</t>
  </si>
  <si>
    <t>Wpływy z opłat za zarząd, użytkowanie i użytkowanie wieczyste nieruchomości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</si>
  <si>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</si>
  <si>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</si>
  <si>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0760</t>
  </si>
  <si>
    <t>Wpływy z tytułu przekształcenia prawa użytkowania wieczystego przysługującego osobom fizycznym w prawo własności</t>
  </si>
  <si>
    <t>0830</t>
  </si>
  <si>
    <t>Wpływy z usług</t>
  </si>
  <si>
    <t>0570</t>
  </si>
  <si>
    <t>Grzywny, mandaty i inne kary pieniężne od osób fizycznych</t>
  </si>
  <si>
    <t>0910</t>
  </si>
  <si>
    <t>Odsetki od nieterminowych wpłat z tytułu podatków i opłat</t>
  </si>
  <si>
    <t>0350</t>
  </si>
  <si>
    <t>Podatek od działalności gospodarczej osób fizycznych, opłacony w formie karty podatkowej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</si>
  <si>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</si>
  <si>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</si>
  <si>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</si>
  <si>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</si>
  <si>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</si>
  <si>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</si>
  <si>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</si>
  <si>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</si>
  <si>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0500</t>
  </si>
  <si>
    <t>Podatek od czynności cywilnoprawnych</t>
  </si>
  <si>
    <t>0360</t>
  </si>
  <si>
    <t>Podatek od spadków i darowizn</t>
  </si>
  <si>
    <t>0430</t>
  </si>
  <si>
    <t>Wpływy z opłaty targowej</t>
  </si>
  <si>
    <t>0410</t>
  </si>
  <si>
    <t>Wpływy z opłaty skarbowej</t>
  </si>
  <si>
    <t>0460</t>
  </si>
  <si>
    <t>Wpływy z opłaty eksploatacyjnej</t>
  </si>
  <si>
    <t>0480</t>
  </si>
  <si>
    <t>Wpływy z opłat za wydawanie zezwoleń na sprzedaż alkoholu</t>
  </si>
  <si>
    <t>0010</t>
  </si>
  <si>
    <t>0020</t>
  </si>
  <si>
    <t>0920</t>
  </si>
  <si>
    <t>Pozostałe odsetki</t>
  </si>
  <si>
    <t>Dochody jednostek samorządu terytorialnego związane z realizacją zadań z zakresu administracji rządowej oraz innych zadań zleconych ustawami</t>
  </si>
  <si>
    <t>Podatek dochodowy od osób fizycznych</t>
  </si>
  <si>
    <t>Subwencje ogólne z budżetu państwa</t>
  </si>
  <si>
    <t>Dotacje celowe otrzymane z budżetu państwa na zadania bieżące realizowane przez gminę na podstawie porozumień z organami administracji rządowej</t>
  </si>
  <si>
    <t>Dotacje celowe otrzymane z budżetu państwa na realizację zadań bieżących z zakresu administracji rządowej oraz innych zadań zleconych gminie /związkom gmin/ ustawami</t>
  </si>
  <si>
    <t>Dotacje celowe otrzymane z budżetu państwa na realizację własnych zadań bieżących gmin /związków gmin/</t>
  </si>
  <si>
    <t>Wpłaty z tytułu odpłatnego nabycia prawa własności oraz prawa użytkowania wieczystego nieruchomości</t>
  </si>
  <si>
    <t>Dotacje celowe otrzymane z budżetu państwa na realizację zadań bieżących z zakresu administracji rządowej oraz zadań zleconych gminie /związkom gmin/ ustawami</t>
  </si>
  <si>
    <t>Rekompensaty utraconych dochodów w podatkach i opłatach lokalnych</t>
  </si>
  <si>
    <t>0690</t>
  </si>
  <si>
    <t>Wpływy z różnych opłat</t>
  </si>
  <si>
    <t>Podatek dochodowy od osób prawnych</t>
  </si>
  <si>
    <t>Zakład Usług Komunalnych</t>
  </si>
  <si>
    <t>400.40001</t>
  </si>
  <si>
    <t>400.40002</t>
  </si>
  <si>
    <t>700.70001</t>
  </si>
  <si>
    <t>710.71095</t>
  </si>
  <si>
    <t>900.90001</t>
  </si>
  <si>
    <t>900.90002</t>
  </si>
  <si>
    <t>900.90003</t>
  </si>
  <si>
    <t>900.90004</t>
  </si>
  <si>
    <t>700.70095</t>
  </si>
  <si>
    <t>Załącznik nr 1</t>
  </si>
  <si>
    <t>Załącznik nr 5</t>
  </si>
  <si>
    <t>Plan przychodów i wydatków zakładów budżetowych</t>
  </si>
  <si>
    <t xml:space="preserve">  na 2008 r.</t>
  </si>
  <si>
    <t>Zakład Usług Komunalnych w Chmielniku</t>
  </si>
  <si>
    <t>Koszty utrzymania czystości na terenia miasta</t>
  </si>
  <si>
    <t>Utrzymanie i pielęgnacja zieleni w mieście</t>
  </si>
  <si>
    <t>Chmielnickie Centrum Kultury</t>
  </si>
  <si>
    <t>Biblioteki</t>
  </si>
  <si>
    <t>wyłoniona w drodze konkursu</t>
  </si>
  <si>
    <t>Likwidacja obszarów niedożywienia w rodzinach dotkniętych problemem alkoholowym</t>
  </si>
  <si>
    <t>Zadania w zakresie upowszechniania kultury fizycznej i sportu</t>
  </si>
  <si>
    <t>Zajęcia psychoprofilaktyczne dla dzieci i młodzieży</t>
  </si>
  <si>
    <t>Wykonania przyłączy gazowych do kotłowni na Osiedlu 22 Lipca i kotłowni budynku na ulicy Dygasińskiego 10 w Chmielniku</t>
  </si>
  <si>
    <t>Stowarzyszenie  Świętokrzyskiego Banku Żywności</t>
  </si>
  <si>
    <t xml:space="preserve">Przelewy redystrybucyjne     </t>
  </si>
  <si>
    <t>Koszty obsługi rachunku bankowego</t>
  </si>
  <si>
    <t>Wykonanie fragmentu sieci wodociągowej, kanalizacyjnej na Osiedlu Dygasińskiego w Chmielniku</t>
  </si>
  <si>
    <t>Załacznik Nr 2</t>
  </si>
  <si>
    <t>Wydatki budżetu miasta i gminy w Chmielniku na  2008 rok.</t>
  </si>
  <si>
    <t>Rozdz</t>
  </si>
  <si>
    <t>Rolnictwo i łowiectwo</t>
  </si>
  <si>
    <t xml:space="preserve">Infrastruktura wodociągowa i sanitacyjna wsi </t>
  </si>
  <si>
    <t>01030</t>
  </si>
  <si>
    <t>Izby rolnicze</t>
  </si>
  <si>
    <t>Pozostała działalność</t>
  </si>
  <si>
    <t>600</t>
  </si>
  <si>
    <t>Transport i łączność</t>
  </si>
  <si>
    <t>60014</t>
  </si>
  <si>
    <t>Drogi publiczne powiatowe</t>
  </si>
  <si>
    <t>60016</t>
  </si>
  <si>
    <t>Drogi publiczne gminne</t>
  </si>
  <si>
    <t>remont drogi Przededworze-Jasień</t>
  </si>
  <si>
    <t>remont drogi Śladków Duży-Miławka</t>
  </si>
  <si>
    <t>remont drogi przysiółek pod Falkami</t>
  </si>
  <si>
    <t>remont drogi przez wieś w Celinach</t>
  </si>
  <si>
    <t>czyszczenie rowów odwadniających Borzykowa, Chomentówek</t>
  </si>
  <si>
    <t>bieżące remonty dróg gminnych</t>
  </si>
  <si>
    <t>60095</t>
  </si>
  <si>
    <t>wykonanie oznakowania ulic w Chmielniku i Piotrkowicach</t>
  </si>
  <si>
    <t>montaż wiat przystankowych</t>
  </si>
  <si>
    <t>700</t>
  </si>
  <si>
    <t>Gospodarka mieszkaniowa</t>
  </si>
  <si>
    <t>70005</t>
  </si>
  <si>
    <t>Gospodarka gruntami i nieruchomościami</t>
  </si>
  <si>
    <t>70095</t>
  </si>
  <si>
    <t>710</t>
  </si>
  <si>
    <t>Działalność usługowa</t>
  </si>
  <si>
    <t>71004</t>
  </si>
  <si>
    <t>Plany zagospodarowania przestrzennego</t>
  </si>
  <si>
    <t>71035</t>
  </si>
  <si>
    <t>Cmentarze</t>
  </si>
  <si>
    <t>71095</t>
  </si>
  <si>
    <t>750</t>
  </si>
  <si>
    <t xml:space="preserve"> Administracja publiczna</t>
  </si>
  <si>
    <t>75011</t>
  </si>
  <si>
    <t>Urzędy wojewódzkie</t>
  </si>
  <si>
    <t>75022</t>
  </si>
  <si>
    <r>
      <t xml:space="preserve">Rady gmin </t>
    </r>
    <r>
      <rPr>
        <sz val="9"/>
        <rFont val="Times New Roman"/>
        <family val="1"/>
      </rPr>
      <t>(miast i miast na prawach powiatu)</t>
    </r>
  </si>
  <si>
    <t>75023</t>
  </si>
  <si>
    <r>
      <t xml:space="preserve">Urzędy gmin </t>
    </r>
    <r>
      <rPr>
        <sz val="9"/>
        <rFont val="Times New Roman"/>
        <family val="1"/>
      </rPr>
      <t>(miast i miast na prawach powiatu)</t>
    </r>
  </si>
  <si>
    <t>remont elewacji budynku UMiG</t>
  </si>
  <si>
    <t>75075</t>
  </si>
  <si>
    <t>Promocja jednostek samorządu terytorialnego</t>
  </si>
  <si>
    <t>Chmielniczanin Roku 2007</t>
  </si>
  <si>
    <t>Święto Niezapominajki</t>
  </si>
  <si>
    <t>VI Spotkania z Kulturą Żydowską</t>
  </si>
  <si>
    <t>Święto Niepodległości</t>
  </si>
  <si>
    <t>75095</t>
  </si>
  <si>
    <t>751</t>
  </si>
  <si>
    <t>Urzędy naczelnych organów władzy państwowej,  kontroli i ochrony prawa oraz sądownictwa</t>
  </si>
  <si>
    <t>75101</t>
  </si>
  <si>
    <t xml:space="preserve"> Urzędy naczelnych organów władzy państwowej, kontroli i ochrony prawa </t>
  </si>
  <si>
    <t>754</t>
  </si>
  <si>
    <t>Bezpieczeństwo publiczne i ochrona przeciwpożarowa</t>
  </si>
  <si>
    <t>75412</t>
  </si>
  <si>
    <t>Ochotnicze straże pożarne</t>
  </si>
  <si>
    <t>75416</t>
  </si>
  <si>
    <t>Straż Miejska</t>
  </si>
  <si>
    <t>75421</t>
  </si>
  <si>
    <t>Zarządzanie kryzysowe</t>
  </si>
  <si>
    <t>75495</t>
  </si>
  <si>
    <t>756</t>
  </si>
  <si>
    <t>Dochody od osób prawnych , od osób fizycznych i od innych jednostek nieposiadających osobowosci prawnej oraz wydatki związane z ich poborem</t>
  </si>
  <si>
    <t>75647</t>
  </si>
  <si>
    <t>Pobór podatków, opłat i niepodatkowych należności budżetowych</t>
  </si>
  <si>
    <t>757</t>
  </si>
  <si>
    <t>Obsługa długu publicznego</t>
  </si>
  <si>
    <t>75702</t>
  </si>
  <si>
    <t>Obsługa papierów wartościowych, kredytów i pożyczek jednostek samorządu terytorialnego</t>
  </si>
  <si>
    <t>758</t>
  </si>
  <si>
    <t>Różne rozliczenia</t>
  </si>
  <si>
    <t>75818</t>
  </si>
  <si>
    <t>Rezerwy ogólne i celowe</t>
  </si>
  <si>
    <t>801</t>
  </si>
  <si>
    <t>Oświata i wychowanie</t>
  </si>
  <si>
    <t>80101</t>
  </si>
  <si>
    <t xml:space="preserve">Szkoły podstawowe </t>
  </si>
  <si>
    <t>80103</t>
  </si>
  <si>
    <t>Oddziały przedszkolne w szkołach podstawowych</t>
  </si>
  <si>
    <t>80104</t>
  </si>
  <si>
    <t>Przedszkola</t>
  </si>
  <si>
    <t>80110</t>
  </si>
  <si>
    <t>Gimnazja</t>
  </si>
  <si>
    <t>80113</t>
  </si>
  <si>
    <t xml:space="preserve">Dowożenie uczniów do szkół </t>
  </si>
  <si>
    <t>80114</t>
  </si>
  <si>
    <t>Zespoły obsługi ekonomiczno-administracyjnej szkół</t>
  </si>
  <si>
    <t>80146</t>
  </si>
  <si>
    <t>Dokształcanie i doskonalenie nauczycieli</t>
  </si>
  <si>
    <t>851</t>
  </si>
  <si>
    <t>Ochrona zdrowia</t>
  </si>
  <si>
    <t>85153</t>
  </si>
  <si>
    <t>Zwalczanie narkomanii</t>
  </si>
  <si>
    <t>85154</t>
  </si>
  <si>
    <t>Przeciwdziałanie alkoholizmowi</t>
  </si>
  <si>
    <t>852</t>
  </si>
  <si>
    <t>Pomoc społeczna</t>
  </si>
  <si>
    <t>85202</t>
  </si>
  <si>
    <t>Domy pomocy społecznej</t>
  </si>
  <si>
    <t>85203</t>
  </si>
  <si>
    <t>Ośrodki wsparcia</t>
  </si>
  <si>
    <t>85212</t>
  </si>
  <si>
    <t>Świadczenia rodzinne, zaliczka alimentacyjna oraz składki na ubezpieczenia emerytalne i rentowe z ubezpieczenia społecznego.</t>
  </si>
  <si>
    <t>85213</t>
  </si>
  <si>
    <t>Składki na ubezpieczenia  zdrowotne opłacane za osoby pobierające niektóre świadczenia z pomocy społecznej oraz niektóre świadczenia rodzinne</t>
  </si>
  <si>
    <t>85214</t>
  </si>
  <si>
    <t>Zasiłki i pomoc w naturze oraz składki na ubezpieczenia emerytalne i rentowe</t>
  </si>
  <si>
    <t>85215</t>
  </si>
  <si>
    <t>Dodatki mieszkaniowe</t>
  </si>
  <si>
    <t>85219</t>
  </si>
  <si>
    <t>Ośrodki pomocy społecznej</t>
  </si>
  <si>
    <t>85228</t>
  </si>
  <si>
    <t>Usługi opiekuńcze i specjalistyczne usługi opiekuńcze</t>
  </si>
  <si>
    <t>85295</t>
  </si>
  <si>
    <t>853</t>
  </si>
  <si>
    <t>Pozostałe zadania w zakresie polityki społecznej</t>
  </si>
  <si>
    <t>85395</t>
  </si>
  <si>
    <t>854</t>
  </si>
  <si>
    <t>Edukacyjna opieka wychowawcza</t>
  </si>
  <si>
    <t>85401</t>
  </si>
  <si>
    <t>Świetlice szkolne</t>
  </si>
  <si>
    <t>85446</t>
  </si>
  <si>
    <t>900</t>
  </si>
  <si>
    <t>Gospodarka komunalna i ochrona środowiska</t>
  </si>
  <si>
    <t>90001</t>
  </si>
  <si>
    <t>Gospodarka ściekowa i ochrona wód</t>
  </si>
  <si>
    <t>90002</t>
  </si>
  <si>
    <t>Gospodarka odpadami</t>
  </si>
  <si>
    <t>90003</t>
  </si>
  <si>
    <t>Oczyszczanie miast i wsi</t>
  </si>
  <si>
    <t>90004</t>
  </si>
  <si>
    <t>Utrzymanie zieleni w miastach i gminach</t>
  </si>
  <si>
    <t>90015</t>
  </si>
  <si>
    <t>Oświetlenie ulic, placów i dróg</t>
  </si>
  <si>
    <t>90095</t>
  </si>
  <si>
    <t>Asfaltowanie alejek na targowisku miejskim</t>
  </si>
  <si>
    <t>Aktualizacja Programu Ochrony Środowiska, Planu Gospodarki Odpadami oraz Strategii Rozwoju Gminy Chmielnik</t>
  </si>
  <si>
    <t>921</t>
  </si>
  <si>
    <t>Kultura i ochrona dziedzictwa narodowego</t>
  </si>
  <si>
    <t>92105</t>
  </si>
  <si>
    <t>Pozostałe zadania w zakresie kultury</t>
  </si>
  <si>
    <t>92109</t>
  </si>
  <si>
    <t>Domy i ośrodki kultury, świetlice i kluby</t>
  </si>
  <si>
    <t>92116</t>
  </si>
  <si>
    <t>92120</t>
  </si>
  <si>
    <t>Ochrona zabytków i opieka nad zabytkami</t>
  </si>
  <si>
    <t>926</t>
  </si>
  <si>
    <t>Kultura fizyczna i sport</t>
  </si>
  <si>
    <t>92605</t>
  </si>
  <si>
    <t>Zadanie w zakresie kultury fizycznej i sportu</t>
  </si>
  <si>
    <t>Album z okazji 50-lecia koronacji Figury Matki Bożej Loretańskiej</t>
  </si>
  <si>
    <t>Załącznik nr 9</t>
  </si>
  <si>
    <t>Załącznik nr 10</t>
  </si>
  <si>
    <t>Gminny bieg uliczny - 3maja</t>
  </si>
  <si>
    <t>Międzygminny turniej piłkarski</t>
  </si>
  <si>
    <t>Wydatki na programy i projekty realizowane ze środków pochodzących z budżetu Unii Europejskiej oraz innych źródeł zagranicznych, niepodlegających zwrotowi na 2008 rok</t>
  </si>
  <si>
    <t>w zł</t>
  </si>
  <si>
    <t>Źródła finansowania</t>
  </si>
  <si>
    <t>Wydatki w roku budżetowym 2008</t>
  </si>
  <si>
    <t>Planowane wydatki budżetowe na realizację zadań programu w latach 2009 - 2010</t>
  </si>
  <si>
    <t>2009 rok</t>
  </si>
  <si>
    <t>2010 rok</t>
  </si>
  <si>
    <t>Razem 2009 - 2010</t>
  </si>
  <si>
    <t>I</t>
  </si>
  <si>
    <t>Ogółem wydatki bieżące</t>
  </si>
  <si>
    <t>- środki z budżetu j.s.t.</t>
  </si>
  <si>
    <t>- środki z budżetu krajowego</t>
  </si>
  <si>
    <t>- środki z UE oraz innych źródeł zagranicznych</t>
  </si>
  <si>
    <t>II</t>
  </si>
  <si>
    <t>Ogółem wydatki majątkowe</t>
  </si>
  <si>
    <t xml:space="preserve">Ogółem wydatki </t>
  </si>
  <si>
    <t>Wydatki bieżące na programy i projekty realizowane ze środków pochodzących z budżetu Unii Europejskiej oraz innych źródeł zagranicznych, niepodlegających zwrotowi na 2008 rok</t>
  </si>
  <si>
    <t>Projekt</t>
  </si>
  <si>
    <t>Okres realizacji zadania</t>
  </si>
  <si>
    <t>Przewidywane nakłady i źródła finansowania</t>
  </si>
  <si>
    <t>Wydatki poniesione do 31.12.2007 r.</t>
  </si>
  <si>
    <t>Planowane wydatki budżetowe na realizację zadań programu w latach 2009 - 20……</t>
  </si>
  <si>
    <t>źródło</t>
  </si>
  <si>
    <t>kwota</t>
  </si>
  <si>
    <t>po 2010 roku</t>
  </si>
  <si>
    <t>Wartość zadania:</t>
  </si>
  <si>
    <t>Załacznik Nr  3</t>
  </si>
  <si>
    <t xml:space="preserve">wydatki poniesione do 31.12.2007 </t>
  </si>
  <si>
    <t>Budowa sieci wodociągowej i kanalizacji sanitarnej w Suliszowie oraz  kanalizacji sanitarnej w miejscowości  Minostowice         (2007-2009)</t>
  </si>
  <si>
    <t>Urząd Miasta          i Gminy</t>
  </si>
  <si>
    <t>Budowa wodociagu w Holendrach                                  (2007-2010)</t>
  </si>
  <si>
    <t>Urząd Miasta           i Gminy</t>
  </si>
  <si>
    <t>Urząd Miasta                               i Gminy</t>
  </si>
  <si>
    <t>Projekt budowlano-wykonawczy kanalizacji sanitanej we wsiach Szyszczyce i Ciecierze (2007-2009)</t>
  </si>
  <si>
    <t>Urząd Miasta                   i Gminy</t>
  </si>
  <si>
    <t>Urząd Miasta                             i Gminy</t>
  </si>
  <si>
    <t>Wykonanie odwodnienia terenu i ciągów pieszych Osiedla 22-Lipca we współpracy ze Spółdzielnią Mieszkaniową w Chmielniku  (2006-2008)</t>
  </si>
  <si>
    <t>Urząd Miasta                                  i Gminy</t>
  </si>
  <si>
    <t xml:space="preserve">Miejscowy plan zagospodarowania przestrzennego sołectwa Śladków Mały i w części  sołectwa  Śladków Duży  oraz zmiana Studium Uwarunkowań i Kierunków Zagospodarowania Przestrzennego Miasta i Gminy Chmielnik    (2006-2008)  </t>
  </si>
  <si>
    <t>Urząd Miasta                                         i Gminy</t>
  </si>
  <si>
    <t>Miejscowy plan zagospodarowania przestrzennego składowania i przerobu odpadów w Przededworzu  (2006-2008)</t>
  </si>
  <si>
    <t>Urząd Miasta        i Gminy</t>
  </si>
  <si>
    <t>Miejscowy plan zagospodarowania przestrzennego terenu górniczego "Celiny"   (2006-2008)</t>
  </si>
  <si>
    <t>Budowa budynku biblioteczno-administracyjnego w Chmielniku   (2006-2010)</t>
  </si>
  <si>
    <t xml:space="preserve">Budowa budynku gospodarczego dla OSP w Suliszowie (2006-2009) </t>
  </si>
  <si>
    <t>800</t>
  </si>
  <si>
    <t>Przebudowa, modernizacja i wyposażenie Samorządowego Przedszkola w Chmielniku                                                                                                                                                              ( 2008- 2010 )</t>
  </si>
  <si>
    <t>Urząd Miasta                                   i Gminy</t>
  </si>
  <si>
    <t>Budowa wodociągu w ul.Lubańskiej w Chmielniku do istniejącej hydrofornii w Suchowoli                                                                                                                                                              ( 2006-2008)</t>
  </si>
  <si>
    <t>Urząd Miasta                                     i Gminy</t>
  </si>
  <si>
    <t>Budowa sieci wodociągowej, kanalizacji sanitarnej i deszczowej na Osiedlu Dygasińskiego w Chmielniku   (2006-2009)</t>
  </si>
  <si>
    <r>
      <t xml:space="preserve">A.      
B.
C. </t>
    </r>
    <r>
      <rPr>
        <sz val="8"/>
        <rFont val="Times New Roman"/>
        <family val="1"/>
      </rPr>
      <t>84000,00  GFOŚiGW</t>
    </r>
    <r>
      <rPr>
        <sz val="6"/>
        <rFont val="Times New Roman"/>
        <family val="1"/>
      </rPr>
      <t xml:space="preserve">
D. </t>
    </r>
  </si>
  <si>
    <t>Budowa kanalizacji sanitarnej  w  ul. Leśnej    w Chmielniku  (2007-2008)</t>
  </si>
  <si>
    <t>Rekultywacja składowiska odpadów komunalnych  (2003-2010)</t>
  </si>
  <si>
    <t>Przebudowa  skweru i studni przy ulicy Sienkiewicza w Chmielniku  ( 2007-2008)</t>
  </si>
  <si>
    <t>Budowa linii kablowej oświetlenia ulicznego w m.Piotrkowice  i Minostowice  ( 2007-2008)</t>
  </si>
  <si>
    <t>Dokończenie budowy świetlicy wiejskiej w Przededworzu  (2007-2008)</t>
  </si>
  <si>
    <t>Budowa świetlicy wiejskiej w Piotrkowicach                                                                                                                                                                                                                         (2007-2009)</t>
  </si>
  <si>
    <t>O G Ó Ł E M</t>
  </si>
  <si>
    <t>Załacznik Nr  3a</t>
  </si>
  <si>
    <t xml:space="preserve">Projekt drogi Śladków Duży - Pomyków </t>
  </si>
  <si>
    <t>Urząd Miasta                                                                                                                                                                                                                                                                             i Gminy</t>
  </si>
  <si>
    <t>Projekt drogi  Śladków Mały- Osiedle</t>
  </si>
  <si>
    <t xml:space="preserve">Projekt ulic na Oś. Dygasińskiego w Chmielniku </t>
  </si>
  <si>
    <t>Wykonanie fragmentu parkingu przy ul. Mielczarskiego</t>
  </si>
  <si>
    <t>Projekt budowlany na zamianę sposobu użytkowania budynku szkoły na lokale socjalne i świetlicę  wraz z wykonaniem instalacji wewnętrznych i jego przebudową w ms. Śladków Duży</t>
  </si>
  <si>
    <t>Projekt budowlany na zamianę sposobu użytkowania budynku szkoły na lokale socjalne  wraz z wykonaniem instalacji wewnętrznych i jego przebudową w ms. Żrecze  Duże                       i   Sędziejowice</t>
  </si>
  <si>
    <t xml:space="preserve">Miejscowy plan zagospodarowania przestrzennego składowania i przerobu odpadów dla działki  nr 1/6  we wsi Przededworze oraz zmiana Studium Uwarunkowań i Kierunków Zagospodarowania Przestrzennego Miasta i Gminy Chmielnik     </t>
  </si>
  <si>
    <t>rok budżetowy 2007 (7+8+9+10)</t>
  </si>
  <si>
    <t>Zakup wyposażenia komputerowego</t>
  </si>
  <si>
    <t>Zakup wyposażenia</t>
  </si>
  <si>
    <t xml:space="preserve">Miejsko-Gminny Ośrodek Pomocy Społecznej </t>
  </si>
  <si>
    <t>Wykonanie fragmentu wodociągu w m. Lubania ( za tartakiem)</t>
  </si>
  <si>
    <t>Zakup kontenerów do segregacji odpadów</t>
  </si>
  <si>
    <t>Projekt zagospodarowania Synagogi w Chmielniku</t>
  </si>
  <si>
    <t>Projekt zagospodarowania terenów sportowych przy ul. Kwiatowej i ul. Szkolnej w Chmielniku</t>
  </si>
  <si>
    <t>Załacznik Nr  4</t>
  </si>
  <si>
    <t>Załacznik Nr  4a</t>
  </si>
  <si>
    <t>2007-2008</t>
  </si>
  <si>
    <t>Podstawowa</t>
  </si>
  <si>
    <t>w</t>
  </si>
  <si>
    <t>Chmielniku</t>
  </si>
  <si>
    <t>Szkoła</t>
  </si>
  <si>
    <t xml:space="preserve">Program:   2 - Rozwój społeczeństwa opartego na wiedzy                                                       </t>
  </si>
  <si>
    <t>Priorytet:  2.1. Zwiększenie dostepu do edukacji - promocja kształcenia przez całe życie</t>
  </si>
  <si>
    <t>Działanie: Zmniejszanie dysproporcji edukacyjnych pomiędzy wsią a miastem</t>
  </si>
  <si>
    <t xml:space="preserve">Projekt:  Świętokrzyska Kużnia Pomysłów </t>
  </si>
  <si>
    <t>Lubani</t>
  </si>
  <si>
    <t>Sędziejowicach</t>
  </si>
  <si>
    <t>Środki na dofinansowanie własnych zadań bieżących gmin ( związków gmin), powiatów  ( związków powiatów), samorządów województw, pozyskane z innych żródeł</t>
  </si>
  <si>
    <t>Budowa fragmentu oświetlenia ulicznego w ul. Mrucza,                                                                                                                                                                                                       Al. Zwycięstwa w Chmielniku oraz zjazdu z drogi krajowej do wsi Ługi</t>
  </si>
  <si>
    <t>Projekt przebudowy istniejącej linii elektroenergetycznej napowietrzno - kablowej niskiego napięcia na linię kablową wraz z budową oświetlenia ulicznego w ul.  Sienkiewicza, Wspólnej.</t>
  </si>
  <si>
    <t>Budowa oświetlenia we wsi Celiny</t>
  </si>
  <si>
    <t>80148</t>
  </si>
  <si>
    <t>Stołowki szkolne</t>
  </si>
  <si>
    <t>Dotacje celowe otrzymane od samorządu województwa   zadania  bieżące realizowane na podstawie porozumień (umów) między jednostkami samorządu terytorialnego</t>
  </si>
  <si>
    <t>do uchwały Nr  XII./…/2007 Rady Miejskiej w Chmielniku</t>
  </si>
  <si>
    <t>z dnia  28 grudnia 2007 r.</t>
  </si>
  <si>
    <t xml:space="preserve"> do uchwały Nr  XII./…/2007 Rady Miejskiej w Chmielniku</t>
  </si>
  <si>
    <t>Załącznik Nr 12</t>
  </si>
  <si>
    <t>Załącznik nr 11</t>
  </si>
  <si>
    <t>Załacznik nr 8</t>
  </si>
  <si>
    <t>Załącznik Nr  7</t>
  </si>
  <si>
    <t>Załącznik nr  6</t>
  </si>
  <si>
    <t>do uchwały Nr  XII.//2007 Rady Miejskiej w Chmielniku</t>
  </si>
  <si>
    <t>remont klubu sportowego</t>
  </si>
  <si>
    <t>Rozbudowa i modernizacja oraz wyposażenie oczyszczalni ścieków w Chmielniku ( 2008-2010)</t>
  </si>
  <si>
    <t>Projekt na przebudowę drogi powiatowej nr 0355T Suków - Chmielnik oraz ul. Pierzchnickiej, Kieleckiej, 1-go Maja ul. Mruczej w Chmielniku                                                                    ( 2007-2008)</t>
  </si>
  <si>
    <t xml:space="preserve">1. Remonty dróg publicznych powiatowych </t>
  </si>
  <si>
    <t>2. Projekt na przebudowę drogi powiatowej nr 0355T Suków - Chmielnik oraz ul. Pierzchnickiej, Kieleckiej, 1-go Maja ul. Mruczej w Chmielniku                                                                    ( 2007-2008)</t>
  </si>
  <si>
    <t>Budowa fragmentu wodociągu  i kanalizacji Al.. Zwycięstwa                                                                                                                                                                                                ( Hańciówka)</t>
  </si>
  <si>
    <t xml:space="preserve">Projekt budowlany kanalizacji sanitarnej  w miejscowości Suchowola - Kolonia I  i  Suchowola -Kolonia II,    ( 2007-2008) </t>
  </si>
  <si>
    <t>Projekt i budowa rowu odwadniajacego przy OSP Piotrkowice  ( 2007 - 2008)</t>
  </si>
  <si>
    <t>Budowa kanalizacji sanitarnej  ulic:Kielecka, Szkolna, Konopnickiej i Mickiewicza   w Chmielniku                                                                                                                                               (2007-2009)</t>
  </si>
  <si>
    <t>Projekt budowlano-wykonawczy sieci wodociągowej i kanalizacyjnej Chmielnik : Oś.Dygasińskiego, Oś.Za Kościółkiem, Al.Zwycięstwa, Dezyderów - do składowiska odpadów (2006 - 2007)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</si>
</sst>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#,##0.000"/>
    <numFmt numFmtId="170" formatCode="#,##0.0000"/>
    <numFmt numFmtId="171" formatCode="#,##0.00000"/>
    <numFmt numFmtId="172" formatCode="0.0"/>
    <numFmt numFmtId="173" formatCode="#,##0.00\ &quot;zł&quot;"/>
    <numFmt numFmtId="174" formatCode="#,##0.00\ _z_ł"/>
  </numFmts>
  <fonts count="84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2"/>
    </font>
    <font>
      <sz val="12"/>
      <name val="Arial CE"/>
      <family val="2"/>
    </font>
    <font>
      <sz val="12"/>
      <name val="Times New Roman CE"/>
      <family val="1"/>
    </font>
    <font>
      <b/>
      <sz val="13"/>
      <name val="Arial CE"/>
      <family val="2"/>
    </font>
    <font>
      <vertAlign val="superscript"/>
      <sz val="10"/>
      <name val="Arial CE"/>
      <family val="0"/>
    </font>
    <font>
      <b/>
      <i/>
      <sz val="10"/>
      <name val="Arial CE"/>
      <family val="0"/>
    </font>
    <font>
      <b/>
      <vertAlign val="subscript"/>
      <sz val="10"/>
      <name val="Arial CE"/>
      <family val="2"/>
    </font>
    <font>
      <sz val="5"/>
      <name val="Arial CE"/>
      <family val="2"/>
    </font>
    <font>
      <b/>
      <sz val="12"/>
      <name val="Times New Roman CE"/>
      <family val="1"/>
    </font>
    <font>
      <vertAlign val="superscript"/>
      <sz val="12"/>
      <name val="Times New Roman CE"/>
      <family val="1"/>
    </font>
    <font>
      <b/>
      <sz val="18"/>
      <name val="Arial CE"/>
      <family val="0"/>
    </font>
    <font>
      <sz val="10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6"/>
      <name val="Times New Roman"/>
      <family val="1"/>
    </font>
    <font>
      <b/>
      <i/>
      <sz val="9"/>
      <name val="Times New Roman"/>
      <family val="1"/>
    </font>
    <font>
      <sz val="9"/>
      <name val="Times New Roman CE"/>
      <family val="1"/>
    </font>
    <font>
      <sz val="10"/>
      <name val="Times New Roman CE"/>
      <family val="1"/>
    </font>
    <font>
      <sz val="8"/>
      <name val="Times New Roman"/>
      <family val="1"/>
    </font>
    <font>
      <b/>
      <sz val="7"/>
      <name val="Times New Roman"/>
      <family val="1"/>
    </font>
    <font>
      <sz val="6"/>
      <name val="Times New Roman"/>
      <family val="1"/>
    </font>
    <font>
      <sz val="7"/>
      <name val="Times New Roman"/>
      <family val="1"/>
    </font>
    <font>
      <sz val="7"/>
      <name val="Arial CE"/>
      <family val="0"/>
    </font>
    <font>
      <b/>
      <sz val="6"/>
      <name val="Arial CE"/>
      <family val="0"/>
    </font>
    <font>
      <i/>
      <sz val="10"/>
      <name val="Arial CE"/>
      <family val="0"/>
    </font>
    <font>
      <b/>
      <sz val="8"/>
      <name val="Arial CE"/>
      <family val="2"/>
    </font>
    <font>
      <sz val="11"/>
      <name val="Times New Roman CE"/>
      <family val="1"/>
    </font>
    <font>
      <sz val="8"/>
      <name val="Times New Roman CE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double"/>
    </border>
    <border>
      <left style="thin"/>
      <right style="thin"/>
      <top style="hair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1" applyNumberFormat="0" applyAlignment="0" applyProtection="0"/>
    <xf numFmtId="0" fontId="70" fillId="27" borderId="2" applyNumberFormat="0" applyAlignment="0" applyProtection="0"/>
    <xf numFmtId="0" fontId="7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2" fillId="0" borderId="3" applyNumberFormat="0" applyFill="0" applyAlignment="0" applyProtection="0"/>
    <xf numFmtId="0" fontId="73" fillId="29" borderId="4" applyNumberFormat="0" applyAlignment="0" applyProtection="0"/>
    <xf numFmtId="0" fontId="74" fillId="0" borderId="5" applyNumberFormat="0" applyFill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76" fillId="0" borderId="0" applyNumberFormat="0" applyFill="0" applyBorder="0" applyAlignment="0" applyProtection="0"/>
    <xf numFmtId="0" fontId="77" fillId="30" borderId="0" applyNumberFormat="0" applyBorder="0" applyAlignment="0" applyProtection="0"/>
    <xf numFmtId="0" fontId="78" fillId="27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9" fillId="0" borderId="8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3" fillId="32" borderId="0" applyNumberFormat="0" applyBorder="0" applyAlignment="0" applyProtection="0"/>
  </cellStyleXfs>
  <cellXfs count="369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33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right" vertical="top"/>
    </xf>
    <xf numFmtId="1" fontId="0" fillId="0" borderId="0" xfId="0" applyNumberFormat="1" applyAlignment="1">
      <alignment vertical="center"/>
    </xf>
    <xf numFmtId="4" fontId="2" fillId="0" borderId="10" xfId="0" applyNumberFormat="1" applyFont="1" applyBorder="1" applyAlignment="1">
      <alignment vertical="center"/>
    </xf>
    <xf numFmtId="4" fontId="2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vertical="center" wrapText="1"/>
    </xf>
    <xf numFmtId="3" fontId="4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vertical="center" wrapText="1"/>
    </xf>
    <xf numFmtId="3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15" fillId="0" borderId="10" xfId="0" applyFont="1" applyBorder="1" applyAlignment="1">
      <alignment horizontal="center"/>
    </xf>
    <xf numFmtId="0" fontId="15" fillId="0" borderId="10" xfId="0" applyFont="1" applyBorder="1" applyAlignment="1">
      <alignment vertical="center" wrapText="1"/>
    </xf>
    <xf numFmtId="3" fontId="15" fillId="0" borderId="10" xfId="0" applyNumberFormat="1" applyFont="1" applyBorder="1" applyAlignment="1">
      <alignment/>
    </xf>
    <xf numFmtId="4" fontId="15" fillId="0" borderId="10" xfId="0" applyNumberFormat="1" applyFont="1" applyBorder="1" applyAlignment="1">
      <alignment/>
    </xf>
    <xf numFmtId="0" fontId="15" fillId="0" borderId="0" xfId="0" applyFont="1" applyAlignment="1">
      <alignment/>
    </xf>
    <xf numFmtId="0" fontId="0" fillId="0" borderId="10" xfId="0" applyBorder="1" applyAlignment="1" quotePrefix="1">
      <alignment vertical="center" wrapText="1"/>
    </xf>
    <xf numFmtId="3" fontId="0" fillId="0" borderId="10" xfId="0" applyNumberFormat="1" applyBorder="1" applyAlignment="1" applyProtection="1">
      <alignment/>
      <protection locked="0"/>
    </xf>
    <xf numFmtId="4" fontId="0" fillId="0" borderId="10" xfId="0" applyNumberFormat="1" applyBorder="1" applyAlignment="1" applyProtection="1">
      <alignment/>
      <protection locked="0"/>
    </xf>
    <xf numFmtId="3" fontId="15" fillId="0" borderId="10" xfId="0" applyNumberFormat="1" applyFont="1" applyBorder="1" applyAlignment="1" applyProtection="1">
      <alignment/>
      <protection locked="0"/>
    </xf>
    <xf numFmtId="4" fontId="15" fillId="0" borderId="10" xfId="0" applyNumberFormat="1" applyFont="1" applyBorder="1" applyAlignment="1" applyProtection="1">
      <alignment/>
      <protection locked="0"/>
    </xf>
    <xf numFmtId="0" fontId="4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center" wrapText="1"/>
    </xf>
    <xf numFmtId="0" fontId="4" fillId="0" borderId="0" xfId="0" applyFont="1" applyAlignment="1">
      <alignment horizontal="left" vertical="center"/>
    </xf>
    <xf numFmtId="0" fontId="17" fillId="0" borderId="10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4" fontId="0" fillId="0" borderId="10" xfId="0" applyNumberFormat="1" applyBorder="1" applyAlignment="1">
      <alignment vertical="center"/>
    </xf>
    <xf numFmtId="0" fontId="0" fillId="0" borderId="10" xfId="0" applyBorder="1" applyAlignment="1" quotePrefix="1">
      <alignment vertic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4" fontId="0" fillId="0" borderId="10" xfId="0" applyNumberFormat="1" applyBorder="1" applyAlignment="1" quotePrefix="1">
      <alignment vertical="center"/>
    </xf>
    <xf numFmtId="0" fontId="0" fillId="0" borderId="10" xfId="0" applyBorder="1" applyAlignment="1" quotePrefix="1">
      <alignment horizontal="right" vertical="center"/>
    </xf>
    <xf numFmtId="0" fontId="0" fillId="0" borderId="10" xfId="0" applyBorder="1" applyAlignment="1" quotePrefix="1">
      <alignment horizontal="left" vertical="center"/>
    </xf>
    <xf numFmtId="4" fontId="4" fillId="0" borderId="10" xfId="0" applyNumberFormat="1" applyFont="1" applyBorder="1" applyAlignment="1">
      <alignment vertical="center"/>
    </xf>
    <xf numFmtId="4" fontId="4" fillId="0" borderId="10" xfId="0" applyNumberFormat="1" applyFont="1" applyBorder="1" applyAlignment="1">
      <alignment vertical="center"/>
    </xf>
    <xf numFmtId="174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horizontal="center" vertical="center"/>
    </xf>
    <xf numFmtId="49" fontId="21" fillId="0" borderId="0" xfId="0" applyNumberFormat="1" applyFont="1" applyAlignment="1">
      <alignment/>
    </xf>
    <xf numFmtId="0" fontId="21" fillId="0" borderId="0" xfId="0" applyFont="1" applyAlignment="1">
      <alignment/>
    </xf>
    <xf numFmtId="49" fontId="21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3" fillId="0" borderId="0" xfId="0" applyFont="1" applyAlignment="1">
      <alignment horizontal="center"/>
    </xf>
    <xf numFmtId="0" fontId="25" fillId="33" borderId="10" xfId="0" applyFont="1" applyFill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 vertical="center" wrapText="1"/>
    </xf>
    <xf numFmtId="0" fontId="27" fillId="33" borderId="10" xfId="0" applyFont="1" applyFill="1" applyBorder="1" applyAlignment="1">
      <alignment horizontal="center" vertical="center" wrapText="1"/>
    </xf>
    <xf numFmtId="49" fontId="28" fillId="0" borderId="11" xfId="0" applyNumberFormat="1" applyFont="1" applyBorder="1" applyAlignment="1">
      <alignment vertical="top" wrapText="1"/>
    </xf>
    <xf numFmtId="0" fontId="29" fillId="0" borderId="11" xfId="0" applyFont="1" applyBorder="1" applyAlignment="1">
      <alignment wrapText="1"/>
    </xf>
    <xf numFmtId="3" fontId="28" fillId="0" borderId="11" xfId="0" applyNumberFormat="1" applyFont="1" applyBorder="1" applyAlignment="1">
      <alignment vertical="top" wrapText="1"/>
    </xf>
    <xf numFmtId="49" fontId="21" fillId="0" borderId="12" xfId="0" applyNumberFormat="1" applyFont="1" applyBorder="1" applyAlignment="1">
      <alignment vertical="top" wrapText="1"/>
    </xf>
    <xf numFmtId="0" fontId="21" fillId="0" borderId="13" xfId="0" applyFont="1" applyBorder="1" applyAlignment="1">
      <alignment wrapText="1"/>
    </xf>
    <xf numFmtId="3" fontId="21" fillId="0" borderId="10" xfId="0" applyNumberFormat="1" applyFont="1" applyBorder="1" applyAlignment="1">
      <alignment vertical="top" wrapText="1"/>
    </xf>
    <xf numFmtId="49" fontId="21" fillId="0" borderId="14" xfId="0" applyNumberFormat="1" applyFont="1" applyBorder="1" applyAlignment="1">
      <alignment vertical="top" wrapText="1"/>
    </xf>
    <xf numFmtId="0" fontId="30" fillId="0" borderId="10" xfId="0" applyFont="1" applyBorder="1" applyAlignment="1">
      <alignment vertical="top" wrapText="1"/>
    </xf>
    <xf numFmtId="49" fontId="21" fillId="0" borderId="15" xfId="0" applyNumberFormat="1" applyFont="1" applyBorder="1" applyAlignment="1">
      <alignment vertical="top" wrapText="1"/>
    </xf>
    <xf numFmtId="0" fontId="30" fillId="0" borderId="13" xfId="0" applyFont="1" applyBorder="1" applyAlignment="1">
      <alignment vertical="top" wrapText="1"/>
    </xf>
    <xf numFmtId="3" fontId="21" fillId="0" borderId="13" xfId="0" applyNumberFormat="1" applyFont="1" applyBorder="1" applyAlignment="1">
      <alignment vertical="top" wrapText="1"/>
    </xf>
    <xf numFmtId="3" fontId="28" fillId="0" borderId="11" xfId="0" applyNumberFormat="1" applyFont="1" applyBorder="1" applyAlignment="1">
      <alignment vertical="center" wrapText="1"/>
    </xf>
    <xf numFmtId="49" fontId="21" fillId="0" borderId="15" xfId="0" applyNumberFormat="1" applyFont="1" applyBorder="1" applyAlignment="1">
      <alignment/>
    </xf>
    <xf numFmtId="0" fontId="31" fillId="0" borderId="10" xfId="0" applyFont="1" applyBorder="1" applyAlignment="1">
      <alignment wrapText="1"/>
    </xf>
    <xf numFmtId="0" fontId="32" fillId="0" borderId="13" xfId="0" applyFont="1" applyBorder="1" applyAlignment="1">
      <alignment vertical="top" wrapText="1"/>
    </xf>
    <xf numFmtId="0" fontId="30" fillId="0" borderId="13" xfId="0" applyFont="1" applyBorder="1" applyAlignment="1">
      <alignment wrapText="1"/>
    </xf>
    <xf numFmtId="0" fontId="22" fillId="0" borderId="11" xfId="0" applyFont="1" applyBorder="1" applyAlignment="1">
      <alignment wrapText="1"/>
    </xf>
    <xf numFmtId="49" fontId="28" fillId="0" borderId="15" xfId="0" applyNumberFormat="1" applyFont="1" applyBorder="1" applyAlignment="1">
      <alignment vertical="top" wrapText="1"/>
    </xf>
    <xf numFmtId="49" fontId="31" fillId="0" borderId="13" xfId="0" applyNumberFormat="1" applyFont="1" applyBorder="1" applyAlignment="1">
      <alignment vertical="top" wrapText="1"/>
    </xf>
    <xf numFmtId="3" fontId="28" fillId="0" borderId="13" xfId="0" applyNumberFormat="1" applyFont="1" applyBorder="1" applyAlignment="1">
      <alignment vertical="center" wrapText="1"/>
    </xf>
    <xf numFmtId="0" fontId="31" fillId="0" borderId="13" xfId="0" applyFont="1" applyBorder="1" applyAlignment="1">
      <alignment wrapText="1"/>
    </xf>
    <xf numFmtId="0" fontId="33" fillId="0" borderId="10" xfId="0" applyFont="1" applyBorder="1" applyAlignment="1">
      <alignment vertical="top" wrapText="1"/>
    </xf>
    <xf numFmtId="0" fontId="33" fillId="0" borderId="13" xfId="0" applyFont="1" applyBorder="1" applyAlignment="1">
      <alignment vertical="top" wrapText="1"/>
    </xf>
    <xf numFmtId="0" fontId="34" fillId="0" borderId="11" xfId="0" applyFont="1" applyBorder="1" applyAlignment="1">
      <alignment vertical="top" wrapText="1"/>
    </xf>
    <xf numFmtId="49" fontId="21" fillId="0" borderId="10" xfId="0" applyNumberFormat="1" applyFont="1" applyBorder="1" applyAlignment="1">
      <alignment/>
    </xf>
    <xf numFmtId="0" fontId="28" fillId="0" borderId="11" xfId="0" applyFont="1" applyBorder="1" applyAlignment="1">
      <alignment vertical="top" wrapText="1"/>
    </xf>
    <xf numFmtId="3" fontId="34" fillId="0" borderId="11" xfId="0" applyNumberFormat="1" applyFont="1" applyBorder="1" applyAlignment="1">
      <alignment vertical="center" wrapText="1"/>
    </xf>
    <xf numFmtId="0" fontId="21" fillId="0" borderId="16" xfId="0" applyFont="1" applyBorder="1" applyAlignment="1">
      <alignment wrapText="1"/>
    </xf>
    <xf numFmtId="3" fontId="25" fillId="0" borderId="10" xfId="0" applyNumberFormat="1" applyFont="1" applyBorder="1" applyAlignment="1">
      <alignment vertical="top" wrapText="1"/>
    </xf>
    <xf numFmtId="0" fontId="22" fillId="0" borderId="13" xfId="0" applyFont="1" applyBorder="1" applyAlignment="1">
      <alignment wrapText="1"/>
    </xf>
    <xf numFmtId="0" fontId="29" fillId="0" borderId="11" xfId="0" applyFont="1" applyBorder="1" applyAlignment="1">
      <alignment vertical="top" wrapText="1"/>
    </xf>
    <xf numFmtId="0" fontId="21" fillId="0" borderId="10" xfId="0" applyFont="1" applyBorder="1" applyAlignment="1">
      <alignment wrapText="1"/>
    </xf>
    <xf numFmtId="0" fontId="21" fillId="0" borderId="10" xfId="0" applyFont="1" applyBorder="1" applyAlignment="1">
      <alignment vertical="top" wrapText="1"/>
    </xf>
    <xf numFmtId="0" fontId="35" fillId="0" borderId="11" xfId="0" applyFont="1" applyBorder="1" applyAlignment="1">
      <alignment vertical="top" wrapText="1"/>
    </xf>
    <xf numFmtId="0" fontId="33" fillId="0" borderId="17" xfId="0" applyFont="1" applyBorder="1" applyAlignment="1">
      <alignment vertical="top" wrapText="1"/>
    </xf>
    <xf numFmtId="0" fontId="30" fillId="0" borderId="17" xfId="0" applyFont="1" applyBorder="1" applyAlignment="1">
      <alignment vertical="top" wrapText="1"/>
    </xf>
    <xf numFmtId="0" fontId="31" fillId="0" borderId="18" xfId="0" applyFont="1" applyBorder="1" applyAlignment="1">
      <alignment wrapText="1"/>
    </xf>
    <xf numFmtId="0" fontId="31" fillId="0" borderId="10" xfId="0" applyFont="1" applyBorder="1" applyAlignment="1">
      <alignment vertical="top" wrapText="1"/>
    </xf>
    <xf numFmtId="49" fontId="31" fillId="0" borderId="15" xfId="0" applyNumberFormat="1" applyFont="1" applyBorder="1" applyAlignment="1">
      <alignment vertical="top" wrapText="1"/>
    </xf>
    <xf numFmtId="3" fontId="30" fillId="0" borderId="13" xfId="0" applyNumberFormat="1" applyFont="1" applyBorder="1" applyAlignment="1">
      <alignment vertical="center" wrapText="1"/>
    </xf>
    <xf numFmtId="3" fontId="25" fillId="0" borderId="10" xfId="0" applyNumberFormat="1" applyFont="1" applyBorder="1" applyAlignment="1">
      <alignment horizontal="center" vertical="center" wrapText="1"/>
    </xf>
    <xf numFmtId="3" fontId="21" fillId="0" borderId="0" xfId="0" applyNumberFormat="1" applyFont="1" applyAlignment="1">
      <alignment/>
    </xf>
    <xf numFmtId="3" fontId="21" fillId="0" borderId="13" xfId="0" applyNumberFormat="1" applyFont="1" applyBorder="1" applyAlignment="1">
      <alignment vertical="center" wrapText="1"/>
    </xf>
    <xf numFmtId="3" fontId="21" fillId="0" borderId="19" xfId="0" applyNumberFormat="1" applyFont="1" applyBorder="1" applyAlignment="1">
      <alignment vertical="top" wrapText="1"/>
    </xf>
    <xf numFmtId="3" fontId="21" fillId="0" borderId="14" xfId="0" applyNumberFormat="1" applyFont="1" applyBorder="1" applyAlignment="1">
      <alignment vertical="top" wrapText="1"/>
    </xf>
    <xf numFmtId="3" fontId="21" fillId="0" borderId="20" xfId="0" applyNumberFormat="1" applyFont="1" applyBorder="1" applyAlignment="1">
      <alignment vertical="top" wrapText="1"/>
    </xf>
    <xf numFmtId="0" fontId="23" fillId="0" borderId="19" xfId="0" applyFont="1" applyBorder="1" applyAlignment="1">
      <alignment wrapText="1"/>
    </xf>
    <xf numFmtId="0" fontId="23" fillId="0" borderId="14" xfId="0" applyFont="1" applyBorder="1" applyAlignment="1">
      <alignment wrapText="1"/>
    </xf>
    <xf numFmtId="0" fontId="23" fillId="0" borderId="20" xfId="0" applyFont="1" applyBorder="1" applyAlignment="1">
      <alignment wrapText="1"/>
    </xf>
    <xf numFmtId="0" fontId="32" fillId="0" borderId="19" xfId="0" applyFont="1" applyBorder="1" applyAlignment="1">
      <alignment vertical="top" wrapText="1"/>
    </xf>
    <xf numFmtId="0" fontId="32" fillId="0" borderId="21" xfId="0" applyFont="1" applyBorder="1" applyAlignment="1">
      <alignment/>
    </xf>
    <xf numFmtId="3" fontId="21" fillId="0" borderId="22" xfId="0" applyNumberFormat="1" applyFont="1" applyBorder="1" applyAlignment="1">
      <alignment vertical="top" wrapText="1"/>
    </xf>
    <xf numFmtId="0" fontId="7" fillId="0" borderId="0" xfId="0" applyFont="1" applyAlignment="1">
      <alignment horizontal="right"/>
    </xf>
    <xf numFmtId="0" fontId="36" fillId="0" borderId="11" xfId="0" applyFont="1" applyBorder="1" applyAlignment="1">
      <alignment wrapText="1"/>
    </xf>
    <xf numFmtId="0" fontId="32" fillId="0" borderId="14" xfId="0" applyFont="1" applyBorder="1" applyAlignment="1">
      <alignment vertical="top" wrapText="1"/>
    </xf>
    <xf numFmtId="0" fontId="32" fillId="0" borderId="20" xfId="0" applyFont="1" applyBorder="1" applyAlignment="1">
      <alignment vertical="top" wrapText="1"/>
    </xf>
    <xf numFmtId="0" fontId="21" fillId="0" borderId="13" xfId="0" applyFont="1" applyBorder="1" applyAlignment="1">
      <alignment horizontal="left" vertical="center" wrapText="1"/>
    </xf>
    <xf numFmtId="0" fontId="32" fillId="0" borderId="13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12" fillId="0" borderId="0" xfId="0" applyFont="1" applyAlignment="1">
      <alignment/>
    </xf>
    <xf numFmtId="0" fontId="38" fillId="0" borderId="0" xfId="0" applyFont="1" applyAlignment="1">
      <alignment horizontal="center" wrapText="1"/>
    </xf>
    <xf numFmtId="0" fontId="38" fillId="0" borderId="0" xfId="0" applyFont="1" applyAlignment="1">
      <alignment horizontal="right"/>
    </xf>
    <xf numFmtId="0" fontId="37" fillId="0" borderId="10" xfId="0" applyFont="1" applyBorder="1" applyAlignment="1">
      <alignment horizontal="center" vertical="center" wrapText="1"/>
    </xf>
    <xf numFmtId="0" fontId="38" fillId="0" borderId="15" xfId="0" applyFont="1" applyBorder="1" applyAlignment="1">
      <alignment/>
    </xf>
    <xf numFmtId="0" fontId="38" fillId="0" borderId="13" xfId="0" applyFont="1" applyBorder="1" applyAlignment="1">
      <alignment/>
    </xf>
    <xf numFmtId="0" fontId="38" fillId="0" borderId="23" xfId="0" applyFont="1" applyBorder="1" applyAlignment="1">
      <alignment/>
    </xf>
    <xf numFmtId="0" fontId="37" fillId="0" borderId="15" xfId="0" applyFont="1" applyBorder="1" applyAlignment="1" quotePrefix="1">
      <alignment/>
    </xf>
    <xf numFmtId="0" fontId="37" fillId="0" borderId="15" xfId="0" applyFont="1" applyBorder="1" applyAlignment="1" quotePrefix="1">
      <alignment wrapText="1"/>
    </xf>
    <xf numFmtId="0" fontId="37" fillId="0" borderId="13" xfId="0" applyFont="1" applyBorder="1" applyAlignment="1" quotePrefix="1">
      <alignment wrapText="1"/>
    </xf>
    <xf numFmtId="0" fontId="22" fillId="0" borderId="0" xfId="0" applyFont="1" applyAlignment="1">
      <alignment horizontal="center" vertical="center" wrapText="1"/>
    </xf>
    <xf numFmtId="0" fontId="39" fillId="0" borderId="0" xfId="0" applyFont="1" applyAlignment="1">
      <alignment/>
    </xf>
    <xf numFmtId="0" fontId="25" fillId="0" borderId="0" xfId="0" applyFont="1" applyAlignment="1">
      <alignment horizontal="center" vertical="center" wrapText="1"/>
    </xf>
    <xf numFmtId="0" fontId="24" fillId="33" borderId="15" xfId="0" applyFont="1" applyFill="1" applyBorder="1" applyAlignment="1">
      <alignment horizontal="center" vertical="center" wrapText="1"/>
    </xf>
    <xf numFmtId="0" fontId="26" fillId="33" borderId="15" xfId="0" applyFont="1" applyFill="1" applyBorder="1" applyAlignment="1">
      <alignment horizontal="center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27" fillId="33" borderId="15" xfId="0" applyFont="1" applyFill="1" applyBorder="1" applyAlignment="1">
      <alignment horizontal="center" vertical="center" wrapText="1"/>
    </xf>
    <xf numFmtId="0" fontId="24" fillId="33" borderId="15" xfId="0" applyFont="1" applyFill="1" applyBorder="1" applyAlignment="1">
      <alignment horizontal="center" vertical="center"/>
    </xf>
    <xf numFmtId="3" fontId="21" fillId="0" borderId="0" xfId="0" applyNumberFormat="1" applyFont="1" applyAlignment="1">
      <alignment vertical="center"/>
    </xf>
    <xf numFmtId="0" fontId="41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3" fontId="0" fillId="0" borderId="0" xfId="0" applyNumberForma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2" fillId="0" borderId="15" xfId="0" applyFont="1" applyBorder="1" applyAlignment="1">
      <alignment/>
    </xf>
    <xf numFmtId="0" fontId="12" fillId="0" borderId="15" xfId="0" applyFont="1" applyBorder="1" applyAlignment="1" quotePrefix="1">
      <alignment/>
    </xf>
    <xf numFmtId="0" fontId="12" fillId="0" borderId="13" xfId="0" applyFont="1" applyBorder="1" applyAlignment="1">
      <alignment/>
    </xf>
    <xf numFmtId="3" fontId="38" fillId="0" borderId="23" xfId="0" applyNumberFormat="1" applyFont="1" applyBorder="1" applyAlignment="1">
      <alignment/>
    </xf>
    <xf numFmtId="3" fontId="38" fillId="0" borderId="15" xfId="0" applyNumberFormat="1" applyFont="1" applyBorder="1" applyAlignment="1">
      <alignment/>
    </xf>
    <xf numFmtId="3" fontId="38" fillId="0" borderId="13" xfId="0" applyNumberFormat="1" applyFont="1" applyBorder="1" applyAlignment="1">
      <alignment/>
    </xf>
    <xf numFmtId="0" fontId="12" fillId="0" borderId="15" xfId="0" applyFont="1" applyBorder="1" applyAlignment="1">
      <alignment horizontal="center" vertical="center"/>
    </xf>
    <xf numFmtId="0" fontId="12" fillId="0" borderId="15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5" xfId="0" applyBorder="1" applyAlignment="1">
      <alignment vertical="center"/>
    </xf>
    <xf numFmtId="0" fontId="30" fillId="0" borderId="13" xfId="0" applyFont="1" applyBorder="1" applyAlignment="1">
      <alignment vertical="center" wrapText="1"/>
    </xf>
    <xf numFmtId="1" fontId="0" fillId="0" borderId="10" xfId="0" applyNumberFormat="1" applyBorder="1" applyAlignment="1">
      <alignment vertical="center"/>
    </xf>
    <xf numFmtId="0" fontId="12" fillId="0" borderId="13" xfId="0" applyFont="1" applyBorder="1" applyAlignment="1" quotePrefix="1">
      <alignment wrapText="1"/>
    </xf>
    <xf numFmtId="0" fontId="37" fillId="0" borderId="23" xfId="0" applyFont="1" applyBorder="1" applyAlignment="1">
      <alignment wrapText="1"/>
    </xf>
    <xf numFmtId="0" fontId="37" fillId="0" borderId="15" xfId="0" applyFont="1" applyBorder="1" applyAlignment="1">
      <alignment wrapText="1"/>
    </xf>
    <xf numFmtId="0" fontId="37" fillId="0" borderId="15" xfId="0" applyFont="1" applyBorder="1" applyAlignment="1">
      <alignment/>
    </xf>
    <xf numFmtId="0" fontId="37" fillId="0" borderId="13" xfId="0" applyFont="1" applyBorder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right"/>
    </xf>
    <xf numFmtId="0" fontId="23" fillId="0" borderId="13" xfId="0" applyFont="1" applyBorder="1" applyAlignment="1">
      <alignment horizontal="left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23" fillId="0" borderId="13" xfId="0" applyFont="1" applyBorder="1" applyAlignment="1">
      <alignment wrapText="1"/>
    </xf>
    <xf numFmtId="0" fontId="0" fillId="0" borderId="13" xfId="0" applyBorder="1" applyAlignment="1">
      <alignment horizontal="left" vertical="center"/>
    </xf>
    <xf numFmtId="0" fontId="0" fillId="0" borderId="13" xfId="0" applyBorder="1" applyAlignment="1" quotePrefix="1">
      <alignment vertical="center"/>
    </xf>
    <xf numFmtId="0" fontId="6" fillId="0" borderId="13" xfId="0" applyFont="1" applyBorder="1" applyAlignment="1">
      <alignment vertical="center" wrapText="1"/>
    </xf>
    <xf numFmtId="4" fontId="0" fillId="0" borderId="13" xfId="0" applyNumberForma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6" xfId="0" applyBorder="1" applyAlignment="1" quotePrefix="1">
      <alignment vertical="center"/>
    </xf>
    <xf numFmtId="0" fontId="6" fillId="0" borderId="16" xfId="0" applyFont="1" applyBorder="1" applyAlignment="1">
      <alignment vertical="center" wrapText="1"/>
    </xf>
    <xf numFmtId="4" fontId="0" fillId="0" borderId="16" xfId="0" applyNumberFormat="1" applyBorder="1" applyAlignment="1">
      <alignment vertical="center"/>
    </xf>
    <xf numFmtId="0" fontId="0" fillId="0" borderId="13" xfId="0" applyBorder="1" applyAlignment="1" quotePrefix="1">
      <alignment horizontal="left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5" xfId="0" applyBorder="1" applyAlignment="1" quotePrefix="1">
      <alignment horizontal="left" vertical="center"/>
    </xf>
    <xf numFmtId="0" fontId="6" fillId="0" borderId="25" xfId="0" applyFont="1" applyBorder="1" applyAlignment="1">
      <alignment vertical="center" wrapText="1"/>
    </xf>
    <xf numFmtId="4" fontId="0" fillId="0" borderId="25" xfId="0" applyNumberForma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0" fillId="0" borderId="16" xfId="0" applyBorder="1" applyAlignment="1" quotePrefix="1">
      <alignment horizontal="left" vertical="center"/>
    </xf>
    <xf numFmtId="0" fontId="0" fillId="0" borderId="13" xfId="0" applyBorder="1" applyAlignment="1" quotePrefix="1">
      <alignment horizontal="left" vertical="top"/>
    </xf>
    <xf numFmtId="4" fontId="4" fillId="0" borderId="13" xfId="0" applyNumberFormat="1" applyFont="1" applyBorder="1" applyAlignment="1">
      <alignment vertical="center"/>
    </xf>
    <xf numFmtId="4" fontId="4" fillId="0" borderId="13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1" fontId="0" fillId="0" borderId="13" xfId="0" applyNumberFormat="1" applyBorder="1" applyAlignment="1">
      <alignment vertical="center"/>
    </xf>
    <xf numFmtId="0" fontId="39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 inden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left"/>
    </xf>
    <xf numFmtId="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left" vertical="center"/>
    </xf>
    <xf numFmtId="3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center" vertical="center"/>
    </xf>
    <xf numFmtId="49" fontId="21" fillId="0" borderId="10" xfId="0" applyNumberFormat="1" applyFont="1" applyBorder="1" applyAlignment="1">
      <alignment vertical="center"/>
    </xf>
    <xf numFmtId="3" fontId="21" fillId="0" borderId="10" xfId="0" applyNumberFormat="1" applyFont="1" applyBorder="1" applyAlignment="1">
      <alignment vertical="center"/>
    </xf>
    <xf numFmtId="3" fontId="41" fillId="0" borderId="10" xfId="0" applyNumberFormat="1" applyFont="1" applyBorder="1" applyAlignment="1">
      <alignment vertical="center" wrapText="1"/>
    </xf>
    <xf numFmtId="3" fontId="39" fillId="0" borderId="10" xfId="0" applyNumberFormat="1" applyFont="1" applyBorder="1" applyAlignment="1">
      <alignment vertical="center" wrapText="1"/>
    </xf>
    <xf numFmtId="3" fontId="21" fillId="0" borderId="10" xfId="0" applyNumberFormat="1" applyFont="1" applyBorder="1" applyAlignment="1">
      <alignment horizontal="center" vertical="center"/>
    </xf>
    <xf numFmtId="3" fontId="25" fillId="0" borderId="10" xfId="0" applyNumberFormat="1" applyFont="1" applyBorder="1" applyAlignment="1">
      <alignment vertical="center"/>
    </xf>
    <xf numFmtId="3" fontId="21" fillId="0" borderId="10" xfId="0" applyNumberFormat="1" applyFont="1" applyBorder="1" applyAlignment="1">
      <alignment vertical="center"/>
    </xf>
    <xf numFmtId="3" fontId="39" fillId="0" borderId="10" xfId="0" applyNumberFormat="1" applyFont="1" applyBorder="1" applyAlignment="1">
      <alignment vertical="center"/>
    </xf>
    <xf numFmtId="3" fontId="42" fillId="0" borderId="10" xfId="0" applyNumberFormat="1" applyFont="1" applyBorder="1" applyAlignment="1">
      <alignment vertical="center" wrapText="1"/>
    </xf>
    <xf numFmtId="0" fontId="39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vertical="center"/>
    </xf>
    <xf numFmtId="0" fontId="48" fillId="0" borderId="10" xfId="0" applyFont="1" applyBorder="1" applyAlignment="1">
      <alignment vertical="center" wrapText="1"/>
    </xf>
    <xf numFmtId="3" fontId="4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3" fontId="43" fillId="0" borderId="10" xfId="0" applyNumberFormat="1" applyFont="1" applyBorder="1" applyAlignment="1">
      <alignment vertical="center" wrapText="1"/>
    </xf>
    <xf numFmtId="3" fontId="6" fillId="0" borderId="10" xfId="0" applyNumberFormat="1" applyFont="1" applyBorder="1" applyAlignment="1">
      <alignment vertical="center" wrapText="1"/>
    </xf>
    <xf numFmtId="0" fontId="48" fillId="0" borderId="10" xfId="0" applyFont="1" applyBorder="1" applyAlignment="1">
      <alignment horizontal="left" vertical="top" wrapText="1"/>
    </xf>
    <xf numFmtId="3" fontId="44" fillId="0" borderId="10" xfId="0" applyNumberFormat="1" applyFont="1" applyBorder="1" applyAlignment="1">
      <alignment vertical="center" wrapText="1"/>
    </xf>
    <xf numFmtId="3" fontId="10" fillId="0" borderId="10" xfId="0" applyNumberFormat="1" applyFont="1" applyBorder="1" applyAlignment="1">
      <alignment vertical="center"/>
    </xf>
    <xf numFmtId="3" fontId="43" fillId="0" borderId="10" xfId="0" applyNumberFormat="1" applyFont="1" applyBorder="1" applyAlignment="1">
      <alignment vertical="center" wrapText="1"/>
    </xf>
    <xf numFmtId="0" fontId="39" fillId="0" borderId="10" xfId="0" applyFont="1" applyBorder="1" applyAlignment="1">
      <alignment horizontal="left" vertical="top" wrapText="1"/>
    </xf>
    <xf numFmtId="3" fontId="23" fillId="0" borderId="10" xfId="0" applyNumberFormat="1" applyFont="1" applyBorder="1" applyAlignment="1">
      <alignment vertical="center"/>
    </xf>
    <xf numFmtId="0" fontId="48" fillId="0" borderId="10" xfId="0" applyFont="1" applyBorder="1" applyAlignment="1">
      <alignment horizontal="left" vertical="top" wrapText="1"/>
    </xf>
    <xf numFmtId="3" fontId="45" fillId="0" borderId="10" xfId="0" applyNumberFormat="1" applyFont="1" applyBorder="1" applyAlignment="1">
      <alignment vertical="center"/>
    </xf>
    <xf numFmtId="49" fontId="21" fillId="0" borderId="10" xfId="0" applyNumberFormat="1" applyFont="1" applyBorder="1" applyAlignment="1">
      <alignment vertical="center"/>
    </xf>
    <xf numFmtId="3" fontId="25" fillId="0" borderId="10" xfId="0" applyNumberFormat="1" applyFont="1" applyBorder="1" applyAlignment="1">
      <alignment vertical="center"/>
    </xf>
    <xf numFmtId="3" fontId="41" fillId="0" borderId="10" xfId="0" applyNumberFormat="1" applyFont="1" applyBorder="1" applyAlignment="1">
      <alignment vertical="center" wrapText="1"/>
    </xf>
    <xf numFmtId="3" fontId="39" fillId="0" borderId="10" xfId="0" applyNumberFormat="1" applyFont="1" applyBorder="1" applyAlignment="1">
      <alignment vertical="center"/>
    </xf>
    <xf numFmtId="0" fontId="39" fillId="0" borderId="10" xfId="0" applyFont="1" applyBorder="1" applyAlignment="1">
      <alignment horizontal="center" vertical="center"/>
    </xf>
    <xf numFmtId="3" fontId="21" fillId="0" borderId="10" xfId="0" applyNumberFormat="1" applyFont="1" applyBorder="1" applyAlignment="1">
      <alignment vertical="center" wrapText="1"/>
    </xf>
    <xf numFmtId="3" fontId="24" fillId="0" borderId="10" xfId="0" applyNumberFormat="1" applyFont="1" applyBorder="1" applyAlignment="1">
      <alignment vertical="center"/>
    </xf>
    <xf numFmtId="3" fontId="25" fillId="0" borderId="10" xfId="0" applyNumberFormat="1" applyFont="1" applyBorder="1" applyAlignment="1">
      <alignment horizontal="center" vertical="center"/>
    </xf>
    <xf numFmtId="3" fontId="17" fillId="0" borderId="10" xfId="0" applyNumberFormat="1" applyFont="1" applyBorder="1" applyAlignment="1">
      <alignment vertical="center" wrapText="1"/>
    </xf>
    <xf numFmtId="3" fontId="7" fillId="0" borderId="10" xfId="0" applyNumberFormat="1" applyFont="1" applyBorder="1" applyAlignment="1">
      <alignment vertical="center" wrapText="1"/>
    </xf>
    <xf numFmtId="0" fontId="21" fillId="0" borderId="10" xfId="0" applyFont="1" applyBorder="1" applyAlignment="1">
      <alignment horizontal="left" vertical="center" wrapText="1"/>
    </xf>
    <xf numFmtId="3" fontId="6" fillId="0" borderId="10" xfId="0" applyNumberFormat="1" applyFont="1" applyBorder="1" applyAlignment="1">
      <alignment horizontal="right" vertical="center"/>
    </xf>
    <xf numFmtId="3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37" fillId="0" borderId="10" xfId="0" applyFont="1" applyBorder="1" applyAlignment="1">
      <alignment vertical="center" wrapText="1"/>
    </xf>
    <xf numFmtId="3" fontId="6" fillId="0" borderId="10" xfId="0" applyNumberFormat="1" applyFont="1" applyBorder="1" applyAlignment="1">
      <alignment vertical="center" wrapText="1"/>
    </xf>
    <xf numFmtId="3" fontId="1" fillId="0" borderId="10" xfId="0" applyNumberFormat="1" applyFont="1" applyBorder="1" applyAlignment="1">
      <alignment vertical="center" wrapText="1"/>
    </xf>
    <xf numFmtId="0" fontId="21" fillId="0" borderId="10" xfId="0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right" vertical="center" wrapText="1"/>
    </xf>
    <xf numFmtId="49" fontId="0" fillId="0" borderId="10" xfId="0" applyNumberFormat="1" applyBorder="1" applyAlignment="1">
      <alignment horizontal="center" vertical="center"/>
    </xf>
    <xf numFmtId="0" fontId="30" fillId="0" borderId="10" xfId="0" applyFont="1" applyBorder="1" applyAlignment="1">
      <alignment vertical="center" wrapText="1"/>
    </xf>
    <xf numFmtId="3" fontId="6" fillId="0" borderId="10" xfId="0" applyNumberFormat="1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39" fillId="0" borderId="0" xfId="0" applyFont="1" applyAlignment="1">
      <alignment/>
    </xf>
    <xf numFmtId="0" fontId="24" fillId="33" borderId="10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49" fontId="24" fillId="33" borderId="10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right"/>
    </xf>
    <xf numFmtId="0" fontId="39" fillId="0" borderId="0" xfId="0" applyFont="1" applyAlignment="1">
      <alignment horizontal="right"/>
    </xf>
    <xf numFmtId="0" fontId="22" fillId="0" borderId="0" xfId="0" applyFont="1" applyAlignment="1">
      <alignment horizontal="left" vertical="center"/>
    </xf>
    <xf numFmtId="0" fontId="27" fillId="33" borderId="10" xfId="0" applyFont="1" applyFill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 wrapText="1"/>
    </xf>
    <xf numFmtId="0" fontId="26" fillId="33" borderId="23" xfId="0" applyFont="1" applyFill="1" applyBorder="1" applyAlignment="1">
      <alignment horizontal="center" vertical="center" wrapText="1"/>
    </xf>
    <xf numFmtId="0" fontId="26" fillId="33" borderId="15" xfId="0" applyFont="1" applyFill="1" applyBorder="1" applyAlignment="1">
      <alignment horizontal="center" vertical="center" wrapText="1"/>
    </xf>
    <xf numFmtId="0" fontId="26" fillId="33" borderId="13" xfId="0" applyFont="1" applyFill="1" applyBorder="1" applyAlignment="1">
      <alignment horizontal="center" vertical="center" wrapText="1"/>
    </xf>
    <xf numFmtId="0" fontId="24" fillId="33" borderId="26" xfId="0" applyFont="1" applyFill="1" applyBorder="1" applyAlignment="1">
      <alignment horizontal="center" vertical="center" wrapText="1"/>
    </xf>
    <xf numFmtId="0" fontId="24" fillId="33" borderId="27" xfId="0" applyFont="1" applyFill="1" applyBorder="1" applyAlignment="1">
      <alignment horizontal="center" vertical="center" wrapText="1"/>
    </xf>
    <xf numFmtId="0" fontId="24" fillId="33" borderId="17" xfId="0" applyFont="1" applyFill="1" applyBorder="1" applyAlignment="1">
      <alignment horizontal="center" vertical="center" wrapText="1"/>
    </xf>
    <xf numFmtId="0" fontId="27" fillId="33" borderId="23" xfId="0" applyFont="1" applyFill="1" applyBorder="1" applyAlignment="1">
      <alignment horizontal="center" vertical="center" wrapText="1"/>
    </xf>
    <xf numFmtId="0" fontId="27" fillId="33" borderId="15" xfId="0" applyFont="1" applyFill="1" applyBorder="1" applyAlignment="1">
      <alignment horizontal="center" vertical="center" wrapText="1"/>
    </xf>
    <xf numFmtId="0" fontId="27" fillId="33" borderId="13" xfId="0" applyFont="1" applyFill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40" fillId="33" borderId="23" xfId="0" applyFont="1" applyFill="1" applyBorder="1" applyAlignment="1">
      <alignment horizontal="center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3" xfId="0" applyFont="1" applyFill="1" applyBorder="1" applyAlignment="1">
      <alignment horizontal="center" vertical="center" wrapText="1"/>
    </xf>
    <xf numFmtId="0" fontId="24" fillId="33" borderId="23" xfId="0" applyFont="1" applyFill="1" applyBorder="1" applyAlignment="1">
      <alignment horizontal="center" vertical="center" wrapText="1"/>
    </xf>
    <xf numFmtId="0" fontId="24" fillId="33" borderId="15" xfId="0" applyFont="1" applyFill="1" applyBorder="1" applyAlignment="1">
      <alignment horizontal="center" vertical="center" wrapText="1"/>
    </xf>
    <xf numFmtId="0" fontId="24" fillId="33" borderId="13" xfId="0" applyFont="1" applyFill="1" applyBorder="1" applyAlignment="1">
      <alignment horizontal="center" vertical="center" wrapText="1"/>
    </xf>
    <xf numFmtId="0" fontId="26" fillId="33" borderId="23" xfId="0" applyFont="1" applyFill="1" applyBorder="1" applyAlignment="1">
      <alignment horizontal="center" vertical="center"/>
    </xf>
    <xf numFmtId="0" fontId="26" fillId="33" borderId="15" xfId="0" applyFont="1" applyFill="1" applyBorder="1" applyAlignment="1">
      <alignment horizontal="center" vertical="center"/>
    </xf>
    <xf numFmtId="0" fontId="26" fillId="33" borderId="13" xfId="0" applyFont="1" applyFill="1" applyBorder="1" applyAlignment="1">
      <alignment horizontal="center" vertical="center"/>
    </xf>
    <xf numFmtId="0" fontId="26" fillId="0" borderId="10" xfId="0" applyFont="1" applyBorder="1" applyAlignment="1">
      <alignment horizontal="left" vertical="center"/>
    </xf>
    <xf numFmtId="0" fontId="26" fillId="33" borderId="1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wrapText="1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1" fontId="2" fillId="0" borderId="10" xfId="0" applyNumberFormat="1" applyFont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33" fillId="0" borderId="0" xfId="0" applyFont="1" applyAlignment="1">
      <alignment/>
    </xf>
    <xf numFmtId="0" fontId="4" fillId="33" borderId="23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1" fontId="4" fillId="33" borderId="10" xfId="0" applyNumberFormat="1" applyFont="1" applyFill="1" applyBorder="1" applyAlignment="1">
      <alignment horizontal="center" vertical="center" wrapText="1"/>
    </xf>
    <xf numFmtId="1" fontId="4" fillId="33" borderId="1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0" fillId="33" borderId="10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39" fillId="0" borderId="0" xfId="0" applyFont="1" applyAlignment="1">
      <alignment horizontal="center"/>
    </xf>
    <xf numFmtId="0" fontId="14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8" fillId="0" borderId="0" xfId="0" applyFont="1" applyAlignment="1">
      <alignment horizontal="center" wrapText="1"/>
    </xf>
    <xf numFmtId="0" fontId="37" fillId="0" borderId="23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47" fillId="0" borderId="0" xfId="0" applyFont="1" applyAlignment="1">
      <alignment horizontal="center" wrapText="1"/>
    </xf>
    <xf numFmtId="49" fontId="31" fillId="0" borderId="10" xfId="0" applyNumberFormat="1" applyFont="1" applyBorder="1" applyAlignment="1">
      <alignment vertical="top" wrapText="1"/>
    </xf>
    <xf numFmtId="49" fontId="31" fillId="0" borderId="0" xfId="0" applyNumberFormat="1" applyFont="1" applyAlignment="1">
      <alignment/>
    </xf>
    <xf numFmtId="49" fontId="31" fillId="0" borderId="0" xfId="0" applyNumberFormat="1" applyFont="1" applyAlignment="1">
      <alignment horizontal="center" vertical="center"/>
    </xf>
    <xf numFmtId="49" fontId="66" fillId="33" borderId="10" xfId="0" applyNumberFormat="1" applyFont="1" applyFill="1" applyBorder="1" applyAlignment="1">
      <alignment horizontal="center" vertical="center" wrapText="1"/>
    </xf>
    <xf numFmtId="49" fontId="31" fillId="0" borderId="23" xfId="0" applyNumberFormat="1" applyFont="1" applyBorder="1" applyAlignment="1">
      <alignment vertical="top" wrapText="1"/>
    </xf>
    <xf numFmtId="49" fontId="31" fillId="0" borderId="15" xfId="0" applyNumberFormat="1" applyFont="1" applyBorder="1" applyAlignment="1">
      <alignment vertical="top" wrapText="1"/>
    </xf>
    <xf numFmtId="49" fontId="31" fillId="0" borderId="13" xfId="0" applyNumberFormat="1" applyFont="1" applyBorder="1" applyAlignment="1">
      <alignment vertical="top" wrapText="1"/>
    </xf>
    <xf numFmtId="49" fontId="31" fillId="0" borderId="24" xfId="0" applyNumberFormat="1" applyFont="1" applyBorder="1" applyAlignment="1">
      <alignment vertical="top" wrapText="1"/>
    </xf>
    <xf numFmtId="49" fontId="66" fillId="33" borderId="13" xfId="0" applyNumberFormat="1" applyFont="1" applyFill="1" applyBorder="1" applyAlignment="1">
      <alignment horizontal="center" vertical="center" wrapText="1"/>
    </xf>
    <xf numFmtId="0" fontId="31" fillId="0" borderId="0" xfId="0" applyFont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8"/>
  <sheetViews>
    <sheetView tabSelected="1" zoomScalePageLayoutView="0" workbookViewId="0" topLeftCell="A1">
      <selection activeCell="E58" sqref="E58"/>
    </sheetView>
  </sheetViews>
  <sheetFormatPr defaultColWidth="9.00390625" defaultRowHeight="12.75"/>
  <cols>
    <col min="1" max="1" width="4.625" style="0" customWidth="1"/>
    <col min="2" max="3" width="6.25390625" style="0" customWidth="1"/>
    <col min="4" max="4" width="46.00390625" style="0" customWidth="1"/>
    <col min="5" max="6" width="13.625" style="0" customWidth="1"/>
  </cols>
  <sheetData>
    <row r="1" spans="5:6" ht="15.75" customHeight="1">
      <c r="E1" s="280" t="s">
        <v>289</v>
      </c>
      <c r="F1" s="280"/>
    </row>
    <row r="2" spans="5:9" ht="15.75" customHeight="1">
      <c r="E2" s="281" t="s">
        <v>561</v>
      </c>
      <c r="F2" s="281"/>
      <c r="G2" s="281"/>
      <c r="H2" s="281"/>
      <c r="I2" s="281"/>
    </row>
    <row r="3" spans="4:9" ht="15.75" customHeight="1">
      <c r="D3" s="138"/>
      <c r="E3" s="281" t="s">
        <v>562</v>
      </c>
      <c r="F3" s="281"/>
      <c r="G3" s="281"/>
      <c r="H3" s="281"/>
      <c r="I3" s="281"/>
    </row>
    <row r="4" spans="5:6" ht="15.75" customHeight="1">
      <c r="E4" s="280"/>
      <c r="F4" s="280"/>
    </row>
    <row r="5" spans="1:6" ht="18">
      <c r="A5" s="279" t="s">
        <v>51</v>
      </c>
      <c r="B5" s="279"/>
      <c r="C5" s="279"/>
      <c r="D5" s="279"/>
      <c r="E5" s="279"/>
      <c r="F5" s="279"/>
    </row>
    <row r="6" spans="2:4" ht="11.25" customHeight="1">
      <c r="B6" s="2"/>
      <c r="C6" s="2"/>
      <c r="D6" s="2"/>
    </row>
    <row r="7" ht="10.5" customHeight="1"/>
    <row r="8" spans="1:6" s="17" customFormat="1" ht="25.5">
      <c r="A8" s="16" t="s">
        <v>1</v>
      </c>
      <c r="B8" s="16" t="s">
        <v>2</v>
      </c>
      <c r="C8" s="16" t="s">
        <v>3</v>
      </c>
      <c r="D8" s="16" t="s">
        <v>4</v>
      </c>
      <c r="E8" s="16" t="s">
        <v>52</v>
      </c>
      <c r="F8" s="16" t="s">
        <v>53</v>
      </c>
    </row>
    <row r="9" spans="1:6" s="12" customFormat="1" ht="11.25" customHeight="1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</row>
    <row r="10" spans="1:6" ht="22.5" customHeight="1">
      <c r="A10" s="70" t="s">
        <v>223</v>
      </c>
      <c r="B10" s="66" t="s">
        <v>224</v>
      </c>
      <c r="C10" s="66" t="s">
        <v>225</v>
      </c>
      <c r="D10" s="67" t="s">
        <v>226</v>
      </c>
      <c r="E10" s="65">
        <v>40000</v>
      </c>
      <c r="F10" s="9"/>
    </row>
    <row r="11" spans="1:6" ht="28.5" customHeight="1" thickBot="1">
      <c r="A11" s="200"/>
      <c r="B11" s="201" t="s">
        <v>227</v>
      </c>
      <c r="C11" s="201" t="s">
        <v>228</v>
      </c>
      <c r="D11" s="202" t="s">
        <v>273</v>
      </c>
      <c r="E11" s="200"/>
      <c r="F11" s="203">
        <v>10000</v>
      </c>
    </row>
    <row r="12" spans="1:6" ht="30" customHeight="1" thickTop="1">
      <c r="A12" s="181">
        <v>700</v>
      </c>
      <c r="B12" s="196">
        <v>70005</v>
      </c>
      <c r="C12" s="197" t="s">
        <v>229</v>
      </c>
      <c r="D12" s="198" t="s">
        <v>230</v>
      </c>
      <c r="E12" s="199">
        <v>25000</v>
      </c>
      <c r="F12" s="181"/>
    </row>
    <row r="13" spans="1:6" ht="54" customHeight="1">
      <c r="A13" s="180"/>
      <c r="B13" s="180"/>
      <c r="C13" s="66" t="s">
        <v>231</v>
      </c>
      <c r="D13" s="68" t="s">
        <v>232</v>
      </c>
      <c r="E13" s="65">
        <v>27000</v>
      </c>
      <c r="F13" s="9"/>
    </row>
    <row r="14" spans="1:6" ht="38.25" customHeight="1">
      <c r="A14" s="182"/>
      <c r="B14" s="182"/>
      <c r="C14" s="66" t="s">
        <v>233</v>
      </c>
      <c r="D14" s="68" t="s">
        <v>234</v>
      </c>
      <c r="E14" s="65"/>
      <c r="F14" s="65">
        <v>7000</v>
      </c>
    </row>
    <row r="15" spans="1:6" ht="29.25" customHeight="1" thickBot="1">
      <c r="A15" s="205"/>
      <c r="B15" s="205"/>
      <c r="C15" s="201" t="s">
        <v>228</v>
      </c>
      <c r="D15" s="202" t="s">
        <v>273</v>
      </c>
      <c r="E15" s="203"/>
      <c r="F15" s="203">
        <v>500000</v>
      </c>
    </row>
    <row r="16" spans="1:6" ht="41.25" customHeight="1" thickBot="1" thickTop="1">
      <c r="A16" s="206">
        <v>710</v>
      </c>
      <c r="B16" s="206">
        <v>71035</v>
      </c>
      <c r="C16" s="207">
        <v>2020</v>
      </c>
      <c r="D16" s="208" t="s">
        <v>270</v>
      </c>
      <c r="E16" s="209">
        <v>5000</v>
      </c>
      <c r="F16" s="209"/>
    </row>
    <row r="17" spans="1:6" ht="48.75" customHeight="1" thickTop="1">
      <c r="A17" s="181">
        <v>750</v>
      </c>
      <c r="B17" s="181">
        <v>75011</v>
      </c>
      <c r="C17" s="204">
        <v>2010</v>
      </c>
      <c r="D17" s="198" t="s">
        <v>274</v>
      </c>
      <c r="E17" s="199">
        <v>71540</v>
      </c>
      <c r="F17" s="199"/>
    </row>
    <row r="18" spans="1:6" ht="36.75" customHeight="1">
      <c r="A18" s="9"/>
      <c r="B18" s="9"/>
      <c r="C18" s="71">
        <v>2360</v>
      </c>
      <c r="D18" s="68" t="s">
        <v>267</v>
      </c>
      <c r="E18" s="65">
        <v>3800</v>
      </c>
      <c r="F18" s="65"/>
    </row>
    <row r="19" spans="1:6" ht="18" customHeight="1">
      <c r="A19" s="66"/>
      <c r="B19" s="9">
        <v>75023</v>
      </c>
      <c r="C19" s="66" t="s">
        <v>235</v>
      </c>
      <c r="D19" s="67" t="s">
        <v>236</v>
      </c>
      <c r="E19" s="65">
        <v>1000</v>
      </c>
      <c r="F19" s="9"/>
    </row>
    <row r="20" spans="1:6" ht="18" customHeight="1" thickBot="1">
      <c r="A20" s="200"/>
      <c r="B20" s="200"/>
      <c r="C20" s="201" t="s">
        <v>225</v>
      </c>
      <c r="D20" s="210" t="s">
        <v>226</v>
      </c>
      <c r="E20" s="203">
        <v>2000</v>
      </c>
      <c r="F20" s="200"/>
    </row>
    <row r="21" spans="1:6" ht="51" customHeight="1" thickBot="1" thickTop="1">
      <c r="A21" s="206">
        <v>751</v>
      </c>
      <c r="B21" s="206">
        <v>75101</v>
      </c>
      <c r="C21" s="207">
        <v>2010</v>
      </c>
      <c r="D21" s="208" t="s">
        <v>274</v>
      </c>
      <c r="E21" s="209">
        <v>1902</v>
      </c>
      <c r="F21" s="206"/>
    </row>
    <row r="22" spans="1:6" ht="17.25" customHeight="1" thickTop="1">
      <c r="A22" s="181">
        <v>754</v>
      </c>
      <c r="B22" s="181">
        <v>75416</v>
      </c>
      <c r="C22" s="197" t="s">
        <v>237</v>
      </c>
      <c r="D22" s="198" t="s">
        <v>238</v>
      </c>
      <c r="E22" s="199">
        <v>6000</v>
      </c>
      <c r="F22" s="181"/>
    </row>
    <row r="23" spans="1:6" ht="19.5" customHeight="1" thickBot="1">
      <c r="A23" s="200"/>
      <c r="B23" s="200"/>
      <c r="C23" s="201" t="s">
        <v>239</v>
      </c>
      <c r="D23" s="210" t="s">
        <v>240</v>
      </c>
      <c r="E23" s="203">
        <v>100</v>
      </c>
      <c r="F23" s="200"/>
    </row>
    <row r="24" spans="1:6" ht="27.75" customHeight="1" thickTop="1">
      <c r="A24" s="181">
        <v>756</v>
      </c>
      <c r="B24" s="181">
        <v>75601</v>
      </c>
      <c r="C24" s="197" t="s">
        <v>241</v>
      </c>
      <c r="D24" s="198" t="s">
        <v>242</v>
      </c>
      <c r="E24" s="199">
        <v>17200</v>
      </c>
      <c r="F24" s="181"/>
    </row>
    <row r="25" spans="1:6" ht="19.5" customHeight="1">
      <c r="A25" s="180"/>
      <c r="B25" s="9"/>
      <c r="C25" s="66" t="s">
        <v>239</v>
      </c>
      <c r="D25" s="67" t="s">
        <v>240</v>
      </c>
      <c r="E25" s="65">
        <v>250</v>
      </c>
      <c r="F25" s="9"/>
    </row>
    <row r="26" spans="1:6" ht="19.5" customHeight="1">
      <c r="A26" s="182"/>
      <c r="B26" s="9">
        <v>75615</v>
      </c>
      <c r="C26" s="66" t="s">
        <v>243</v>
      </c>
      <c r="D26" s="67" t="s">
        <v>244</v>
      </c>
      <c r="E26" s="65">
        <v>2450000</v>
      </c>
      <c r="F26" s="9"/>
    </row>
    <row r="27" spans="1:6" ht="19.5" customHeight="1">
      <c r="A27" s="182"/>
      <c r="B27" s="180"/>
      <c r="C27" s="66" t="s">
        <v>245</v>
      </c>
      <c r="D27" s="67" t="s">
        <v>246</v>
      </c>
      <c r="E27" s="65">
        <v>30000</v>
      </c>
      <c r="F27" s="9"/>
    </row>
    <row r="28" spans="1:6" ht="19.5" customHeight="1">
      <c r="A28" s="182"/>
      <c r="B28" s="182"/>
      <c r="C28" s="66" t="s">
        <v>247</v>
      </c>
      <c r="D28" s="67" t="s">
        <v>248</v>
      </c>
      <c r="E28" s="65">
        <v>20000</v>
      </c>
      <c r="F28" s="9"/>
    </row>
    <row r="29" spans="1:6" ht="19.5" customHeight="1">
      <c r="A29" s="182"/>
      <c r="B29" s="182"/>
      <c r="C29" s="66" t="s">
        <v>249</v>
      </c>
      <c r="D29" s="67" t="s">
        <v>250</v>
      </c>
      <c r="E29" s="65">
        <v>28000</v>
      </c>
      <c r="F29" s="9"/>
    </row>
    <row r="30" spans="1:6" ht="19.5" customHeight="1">
      <c r="A30" s="182"/>
      <c r="B30" s="182"/>
      <c r="C30" s="66" t="s">
        <v>251</v>
      </c>
      <c r="D30" s="67" t="s">
        <v>252</v>
      </c>
      <c r="E30" s="65">
        <v>2000</v>
      </c>
      <c r="F30" s="9"/>
    </row>
    <row r="31" spans="1:6" ht="19.5" customHeight="1">
      <c r="A31" s="182"/>
      <c r="B31" s="182"/>
      <c r="C31" s="66" t="s">
        <v>239</v>
      </c>
      <c r="D31" s="67" t="s">
        <v>240</v>
      </c>
      <c r="E31" s="65">
        <v>5000</v>
      </c>
      <c r="F31" s="9"/>
    </row>
    <row r="32" spans="1:6" ht="26.25" customHeight="1">
      <c r="A32" s="182"/>
      <c r="B32" s="181"/>
      <c r="C32" s="71">
        <v>2680</v>
      </c>
      <c r="D32" s="68" t="s">
        <v>275</v>
      </c>
      <c r="E32" s="65">
        <v>19500</v>
      </c>
      <c r="F32" s="9"/>
    </row>
    <row r="33" spans="1:6" ht="21" customHeight="1">
      <c r="A33" s="182"/>
      <c r="B33" s="9">
        <v>75616</v>
      </c>
      <c r="C33" s="66" t="s">
        <v>243</v>
      </c>
      <c r="D33" s="67" t="s">
        <v>244</v>
      </c>
      <c r="E33" s="65">
        <v>482000</v>
      </c>
      <c r="F33" s="9"/>
    </row>
    <row r="34" spans="1:6" ht="19.5" customHeight="1">
      <c r="A34" s="182"/>
      <c r="B34" s="180"/>
      <c r="C34" s="66" t="s">
        <v>245</v>
      </c>
      <c r="D34" s="67" t="s">
        <v>246</v>
      </c>
      <c r="E34" s="65">
        <v>380000</v>
      </c>
      <c r="F34" s="9"/>
    </row>
    <row r="35" spans="1:6" ht="19.5" customHeight="1">
      <c r="A35" s="182"/>
      <c r="B35" s="182"/>
      <c r="C35" s="66" t="s">
        <v>247</v>
      </c>
      <c r="D35" s="67" t="s">
        <v>248</v>
      </c>
      <c r="E35" s="65">
        <v>24000</v>
      </c>
      <c r="F35" s="9"/>
    </row>
    <row r="36" spans="1:6" ht="19.5" customHeight="1">
      <c r="A36" s="182"/>
      <c r="B36" s="182"/>
      <c r="C36" s="66" t="s">
        <v>249</v>
      </c>
      <c r="D36" s="9" t="s">
        <v>250</v>
      </c>
      <c r="E36" s="65">
        <v>150000</v>
      </c>
      <c r="F36" s="9"/>
    </row>
    <row r="37" spans="1:6" ht="19.5" customHeight="1">
      <c r="A37" s="182"/>
      <c r="B37" s="182"/>
      <c r="C37" s="66" t="s">
        <v>253</v>
      </c>
      <c r="D37" s="67" t="s">
        <v>254</v>
      </c>
      <c r="E37" s="65">
        <v>12600</v>
      </c>
      <c r="F37" s="9"/>
    </row>
    <row r="38" spans="1:6" ht="19.5" customHeight="1">
      <c r="A38" s="182"/>
      <c r="B38" s="182"/>
      <c r="C38" s="66" t="s">
        <v>255</v>
      </c>
      <c r="D38" s="67" t="s">
        <v>256</v>
      </c>
      <c r="E38" s="69">
        <v>37000</v>
      </c>
      <c r="F38" s="9"/>
    </row>
    <row r="39" spans="1:6" ht="19.5" customHeight="1">
      <c r="A39" s="182"/>
      <c r="B39" s="182"/>
      <c r="C39" s="66" t="s">
        <v>251</v>
      </c>
      <c r="D39" s="9" t="s">
        <v>252</v>
      </c>
      <c r="E39" s="65">
        <v>150000</v>
      </c>
      <c r="F39" s="9"/>
    </row>
    <row r="40" spans="1:6" ht="19.5" customHeight="1">
      <c r="A40" s="182"/>
      <c r="B40" s="182"/>
      <c r="C40" s="66" t="s">
        <v>276</v>
      </c>
      <c r="D40" s="9" t="s">
        <v>277</v>
      </c>
      <c r="E40" s="65">
        <v>12000</v>
      </c>
      <c r="F40" s="9"/>
    </row>
    <row r="41" spans="1:6" ht="19.5" customHeight="1">
      <c r="A41" s="182"/>
      <c r="B41" s="181"/>
      <c r="C41" s="66" t="s">
        <v>239</v>
      </c>
      <c r="D41" s="67" t="s">
        <v>240</v>
      </c>
      <c r="E41" s="65">
        <v>8000</v>
      </c>
      <c r="F41" s="9"/>
    </row>
    <row r="42" spans="1:6" ht="19.5" customHeight="1">
      <c r="A42" s="182"/>
      <c r="B42" s="9">
        <v>75618</v>
      </c>
      <c r="C42" s="66" t="s">
        <v>257</v>
      </c>
      <c r="D42" s="67" t="s">
        <v>258</v>
      </c>
      <c r="E42" s="65">
        <v>60000</v>
      </c>
      <c r="F42" s="9"/>
    </row>
    <row r="43" spans="1:6" ht="19.5" customHeight="1">
      <c r="A43" s="182"/>
      <c r="B43" s="9"/>
      <c r="C43" s="66" t="s">
        <v>259</v>
      </c>
      <c r="D43" s="67" t="s">
        <v>260</v>
      </c>
      <c r="E43" s="65">
        <v>75000</v>
      </c>
      <c r="F43" s="9"/>
    </row>
    <row r="44" spans="1:6" ht="27" customHeight="1">
      <c r="A44" s="182"/>
      <c r="B44" s="9"/>
      <c r="C44" s="66" t="s">
        <v>261</v>
      </c>
      <c r="D44" s="68" t="s">
        <v>262</v>
      </c>
      <c r="E44" s="65">
        <v>170000</v>
      </c>
      <c r="F44" s="9"/>
    </row>
    <row r="45" spans="1:6" ht="19.5" customHeight="1">
      <c r="A45" s="181"/>
      <c r="B45" s="9">
        <v>75621</v>
      </c>
      <c r="C45" s="66" t="s">
        <v>263</v>
      </c>
      <c r="D45" s="67" t="s">
        <v>268</v>
      </c>
      <c r="E45" s="65">
        <v>2244130</v>
      </c>
      <c r="F45" s="9"/>
    </row>
    <row r="46" spans="1:6" ht="19.5" customHeight="1" thickBot="1">
      <c r="A46" s="200"/>
      <c r="B46" s="200"/>
      <c r="C46" s="201" t="s">
        <v>264</v>
      </c>
      <c r="D46" s="210" t="s">
        <v>278</v>
      </c>
      <c r="E46" s="203">
        <v>26000</v>
      </c>
      <c r="F46" s="200"/>
    </row>
    <row r="47" spans="1:6" ht="19.5" customHeight="1" thickTop="1">
      <c r="A47" s="181">
        <v>758</v>
      </c>
      <c r="B47" s="181">
        <v>75801</v>
      </c>
      <c r="C47" s="204">
        <v>2920</v>
      </c>
      <c r="D47" s="211" t="s">
        <v>269</v>
      </c>
      <c r="E47" s="199">
        <v>7099563</v>
      </c>
      <c r="F47" s="181"/>
    </row>
    <row r="48" spans="1:6" ht="19.5" customHeight="1">
      <c r="A48" s="180"/>
      <c r="B48" s="9">
        <v>75807</v>
      </c>
      <c r="C48" s="71">
        <v>2920</v>
      </c>
      <c r="D48" s="67" t="s">
        <v>269</v>
      </c>
      <c r="E48" s="65">
        <v>4341442</v>
      </c>
      <c r="F48" s="9"/>
    </row>
    <row r="49" spans="1:6" ht="19.5" customHeight="1">
      <c r="A49" s="182"/>
      <c r="B49" s="9">
        <v>75814</v>
      </c>
      <c r="C49" s="66" t="s">
        <v>265</v>
      </c>
      <c r="D49" s="67" t="s">
        <v>266</v>
      </c>
      <c r="E49" s="65">
        <v>5000</v>
      </c>
      <c r="F49" s="9"/>
    </row>
    <row r="50" spans="1:6" ht="19.5" customHeight="1" thickBot="1">
      <c r="A50" s="205"/>
      <c r="B50" s="200">
        <v>75831</v>
      </c>
      <c r="C50" s="212">
        <v>2920</v>
      </c>
      <c r="D50" s="210" t="s">
        <v>269</v>
      </c>
      <c r="E50" s="203">
        <v>427441</v>
      </c>
      <c r="F50" s="200"/>
    </row>
    <row r="51" spans="1:6" ht="19.5" customHeight="1" thickTop="1">
      <c r="A51" s="181">
        <v>801</v>
      </c>
      <c r="B51" s="181">
        <v>80101</v>
      </c>
      <c r="C51" s="197" t="s">
        <v>225</v>
      </c>
      <c r="D51" s="211" t="s">
        <v>226</v>
      </c>
      <c r="E51" s="199">
        <v>1200</v>
      </c>
      <c r="F51" s="181"/>
    </row>
    <row r="52" spans="1:6" ht="52.5" customHeight="1">
      <c r="A52" s="180"/>
      <c r="B52" s="180"/>
      <c r="C52" s="66" t="s">
        <v>231</v>
      </c>
      <c r="D52" s="68" t="s">
        <v>232</v>
      </c>
      <c r="E52" s="65">
        <v>1000</v>
      </c>
      <c r="F52" s="9"/>
    </row>
    <row r="53" spans="1:6" ht="41.25" customHeight="1">
      <c r="A53" s="182"/>
      <c r="B53" s="182"/>
      <c r="C53" s="71">
        <v>2708</v>
      </c>
      <c r="D53" s="68" t="s">
        <v>554</v>
      </c>
      <c r="E53" s="65">
        <v>27000</v>
      </c>
      <c r="F53" s="9"/>
    </row>
    <row r="54" spans="1:6" ht="39.75" customHeight="1">
      <c r="A54" s="181"/>
      <c r="B54" s="181"/>
      <c r="C54" s="71">
        <v>2709</v>
      </c>
      <c r="D54" s="68" t="s">
        <v>554</v>
      </c>
      <c r="E54" s="65">
        <v>9000</v>
      </c>
      <c r="F54" s="9"/>
    </row>
    <row r="55" spans="1:6" ht="19.5" customHeight="1">
      <c r="A55" s="9"/>
      <c r="B55" s="9">
        <v>80104</v>
      </c>
      <c r="C55" s="66" t="s">
        <v>235</v>
      </c>
      <c r="D55" s="67" t="s">
        <v>236</v>
      </c>
      <c r="E55" s="65">
        <v>170000</v>
      </c>
      <c r="F55" s="9"/>
    </row>
    <row r="56" spans="1:6" ht="51.75" customHeight="1">
      <c r="A56" s="9"/>
      <c r="B56" s="9">
        <v>80110</v>
      </c>
      <c r="C56" s="66" t="s">
        <v>231</v>
      </c>
      <c r="D56" s="68" t="s">
        <v>232</v>
      </c>
      <c r="E56" s="65">
        <v>1100</v>
      </c>
      <c r="F56" s="9"/>
    </row>
    <row r="57" spans="1:6" ht="19.5" customHeight="1">
      <c r="A57" s="9"/>
      <c r="B57" s="9"/>
      <c r="C57" s="66" t="s">
        <v>225</v>
      </c>
      <c r="D57" s="67" t="s">
        <v>226</v>
      </c>
      <c r="E57" s="65">
        <v>1000</v>
      </c>
      <c r="F57" s="9"/>
    </row>
    <row r="58" spans="1:6" ht="19.5" customHeight="1" thickBot="1">
      <c r="A58" s="200"/>
      <c r="B58" s="200">
        <v>80148</v>
      </c>
      <c r="C58" s="201" t="s">
        <v>235</v>
      </c>
      <c r="D58" s="210" t="s">
        <v>236</v>
      </c>
      <c r="E58" s="203">
        <v>170000</v>
      </c>
      <c r="F58" s="200"/>
    </row>
    <row r="59" spans="1:6" ht="54" customHeight="1" thickTop="1">
      <c r="A59" s="181">
        <v>852</v>
      </c>
      <c r="B59" s="181">
        <v>85203</v>
      </c>
      <c r="C59" s="204">
        <v>2010</v>
      </c>
      <c r="D59" s="198" t="s">
        <v>271</v>
      </c>
      <c r="E59" s="199">
        <v>271300</v>
      </c>
      <c r="F59" s="181"/>
    </row>
    <row r="60" spans="1:6" ht="52.5" customHeight="1">
      <c r="A60" s="9"/>
      <c r="B60" s="9">
        <v>85212</v>
      </c>
      <c r="C60" s="71">
        <v>2010</v>
      </c>
      <c r="D60" s="68" t="s">
        <v>271</v>
      </c>
      <c r="E60" s="65">
        <v>3682480</v>
      </c>
      <c r="F60" s="9"/>
    </row>
    <row r="61" spans="1:6" ht="39.75" customHeight="1">
      <c r="A61" s="9"/>
      <c r="B61" s="9"/>
      <c r="C61" s="71">
        <v>2360</v>
      </c>
      <c r="D61" s="68" t="s">
        <v>267</v>
      </c>
      <c r="E61" s="65">
        <v>500</v>
      </c>
      <c r="F61" s="9"/>
    </row>
    <row r="62" spans="1:6" ht="53.25" customHeight="1">
      <c r="A62" s="9"/>
      <c r="B62" s="9">
        <v>85213</v>
      </c>
      <c r="C62" s="71">
        <v>2010</v>
      </c>
      <c r="D62" s="68" t="s">
        <v>271</v>
      </c>
      <c r="E62" s="65">
        <v>78128</v>
      </c>
      <c r="F62" s="9"/>
    </row>
    <row r="63" spans="1:6" ht="50.25" customHeight="1">
      <c r="A63" s="9"/>
      <c r="B63" s="9">
        <v>85214</v>
      </c>
      <c r="C63" s="71">
        <v>2010</v>
      </c>
      <c r="D63" s="68" t="s">
        <v>271</v>
      </c>
      <c r="E63" s="65">
        <v>381943</v>
      </c>
      <c r="F63" s="9"/>
    </row>
    <row r="64" spans="1:6" ht="42.75" customHeight="1">
      <c r="A64" s="9"/>
      <c r="B64" s="9"/>
      <c r="C64" s="71">
        <v>2030</v>
      </c>
      <c r="D64" s="68" t="s">
        <v>272</v>
      </c>
      <c r="E64" s="65">
        <v>260558</v>
      </c>
      <c r="F64" s="9"/>
    </row>
    <row r="65" spans="1:6" ht="55.5" customHeight="1">
      <c r="A65" s="9"/>
      <c r="B65" s="9">
        <v>85219</v>
      </c>
      <c r="C65" s="66" t="s">
        <v>231</v>
      </c>
      <c r="D65" s="68" t="s">
        <v>232</v>
      </c>
      <c r="E65" s="65">
        <v>800</v>
      </c>
      <c r="F65" s="9"/>
    </row>
    <row r="66" spans="1:6" ht="38.25" customHeight="1">
      <c r="A66" s="9"/>
      <c r="B66" s="9"/>
      <c r="C66" s="71">
        <v>2030</v>
      </c>
      <c r="D66" s="68" t="s">
        <v>272</v>
      </c>
      <c r="E66" s="65">
        <v>187374</v>
      </c>
      <c r="F66" s="9"/>
    </row>
    <row r="67" spans="1:6" ht="19.5" customHeight="1">
      <c r="A67" s="9"/>
      <c r="B67" s="9"/>
      <c r="C67" s="66" t="s">
        <v>225</v>
      </c>
      <c r="D67" s="67" t="s">
        <v>226</v>
      </c>
      <c r="E67" s="65">
        <v>700</v>
      </c>
      <c r="F67" s="9"/>
    </row>
    <row r="68" spans="1:6" ht="19.5" customHeight="1">
      <c r="A68" s="9"/>
      <c r="B68" s="9">
        <v>85228</v>
      </c>
      <c r="C68" s="66" t="s">
        <v>235</v>
      </c>
      <c r="D68" s="67" t="s">
        <v>236</v>
      </c>
      <c r="E68" s="65">
        <v>16000</v>
      </c>
      <c r="F68" s="9"/>
    </row>
    <row r="69" spans="1:6" ht="37.5" customHeight="1" thickBot="1">
      <c r="A69" s="200"/>
      <c r="B69" s="200">
        <v>85295</v>
      </c>
      <c r="C69" s="212">
        <v>2030</v>
      </c>
      <c r="D69" s="202" t="s">
        <v>272</v>
      </c>
      <c r="E69" s="203">
        <v>85740</v>
      </c>
      <c r="F69" s="200"/>
    </row>
    <row r="70" spans="1:6" ht="19.5" customHeight="1" thickTop="1">
      <c r="A70" s="181">
        <v>900</v>
      </c>
      <c r="B70" s="181">
        <v>90001</v>
      </c>
      <c r="C70" s="197" t="s">
        <v>225</v>
      </c>
      <c r="D70" s="211" t="s">
        <v>226</v>
      </c>
      <c r="E70" s="199">
        <v>35000</v>
      </c>
      <c r="F70" s="181"/>
    </row>
    <row r="71" spans="1:6" ht="19.5" customHeight="1" thickBot="1">
      <c r="A71" s="200"/>
      <c r="B71" s="200">
        <v>90095</v>
      </c>
      <c r="C71" s="201" t="s">
        <v>225</v>
      </c>
      <c r="D71" s="210" t="s">
        <v>226</v>
      </c>
      <c r="E71" s="203">
        <v>25849</v>
      </c>
      <c r="F71" s="200"/>
    </row>
    <row r="72" spans="1:6" ht="39.75" customHeight="1" thickTop="1">
      <c r="A72" s="181">
        <v>921</v>
      </c>
      <c r="B72" s="181">
        <v>92105</v>
      </c>
      <c r="C72" s="213">
        <v>2330</v>
      </c>
      <c r="D72" s="198" t="s">
        <v>560</v>
      </c>
      <c r="E72" s="199">
        <v>19200</v>
      </c>
      <c r="F72" s="181"/>
    </row>
    <row r="73" spans="1:6" ht="36.75" customHeight="1" thickBot="1">
      <c r="A73" s="200"/>
      <c r="B73" s="200"/>
      <c r="C73" s="212">
        <v>2700</v>
      </c>
      <c r="D73" s="202" t="s">
        <v>554</v>
      </c>
      <c r="E73" s="203">
        <v>4800</v>
      </c>
      <c r="F73" s="200"/>
    </row>
    <row r="74" spans="1:6" s="14" customFormat="1" ht="24.75" customHeight="1" thickTop="1">
      <c r="A74" s="278" t="s">
        <v>42</v>
      </c>
      <c r="B74" s="278"/>
      <c r="C74" s="278"/>
      <c r="D74" s="278"/>
      <c r="E74" s="214">
        <f>SUM(E10:E73)</f>
        <v>23890140</v>
      </c>
      <c r="F74" s="215">
        <f>SUM(F10:F73)</f>
        <v>517000</v>
      </c>
    </row>
    <row r="75" spans="2:4" ht="12.75">
      <c r="B75" s="1"/>
      <c r="C75" s="1"/>
      <c r="D75" s="1"/>
    </row>
    <row r="76" spans="2:4" ht="12.75">
      <c r="B76" s="1"/>
      <c r="C76" s="1"/>
      <c r="D76" s="1"/>
    </row>
    <row r="77" spans="2:4" ht="12.75">
      <c r="B77" s="5"/>
      <c r="C77" s="1"/>
      <c r="D77" s="1"/>
    </row>
    <row r="78" spans="2:4" ht="12.75">
      <c r="B78" s="1"/>
      <c r="C78" s="1"/>
      <c r="D78" s="1"/>
    </row>
    <row r="79" spans="2:4" ht="12.75">
      <c r="B79" s="1"/>
      <c r="C79" s="1"/>
      <c r="D79" s="1"/>
    </row>
    <row r="80" spans="2:4" ht="12.75">
      <c r="B80" s="1"/>
      <c r="C80" s="1"/>
      <c r="D80" s="1"/>
    </row>
    <row r="81" spans="2:4" ht="12.75">
      <c r="B81" s="1"/>
      <c r="C81" s="1"/>
      <c r="D81" s="1"/>
    </row>
    <row r="82" spans="2:4" ht="12.75">
      <c r="B82" s="1"/>
      <c r="C82" s="1"/>
      <c r="D82" s="1"/>
    </row>
    <row r="83" spans="2:4" ht="12.75">
      <c r="B83" s="1"/>
      <c r="C83" s="1"/>
      <c r="D83" s="1"/>
    </row>
    <row r="84" spans="2:4" ht="12.75">
      <c r="B84" s="1"/>
      <c r="C84" s="1"/>
      <c r="D84" s="1"/>
    </row>
    <row r="85" spans="2:4" ht="12.75">
      <c r="B85" s="1"/>
      <c r="C85" s="1"/>
      <c r="D85" s="1"/>
    </row>
    <row r="86" spans="2:4" ht="12.75">
      <c r="B86" s="1"/>
      <c r="C86" s="1"/>
      <c r="D86" s="1"/>
    </row>
    <row r="87" spans="2:4" ht="12.75">
      <c r="B87" s="1"/>
      <c r="C87" s="1"/>
      <c r="D87" s="1"/>
    </row>
    <row r="88" spans="2:4" ht="12.75">
      <c r="B88" s="1"/>
      <c r="C88" s="1"/>
      <c r="D88" s="1"/>
    </row>
    <row r="89" spans="2:4" ht="12.75">
      <c r="B89" s="1"/>
      <c r="C89" s="1"/>
      <c r="D89" s="1"/>
    </row>
    <row r="90" spans="2:4" ht="12.75">
      <c r="B90" s="1"/>
      <c r="C90" s="1"/>
      <c r="D90" s="1"/>
    </row>
    <row r="91" spans="2:4" ht="12.75">
      <c r="B91" s="1"/>
      <c r="C91" s="1"/>
      <c r="D91" s="1"/>
    </row>
    <row r="92" spans="2:4" ht="12.75">
      <c r="B92" s="1"/>
      <c r="C92" s="1"/>
      <c r="D92" s="1"/>
    </row>
    <row r="93" spans="2:4" ht="12.75">
      <c r="B93" s="1"/>
      <c r="C93" s="1"/>
      <c r="D93" s="1"/>
    </row>
    <row r="94" spans="2:4" ht="12.75">
      <c r="B94" s="1"/>
      <c r="C94" s="1"/>
      <c r="D94" s="1"/>
    </row>
    <row r="95" spans="2:4" ht="12.75">
      <c r="B95" s="1"/>
      <c r="C95" s="1"/>
      <c r="D95" s="1"/>
    </row>
    <row r="96" spans="2:4" ht="12.75">
      <c r="B96" s="1"/>
      <c r="C96" s="1"/>
      <c r="D96" s="1"/>
    </row>
    <row r="97" spans="2:4" ht="12.75">
      <c r="B97" s="1"/>
      <c r="C97" s="1"/>
      <c r="D97" s="1"/>
    </row>
    <row r="98" spans="2:4" ht="12.75">
      <c r="B98" s="1"/>
      <c r="C98" s="1"/>
      <c r="D98" s="1"/>
    </row>
    <row r="99" spans="2:4" ht="12.75">
      <c r="B99" s="1"/>
      <c r="C99" s="1"/>
      <c r="D99" s="1"/>
    </row>
    <row r="100" spans="2:4" ht="12.75">
      <c r="B100" s="1"/>
      <c r="C100" s="1"/>
      <c r="D100" s="1"/>
    </row>
    <row r="101" spans="2:4" ht="12.75">
      <c r="B101" s="1"/>
      <c r="C101" s="1"/>
      <c r="D101" s="1"/>
    </row>
    <row r="102" spans="2:4" ht="12.75">
      <c r="B102" s="1"/>
      <c r="C102" s="1"/>
      <c r="D102" s="1"/>
    </row>
    <row r="103" spans="2:4" ht="12.75">
      <c r="B103" s="1"/>
      <c r="C103" s="1"/>
      <c r="D103" s="1"/>
    </row>
    <row r="104" spans="2:4" ht="12.75">
      <c r="B104" s="1"/>
      <c r="C104" s="1"/>
      <c r="D104" s="1"/>
    </row>
    <row r="105" spans="2:4" ht="12.75">
      <c r="B105" s="1"/>
      <c r="C105" s="1"/>
      <c r="D105" s="1"/>
    </row>
    <row r="106" spans="2:4" ht="12.75">
      <c r="B106" s="1"/>
      <c r="C106" s="1"/>
      <c r="D106" s="1"/>
    </row>
    <row r="107" spans="2:4" ht="12.75">
      <c r="B107" s="1"/>
      <c r="C107" s="1"/>
      <c r="D107" s="1"/>
    </row>
    <row r="108" spans="2:4" ht="12.75">
      <c r="B108" s="1"/>
      <c r="C108" s="1"/>
      <c r="D108" s="1"/>
    </row>
  </sheetData>
  <sheetProtection/>
  <mergeCells count="6">
    <mergeCell ref="A74:D74"/>
    <mergeCell ref="A5:F5"/>
    <mergeCell ref="E1:F1"/>
    <mergeCell ref="E4:F4"/>
    <mergeCell ref="E2:I2"/>
    <mergeCell ref="E3:I3"/>
  </mergeCells>
  <printOptions horizontalCentered="1"/>
  <pageMargins left="0.4330708661417323" right="0.5511811023622047" top="0.4724409448818898" bottom="0.5905511811023623" header="0.31496062992125984" footer="0.5118110236220472"/>
  <pageSetup horizontalDpi="300" verticalDpi="3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E14" sqref="E14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3" width="9.875" style="1" customWidth="1"/>
    <col min="4" max="4" width="41.625" style="1" customWidth="1"/>
    <col min="5" max="5" width="19.125" style="1" customWidth="1"/>
    <col min="6" max="16384" width="9.125" style="1" customWidth="1"/>
  </cols>
  <sheetData>
    <row r="1" spans="5:6" ht="12.75">
      <c r="E1" s="6" t="s">
        <v>462</v>
      </c>
      <c r="F1" s="6"/>
    </row>
    <row r="2" spans="4:9" ht="12.75">
      <c r="D2" s="287" t="s">
        <v>561</v>
      </c>
      <c r="E2" s="287"/>
      <c r="F2" s="191"/>
      <c r="G2" s="190"/>
      <c r="H2" s="190"/>
      <c r="I2" s="190"/>
    </row>
    <row r="3" spans="4:9" ht="12.75">
      <c r="D3" s="287" t="s">
        <v>562</v>
      </c>
      <c r="E3" s="287"/>
      <c r="F3" s="191"/>
      <c r="G3" s="157"/>
      <c r="H3" s="157"/>
      <c r="I3" s="157"/>
    </row>
    <row r="4" spans="5:6" ht="39" customHeight="1">
      <c r="E4" s="323"/>
      <c r="F4" s="323"/>
    </row>
    <row r="5" spans="1:5" ht="36" customHeight="1">
      <c r="A5" s="314" t="s">
        <v>91</v>
      </c>
      <c r="B5" s="314"/>
      <c r="C5" s="314"/>
      <c r="D5" s="314"/>
      <c r="E5" s="314"/>
    </row>
    <row r="6" spans="4:5" ht="19.5" customHeight="1">
      <c r="D6" s="18"/>
      <c r="E6" s="18"/>
    </row>
    <row r="7" ht="19.5" customHeight="1">
      <c r="E7" s="29" t="s">
        <v>14</v>
      </c>
    </row>
    <row r="8" spans="1:5" ht="19.5" customHeight="1">
      <c r="A8" s="20" t="s">
        <v>18</v>
      </c>
      <c r="B8" s="20" t="s">
        <v>1</v>
      </c>
      <c r="C8" s="20" t="s">
        <v>2</v>
      </c>
      <c r="D8" s="20" t="s">
        <v>92</v>
      </c>
      <c r="E8" s="20" t="s">
        <v>93</v>
      </c>
    </row>
    <row r="9" spans="1:5" ht="7.5" customHeight="1">
      <c r="A9" s="8">
        <v>1</v>
      </c>
      <c r="B9" s="8">
        <v>2</v>
      </c>
      <c r="C9" s="8">
        <v>3</v>
      </c>
      <c r="D9" s="8">
        <v>4</v>
      </c>
      <c r="E9" s="8">
        <v>5</v>
      </c>
    </row>
    <row r="10" spans="1:5" ht="30" customHeight="1">
      <c r="A10" s="30" t="s">
        <v>6</v>
      </c>
      <c r="B10" s="30">
        <v>921</v>
      </c>
      <c r="C10" s="30">
        <v>92109</v>
      </c>
      <c r="D10" s="30" t="s">
        <v>296</v>
      </c>
      <c r="E10" s="75">
        <v>458400</v>
      </c>
    </row>
    <row r="11" spans="1:5" ht="30" customHeight="1">
      <c r="A11" s="30">
        <v>2</v>
      </c>
      <c r="B11" s="30">
        <v>921</v>
      </c>
      <c r="C11" s="30">
        <v>92116</v>
      </c>
      <c r="D11" s="30" t="s">
        <v>297</v>
      </c>
      <c r="E11" s="75">
        <v>192000</v>
      </c>
    </row>
    <row r="12" spans="1:5" ht="30" customHeight="1">
      <c r="A12" s="30"/>
      <c r="B12" s="30"/>
      <c r="C12" s="30"/>
      <c r="D12" s="30"/>
      <c r="E12" s="30"/>
    </row>
    <row r="13" spans="1:5" ht="30" customHeight="1">
      <c r="A13" s="30"/>
      <c r="B13" s="30"/>
      <c r="C13" s="30"/>
      <c r="D13" s="30"/>
      <c r="E13" s="30"/>
    </row>
    <row r="14" spans="1:5" ht="30" customHeight="1">
      <c r="A14" s="321" t="s">
        <v>46</v>
      </c>
      <c r="B14" s="321"/>
      <c r="C14" s="321"/>
      <c r="D14" s="321"/>
      <c r="E14" s="243">
        <f>SUM(E10:E13)</f>
        <v>650400</v>
      </c>
    </row>
  </sheetData>
  <sheetProtection/>
  <mergeCells count="5">
    <mergeCell ref="A5:E5"/>
    <mergeCell ref="A14:D14"/>
    <mergeCell ref="E4:F4"/>
    <mergeCell ref="D2:E2"/>
    <mergeCell ref="D3:E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H10" sqref="H10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43.875" style="0" customWidth="1"/>
    <col min="5" max="5" width="30.125" style="0" customWidth="1"/>
    <col min="6" max="6" width="19.00390625" style="0" customWidth="1"/>
  </cols>
  <sheetData>
    <row r="1" spans="5:6" ht="12.75">
      <c r="E1" s="345" t="s">
        <v>565</v>
      </c>
      <c r="F1" s="345"/>
    </row>
    <row r="2" spans="5:9" ht="12.75">
      <c r="E2" s="281" t="s">
        <v>561</v>
      </c>
      <c r="F2" s="281"/>
      <c r="G2" s="281"/>
      <c r="H2" s="281"/>
      <c r="I2" s="281"/>
    </row>
    <row r="3" spans="5:9" ht="12.75">
      <c r="E3" s="281" t="s">
        <v>562</v>
      </c>
      <c r="F3" s="281"/>
      <c r="G3" s="281"/>
      <c r="H3" s="281"/>
      <c r="I3" s="281"/>
    </row>
    <row r="4" spans="5:6" ht="12.75">
      <c r="E4" s="280"/>
      <c r="F4" s="280"/>
    </row>
    <row r="5" spans="1:5" ht="48.75" customHeight="1">
      <c r="A5" s="344" t="s">
        <v>222</v>
      </c>
      <c r="B5" s="328"/>
      <c r="C5" s="328"/>
      <c r="D5" s="328"/>
      <c r="E5" s="328"/>
    </row>
    <row r="6" spans="4:5" ht="19.5" customHeight="1">
      <c r="D6" s="18"/>
      <c r="E6" s="18"/>
    </row>
    <row r="7" spans="4:5" ht="19.5" customHeight="1">
      <c r="D7" s="1"/>
      <c r="E7" s="6" t="s">
        <v>14</v>
      </c>
    </row>
    <row r="8" spans="1:6" ht="37.5" customHeight="1">
      <c r="A8" s="20" t="s">
        <v>18</v>
      </c>
      <c r="B8" s="20" t="s">
        <v>1</v>
      </c>
      <c r="C8" s="20" t="s">
        <v>2</v>
      </c>
      <c r="D8" s="20" t="s">
        <v>75</v>
      </c>
      <c r="E8" s="20" t="s">
        <v>218</v>
      </c>
      <c r="F8" s="20" t="s">
        <v>93</v>
      </c>
    </row>
    <row r="9" spans="1:6" s="62" customFormat="1" ht="7.5" customHeight="1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5</v>
      </c>
    </row>
    <row r="10" spans="1:6" ht="45.75" customHeight="1">
      <c r="A10" s="221" t="s">
        <v>6</v>
      </c>
      <c r="B10" s="221">
        <v>700</v>
      </c>
      <c r="C10" s="221">
        <v>70095</v>
      </c>
      <c r="D10" s="222" t="s">
        <v>302</v>
      </c>
      <c r="E10" s="224" t="s">
        <v>279</v>
      </c>
      <c r="F10" s="223">
        <v>30000</v>
      </c>
    </row>
    <row r="11" spans="1:6" ht="36" customHeight="1">
      <c r="A11" s="221" t="s">
        <v>7</v>
      </c>
      <c r="B11" s="221">
        <v>851</v>
      </c>
      <c r="C11" s="221">
        <v>85154</v>
      </c>
      <c r="D11" s="222" t="s">
        <v>301</v>
      </c>
      <c r="E11" s="221" t="s">
        <v>298</v>
      </c>
      <c r="F11" s="223">
        <v>70000</v>
      </c>
    </row>
    <row r="12" spans="1:6" ht="39.75" customHeight="1">
      <c r="A12" s="221" t="s">
        <v>8</v>
      </c>
      <c r="B12" s="221">
        <v>926</v>
      </c>
      <c r="C12" s="221">
        <v>92605</v>
      </c>
      <c r="D12" s="222" t="s">
        <v>300</v>
      </c>
      <c r="E12" s="221" t="s">
        <v>298</v>
      </c>
      <c r="F12" s="225">
        <v>45000</v>
      </c>
    </row>
    <row r="13" spans="1:6" ht="40.5" customHeight="1">
      <c r="A13" s="221" t="s">
        <v>0</v>
      </c>
      <c r="B13" s="221">
        <v>851</v>
      </c>
      <c r="C13" s="221">
        <v>85154</v>
      </c>
      <c r="D13" s="222" t="s">
        <v>299</v>
      </c>
      <c r="E13" s="222" t="s">
        <v>303</v>
      </c>
      <c r="F13" s="225">
        <v>2000</v>
      </c>
    </row>
    <row r="14" spans="1:6" ht="38.25" customHeight="1">
      <c r="A14" s="321" t="s">
        <v>46</v>
      </c>
      <c r="B14" s="321"/>
      <c r="C14" s="321"/>
      <c r="D14" s="321"/>
      <c r="E14" s="30"/>
      <c r="F14" s="73">
        <f>SUM(F10:F13)</f>
        <v>147000</v>
      </c>
    </row>
    <row r="16" s="63" customFormat="1" ht="12.75">
      <c r="A16" s="63" t="s">
        <v>219</v>
      </c>
    </row>
    <row r="17" s="64" customFormat="1" ht="12.75">
      <c r="A17" s="64" t="s">
        <v>220</v>
      </c>
    </row>
    <row r="18" ht="12.75">
      <c r="A18" t="s">
        <v>221</v>
      </c>
    </row>
  </sheetData>
  <sheetProtection/>
  <mergeCells count="6">
    <mergeCell ref="A5:E5"/>
    <mergeCell ref="A14:D14"/>
    <mergeCell ref="E1:F1"/>
    <mergeCell ref="E4:F4"/>
    <mergeCell ref="E2:I2"/>
    <mergeCell ref="E3:I3"/>
  </mergeCells>
  <printOptions horizontalCentered="1"/>
  <pageMargins left="0.3937007874015748" right="0.3937007874015748" top="1.11" bottom="0.984251968503937" header="0.5118110236220472" footer="0.5118110236220472"/>
  <pageSetup horizontalDpi="600" verticalDpi="600" orientation="landscape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G16" sqref="G16"/>
    </sheetView>
  </sheetViews>
  <sheetFormatPr defaultColWidth="9.00390625" defaultRowHeight="12.75"/>
  <cols>
    <col min="1" max="1" width="5.25390625" style="1" bestFit="1" customWidth="1"/>
    <col min="2" max="2" width="63.125" style="1" customWidth="1"/>
    <col min="3" max="3" width="17.75390625" style="1" customWidth="1"/>
    <col min="4" max="16384" width="9.125" style="1" customWidth="1"/>
  </cols>
  <sheetData>
    <row r="1" spans="1:7" ht="19.5" customHeight="1">
      <c r="A1" s="18"/>
      <c r="B1" s="18"/>
      <c r="C1" s="18"/>
      <c r="D1" s="18"/>
      <c r="E1" s="18"/>
      <c r="F1" s="18"/>
      <c r="G1" s="18"/>
    </row>
    <row r="2" spans="1:7" ht="17.25" customHeight="1">
      <c r="A2" s="18"/>
      <c r="B2" s="323" t="s">
        <v>564</v>
      </c>
      <c r="C2" s="323"/>
      <c r="G2" s="18"/>
    </row>
    <row r="3" spans="1:7" ht="14.25" customHeight="1">
      <c r="A3" s="18"/>
      <c r="B3" s="347" t="s">
        <v>563</v>
      </c>
      <c r="C3" s="347"/>
      <c r="D3" s="347"/>
      <c r="E3" s="347"/>
      <c r="F3" s="347"/>
      <c r="G3" s="18"/>
    </row>
    <row r="4" spans="1:7" ht="15" customHeight="1">
      <c r="A4" s="18"/>
      <c r="B4" s="347" t="s">
        <v>562</v>
      </c>
      <c r="C4" s="347"/>
      <c r="D4" s="347"/>
      <c r="E4" s="347"/>
      <c r="F4" s="347"/>
      <c r="G4" s="18"/>
    </row>
    <row r="5" spans="1:7" ht="19.5" customHeight="1">
      <c r="A5" s="18"/>
      <c r="B5" s="18"/>
      <c r="C5" s="18"/>
      <c r="D5" s="18"/>
      <c r="E5" s="18"/>
      <c r="F5" s="18"/>
      <c r="G5" s="18"/>
    </row>
    <row r="6" spans="1:7" ht="19.5" customHeight="1">
      <c r="A6" s="18"/>
      <c r="B6" s="346" t="s">
        <v>62</v>
      </c>
      <c r="C6" s="346"/>
      <c r="D6" s="346"/>
      <c r="E6" s="18"/>
      <c r="F6" s="18"/>
      <c r="G6" s="18"/>
    </row>
    <row r="7" spans="2:4" ht="18">
      <c r="B7" s="346" t="s">
        <v>63</v>
      </c>
      <c r="C7" s="346"/>
      <c r="D7" s="346"/>
    </row>
    <row r="8" ht="12.75">
      <c r="C8" s="6" t="s">
        <v>14</v>
      </c>
    </row>
    <row r="9" spans="1:10" ht="19.5" customHeight="1">
      <c r="A9" s="20" t="s">
        <v>18</v>
      </c>
      <c r="B9" s="20" t="s">
        <v>64</v>
      </c>
      <c r="C9" s="20" t="s">
        <v>73</v>
      </c>
      <c r="D9" s="22"/>
      <c r="E9" s="22"/>
      <c r="F9" s="22"/>
      <c r="G9" s="22"/>
      <c r="H9" s="22"/>
      <c r="I9" s="23"/>
      <c r="J9" s="23"/>
    </row>
    <row r="10" spans="1:10" ht="19.5" customHeight="1">
      <c r="A10" s="24" t="s">
        <v>65</v>
      </c>
      <c r="B10" s="19" t="s">
        <v>66</v>
      </c>
      <c r="C10" s="76">
        <v>56000</v>
      </c>
      <c r="D10" s="22"/>
      <c r="E10" s="22"/>
      <c r="F10" s="22"/>
      <c r="G10" s="22"/>
      <c r="H10" s="22"/>
      <c r="I10" s="23"/>
      <c r="J10" s="23"/>
    </row>
    <row r="11" spans="1:10" ht="19.5" customHeight="1">
      <c r="A11" s="24" t="s">
        <v>67</v>
      </c>
      <c r="B11" s="19" t="s">
        <v>68</v>
      </c>
      <c r="C11" s="76">
        <v>82000</v>
      </c>
      <c r="D11" s="22"/>
      <c r="E11" s="22"/>
      <c r="F11" s="22"/>
      <c r="G11" s="22"/>
      <c r="H11" s="22"/>
      <c r="I11" s="23"/>
      <c r="J11" s="23"/>
    </row>
    <row r="12" spans="1:10" ht="19.5" customHeight="1">
      <c r="A12" s="61" t="s">
        <v>6</v>
      </c>
      <c r="B12" s="226" t="s">
        <v>304</v>
      </c>
      <c r="C12" s="227">
        <v>82000</v>
      </c>
      <c r="D12" s="22"/>
      <c r="E12" s="22"/>
      <c r="F12" s="22"/>
      <c r="G12" s="22"/>
      <c r="H12" s="22"/>
      <c r="I12" s="23"/>
      <c r="J12" s="23"/>
    </row>
    <row r="13" spans="1:10" ht="19.5" customHeight="1">
      <c r="A13" s="61" t="s">
        <v>7</v>
      </c>
      <c r="B13" s="226"/>
      <c r="C13" s="61"/>
      <c r="D13" s="22"/>
      <c r="E13" s="22"/>
      <c r="F13" s="22"/>
      <c r="G13" s="22"/>
      <c r="H13" s="22"/>
      <c r="I13" s="23"/>
      <c r="J13" s="23"/>
    </row>
    <row r="14" spans="1:10" ht="19.5" customHeight="1">
      <c r="A14" s="61" t="s">
        <v>8</v>
      </c>
      <c r="B14" s="226"/>
      <c r="C14" s="61"/>
      <c r="D14" s="22"/>
      <c r="E14" s="22"/>
      <c r="F14" s="22"/>
      <c r="G14" s="22"/>
      <c r="H14" s="22"/>
      <c r="I14" s="23"/>
      <c r="J14" s="23"/>
    </row>
    <row r="15" spans="1:10" ht="19.5" customHeight="1">
      <c r="A15" s="24" t="s">
        <v>69</v>
      </c>
      <c r="B15" s="19" t="s">
        <v>70</v>
      </c>
      <c r="C15" s="76">
        <v>84600</v>
      </c>
      <c r="D15" s="22"/>
      <c r="E15" s="22"/>
      <c r="F15" s="22"/>
      <c r="G15" s="22"/>
      <c r="H15" s="22"/>
      <c r="I15" s="23"/>
      <c r="J15" s="23"/>
    </row>
    <row r="16" spans="1:10" ht="19.5" customHeight="1">
      <c r="A16" s="61" t="s">
        <v>6</v>
      </c>
      <c r="B16" s="226" t="s">
        <v>11</v>
      </c>
      <c r="C16" s="61">
        <v>600</v>
      </c>
      <c r="D16" s="22"/>
      <c r="E16" s="22"/>
      <c r="F16" s="22"/>
      <c r="G16" s="22"/>
      <c r="H16" s="22"/>
      <c r="I16" s="23"/>
      <c r="J16" s="23"/>
    </row>
    <row r="17" spans="1:10" ht="15" customHeight="1">
      <c r="A17" s="61"/>
      <c r="B17" s="226" t="s">
        <v>305</v>
      </c>
      <c r="C17" s="61"/>
      <c r="D17" s="22"/>
      <c r="E17" s="22"/>
      <c r="F17" s="22"/>
      <c r="G17" s="22"/>
      <c r="H17" s="22"/>
      <c r="I17" s="23"/>
      <c r="J17" s="23"/>
    </row>
    <row r="18" spans="1:10" ht="15" customHeight="1">
      <c r="A18" s="61"/>
      <c r="B18" s="226"/>
      <c r="C18" s="61"/>
      <c r="D18" s="22"/>
      <c r="E18" s="22"/>
      <c r="F18" s="22"/>
      <c r="G18" s="22"/>
      <c r="H18" s="22"/>
      <c r="I18" s="23"/>
      <c r="J18" s="23"/>
    </row>
    <row r="19" spans="1:10" ht="19.5" customHeight="1">
      <c r="A19" s="61" t="s">
        <v>7</v>
      </c>
      <c r="B19" s="226" t="s">
        <v>12</v>
      </c>
      <c r="C19" s="227">
        <v>84000</v>
      </c>
      <c r="D19" s="22"/>
      <c r="E19" s="22"/>
      <c r="F19" s="22"/>
      <c r="G19" s="22"/>
      <c r="H19" s="22"/>
      <c r="I19" s="23"/>
      <c r="J19" s="23"/>
    </row>
    <row r="20" spans="1:10" ht="25.5">
      <c r="A20" s="61"/>
      <c r="B20" s="228" t="s">
        <v>306</v>
      </c>
      <c r="C20" s="61"/>
      <c r="D20" s="22"/>
      <c r="E20" s="22"/>
      <c r="F20" s="22"/>
      <c r="G20" s="22"/>
      <c r="H20" s="22"/>
      <c r="I20" s="23"/>
      <c r="J20" s="23"/>
    </row>
    <row r="21" spans="1:10" ht="15" customHeight="1">
      <c r="A21" s="61"/>
      <c r="B21" s="228"/>
      <c r="C21" s="61"/>
      <c r="D21" s="22"/>
      <c r="E21" s="22"/>
      <c r="F21" s="22"/>
      <c r="G21" s="22"/>
      <c r="H21" s="22"/>
      <c r="I21" s="23"/>
      <c r="J21" s="23"/>
    </row>
    <row r="22" spans="1:10" ht="19.5" customHeight="1">
      <c r="A22" s="24" t="s">
        <v>71</v>
      </c>
      <c r="B22" s="19" t="s">
        <v>72</v>
      </c>
      <c r="C22" s="76">
        <v>53400</v>
      </c>
      <c r="D22" s="22"/>
      <c r="E22" s="22"/>
      <c r="F22" s="22"/>
      <c r="G22" s="22"/>
      <c r="H22" s="22"/>
      <c r="I22" s="23"/>
      <c r="J22" s="23"/>
    </row>
    <row r="23" spans="1:10" ht="15">
      <c r="A23" s="22"/>
      <c r="B23" s="22"/>
      <c r="C23" s="22"/>
      <c r="D23" s="22"/>
      <c r="E23" s="22"/>
      <c r="F23" s="22"/>
      <c r="G23" s="22"/>
      <c r="H23" s="22"/>
      <c r="I23" s="23"/>
      <c r="J23" s="23"/>
    </row>
    <row r="24" spans="1:10" ht="15">
      <c r="A24" s="22"/>
      <c r="B24" s="22"/>
      <c r="C24" s="22"/>
      <c r="D24" s="22"/>
      <c r="E24" s="22"/>
      <c r="F24" s="22"/>
      <c r="G24" s="22"/>
      <c r="H24" s="22"/>
      <c r="I24" s="23"/>
      <c r="J24" s="23"/>
    </row>
    <row r="25" spans="1:10" ht="15">
      <c r="A25" s="22"/>
      <c r="B25" s="22"/>
      <c r="C25" s="22"/>
      <c r="D25" s="22"/>
      <c r="E25" s="22"/>
      <c r="F25" s="22"/>
      <c r="G25" s="22"/>
      <c r="H25" s="22"/>
      <c r="I25" s="23"/>
      <c r="J25" s="23"/>
    </row>
    <row r="26" spans="1:10" ht="15">
      <c r="A26" s="22"/>
      <c r="B26" s="22"/>
      <c r="C26" s="22"/>
      <c r="D26" s="22"/>
      <c r="E26" s="22"/>
      <c r="F26" s="22"/>
      <c r="G26" s="22"/>
      <c r="H26" s="22"/>
      <c r="I26" s="23"/>
      <c r="J26" s="23"/>
    </row>
    <row r="27" spans="1:10" ht="15">
      <c r="A27" s="22"/>
      <c r="B27" s="22"/>
      <c r="C27" s="22"/>
      <c r="D27" s="22"/>
      <c r="E27" s="22"/>
      <c r="F27" s="22"/>
      <c r="G27" s="22"/>
      <c r="H27" s="22"/>
      <c r="I27" s="23"/>
      <c r="J27" s="23"/>
    </row>
    <row r="28" spans="1:10" ht="15">
      <c r="A28" s="22"/>
      <c r="B28" s="22"/>
      <c r="C28" s="22"/>
      <c r="D28" s="22"/>
      <c r="E28" s="22"/>
      <c r="F28" s="22"/>
      <c r="G28" s="22"/>
      <c r="H28" s="22"/>
      <c r="I28" s="23"/>
      <c r="J28" s="23"/>
    </row>
    <row r="29" spans="1:10" ht="15">
      <c r="A29" s="23"/>
      <c r="B29" s="23"/>
      <c r="C29" s="23"/>
      <c r="D29" s="23"/>
      <c r="E29" s="23"/>
      <c r="F29" s="23"/>
      <c r="G29" s="23"/>
      <c r="H29" s="23"/>
      <c r="I29" s="23"/>
      <c r="J29" s="23"/>
    </row>
    <row r="30" spans="1:10" ht="15">
      <c r="A30" s="23"/>
      <c r="B30" s="23"/>
      <c r="C30" s="23"/>
      <c r="D30" s="23"/>
      <c r="E30" s="23"/>
      <c r="F30" s="23"/>
      <c r="G30" s="23"/>
      <c r="H30" s="23"/>
      <c r="I30" s="23"/>
      <c r="J30" s="23"/>
    </row>
    <row r="31" spans="1:10" ht="15">
      <c r="A31" s="23"/>
      <c r="B31" s="23"/>
      <c r="C31" s="23"/>
      <c r="D31" s="23"/>
      <c r="E31" s="23"/>
      <c r="F31" s="23"/>
      <c r="G31" s="23"/>
      <c r="H31" s="23"/>
      <c r="I31" s="23"/>
      <c r="J31" s="23"/>
    </row>
    <row r="32" spans="1:10" ht="15">
      <c r="A32" s="23"/>
      <c r="B32" s="23"/>
      <c r="C32" s="23"/>
      <c r="D32" s="23"/>
      <c r="E32" s="23"/>
      <c r="F32" s="23"/>
      <c r="G32" s="23"/>
      <c r="H32" s="23"/>
      <c r="I32" s="23"/>
      <c r="J32" s="23"/>
    </row>
  </sheetData>
  <sheetProtection/>
  <mergeCells count="5">
    <mergeCell ref="B6:D6"/>
    <mergeCell ref="B7:D7"/>
    <mergeCell ref="B3:F3"/>
    <mergeCell ref="B2:C2"/>
    <mergeCell ref="B4:F4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0"/>
  <sheetViews>
    <sheetView showZeros="0" zoomScalePageLayoutView="0" workbookViewId="0" topLeftCell="A1">
      <selection activeCell="F101" sqref="F101"/>
    </sheetView>
  </sheetViews>
  <sheetFormatPr defaultColWidth="9.00390625" defaultRowHeight="12.75"/>
  <cols>
    <col min="1" max="1" width="4.00390625" style="55" customWidth="1"/>
    <col min="2" max="2" width="43.125" style="0" customWidth="1"/>
    <col min="3" max="3" width="11.75390625" style="0" bestFit="1" customWidth="1"/>
    <col min="4" max="4" width="13.375" style="0" bestFit="1" customWidth="1"/>
    <col min="5" max="5" width="12.75390625" style="0" customWidth="1"/>
    <col min="6" max="9" width="13.375" style="0" bestFit="1" customWidth="1"/>
  </cols>
  <sheetData>
    <row r="1" spans="1:9" ht="12.75" customHeight="1">
      <c r="A1" s="350" t="s">
        <v>82</v>
      </c>
      <c r="B1" s="350" t="s">
        <v>64</v>
      </c>
      <c r="C1" s="351"/>
      <c r="D1" s="352"/>
      <c r="E1" s="353" t="s">
        <v>95</v>
      </c>
      <c r="F1" s="351"/>
      <c r="G1" s="351"/>
      <c r="H1" s="351"/>
      <c r="I1" s="352"/>
    </row>
    <row r="2" spans="1:9" ht="14.25">
      <c r="A2" s="350"/>
      <c r="B2" s="350"/>
      <c r="C2" s="31" t="s">
        <v>96</v>
      </c>
      <c r="D2" s="31" t="s">
        <v>97</v>
      </c>
      <c r="E2" s="31" t="s">
        <v>98</v>
      </c>
      <c r="F2" s="31" t="s">
        <v>99</v>
      </c>
      <c r="G2" s="31" t="s">
        <v>17</v>
      </c>
      <c r="H2" s="31" t="s">
        <v>57</v>
      </c>
      <c r="I2" s="31" t="s">
        <v>151</v>
      </c>
    </row>
    <row r="3" spans="1:9" ht="12.75">
      <c r="A3" s="32">
        <v>1</v>
      </c>
      <c r="B3" s="32">
        <v>2</v>
      </c>
      <c r="C3" s="32">
        <v>4</v>
      </c>
      <c r="D3" s="32">
        <v>5</v>
      </c>
      <c r="E3" s="32">
        <v>6</v>
      </c>
      <c r="F3" s="32">
        <v>7</v>
      </c>
      <c r="G3" s="32">
        <v>8</v>
      </c>
      <c r="H3" s="32">
        <v>9</v>
      </c>
      <c r="I3" s="32">
        <v>10</v>
      </c>
    </row>
    <row r="4" spans="1:9" s="14" customFormat="1" ht="12.75">
      <c r="A4" s="33">
        <v>1</v>
      </c>
      <c r="B4" s="34" t="s">
        <v>100</v>
      </c>
      <c r="C4" s="35">
        <f aca="true" t="shared" si="0" ref="C4:I4">C6+C11</f>
        <v>1E-38</v>
      </c>
      <c r="D4" s="36">
        <f t="shared" si="0"/>
        <v>1E-38</v>
      </c>
      <c r="E4" s="36">
        <f t="shared" si="0"/>
        <v>1E-38</v>
      </c>
      <c r="F4" s="35">
        <f t="shared" si="0"/>
        <v>1E-38</v>
      </c>
      <c r="G4" s="35">
        <f t="shared" si="0"/>
        <v>1E-38</v>
      </c>
      <c r="H4" s="35">
        <f t="shared" si="0"/>
        <v>1E-38</v>
      </c>
      <c r="I4" s="35">
        <f t="shared" si="0"/>
        <v>1E-38</v>
      </c>
    </row>
    <row r="5" spans="1:9" ht="12.75">
      <c r="A5" s="37"/>
      <c r="B5" s="38" t="s">
        <v>101</v>
      </c>
      <c r="C5" s="39"/>
      <c r="D5" s="40"/>
      <c r="E5" s="40"/>
      <c r="F5" s="39"/>
      <c r="G5" s="39"/>
      <c r="H5" s="39"/>
      <c r="I5" s="39"/>
    </row>
    <row r="6" spans="1:9" s="45" customFormat="1" ht="12.75">
      <c r="A6" s="41">
        <v>2</v>
      </c>
      <c r="B6" s="42" t="s">
        <v>102</v>
      </c>
      <c r="C6" s="43">
        <f aca="true" t="shared" si="1" ref="C6:I6">SUM(C8:C10)</f>
        <v>0</v>
      </c>
      <c r="D6" s="44">
        <f t="shared" si="1"/>
        <v>0</v>
      </c>
      <c r="E6" s="44">
        <f t="shared" si="1"/>
        <v>0</v>
      </c>
      <c r="F6" s="43">
        <f t="shared" si="1"/>
        <v>0</v>
      </c>
      <c r="G6" s="43">
        <f t="shared" si="1"/>
        <v>0</v>
      </c>
      <c r="H6" s="43">
        <f t="shared" si="1"/>
        <v>0</v>
      </c>
      <c r="I6" s="43">
        <f t="shared" si="1"/>
        <v>0</v>
      </c>
    </row>
    <row r="7" spans="1:9" ht="12.75">
      <c r="A7" s="37"/>
      <c r="B7" s="38" t="s">
        <v>101</v>
      </c>
      <c r="C7" s="39"/>
      <c r="D7" s="40"/>
      <c r="E7" s="40"/>
      <c r="F7" s="39"/>
      <c r="G7" s="39"/>
      <c r="H7" s="39"/>
      <c r="I7" s="39"/>
    </row>
    <row r="8" spans="1:9" ht="14.25">
      <c r="A8" s="37">
        <v>3</v>
      </c>
      <c r="B8" s="46" t="s">
        <v>152</v>
      </c>
      <c r="C8" s="47"/>
      <c r="D8" s="48"/>
      <c r="E8" s="48"/>
      <c r="F8" s="47"/>
      <c r="G8" s="47"/>
      <c r="H8" s="47"/>
      <c r="I8" s="47"/>
    </row>
    <row r="9" spans="1:9" ht="12.75">
      <c r="A9" s="37">
        <v>4</v>
      </c>
      <c r="B9" s="46" t="s">
        <v>103</v>
      </c>
      <c r="C9" s="47"/>
      <c r="D9" s="48"/>
      <c r="E9" s="48"/>
      <c r="F9" s="47"/>
      <c r="G9" s="47"/>
      <c r="H9" s="47"/>
      <c r="I9" s="47"/>
    </row>
    <row r="10" spans="1:9" ht="12.75">
      <c r="A10" s="37">
        <v>5</v>
      </c>
      <c r="B10" s="46" t="s">
        <v>104</v>
      </c>
      <c r="C10" s="47"/>
      <c r="D10" s="48"/>
      <c r="E10" s="48"/>
      <c r="F10" s="47"/>
      <c r="G10" s="47"/>
      <c r="H10" s="47"/>
      <c r="I10" s="47"/>
    </row>
    <row r="11" spans="1:9" s="45" customFormat="1" ht="12.75">
      <c r="A11" s="41">
        <v>6</v>
      </c>
      <c r="B11" s="42" t="s">
        <v>105</v>
      </c>
      <c r="C11" s="49">
        <v>1E-38</v>
      </c>
      <c r="D11" s="49">
        <v>1E-38</v>
      </c>
      <c r="E11" s="49">
        <v>1E-38</v>
      </c>
      <c r="F11" s="49">
        <v>1E-38</v>
      </c>
      <c r="G11" s="49">
        <v>1E-38</v>
      </c>
      <c r="H11" s="49">
        <v>1E-38</v>
      </c>
      <c r="I11" s="49">
        <v>1E-38</v>
      </c>
    </row>
    <row r="12" spans="1:9" ht="12.75">
      <c r="A12" s="37"/>
      <c r="B12" s="38" t="s">
        <v>106</v>
      </c>
      <c r="C12" s="47"/>
      <c r="D12" s="48"/>
      <c r="E12" s="48"/>
      <c r="F12" s="47"/>
      <c r="G12" s="47"/>
      <c r="H12" s="47"/>
      <c r="I12" s="47"/>
    </row>
    <row r="13" spans="1:9" ht="12.75">
      <c r="A13" s="37">
        <v>7</v>
      </c>
      <c r="B13" s="46" t="s">
        <v>107</v>
      </c>
      <c r="C13" s="47"/>
      <c r="D13" s="48"/>
      <c r="E13" s="48"/>
      <c r="F13" s="47"/>
      <c r="G13" s="47"/>
      <c r="H13" s="47"/>
      <c r="I13" s="47"/>
    </row>
    <row r="14" spans="1:9" ht="12.75">
      <c r="A14" s="37">
        <v>8</v>
      </c>
      <c r="B14" s="46" t="s">
        <v>108</v>
      </c>
      <c r="C14" s="47"/>
      <c r="D14" s="48"/>
      <c r="E14" s="48"/>
      <c r="F14" s="47"/>
      <c r="G14" s="47"/>
      <c r="H14" s="47"/>
      <c r="I14" s="47"/>
    </row>
    <row r="15" spans="1:9" s="14" customFormat="1" ht="12.75">
      <c r="A15" s="33">
        <v>9</v>
      </c>
      <c r="B15" s="34" t="s">
        <v>109</v>
      </c>
      <c r="C15" s="35">
        <f aca="true" t="shared" si="2" ref="C15:I15">C17+C21</f>
        <v>0</v>
      </c>
      <c r="D15" s="36">
        <f t="shared" si="2"/>
        <v>0</v>
      </c>
      <c r="E15" s="36">
        <f t="shared" si="2"/>
        <v>0</v>
      </c>
      <c r="F15" s="35">
        <f t="shared" si="2"/>
        <v>0</v>
      </c>
      <c r="G15" s="35">
        <f t="shared" si="2"/>
        <v>0</v>
      </c>
      <c r="H15" s="35">
        <f t="shared" si="2"/>
        <v>0</v>
      </c>
      <c r="I15" s="35">
        <f t="shared" si="2"/>
        <v>0</v>
      </c>
    </row>
    <row r="16" spans="1:9" ht="12.75">
      <c r="A16" s="37"/>
      <c r="B16" s="38" t="s">
        <v>101</v>
      </c>
      <c r="C16" s="39"/>
      <c r="D16" s="40"/>
      <c r="E16" s="40"/>
      <c r="F16" s="39"/>
      <c r="G16" s="39"/>
      <c r="H16" s="39"/>
      <c r="I16" s="39"/>
    </row>
    <row r="17" spans="1:9" s="45" customFormat="1" ht="12.75">
      <c r="A17" s="41">
        <v>10</v>
      </c>
      <c r="B17" s="42" t="s">
        <v>110</v>
      </c>
      <c r="C17" s="49"/>
      <c r="D17" s="50"/>
      <c r="E17" s="50"/>
      <c r="F17" s="49"/>
      <c r="G17" s="49"/>
      <c r="H17" s="49"/>
      <c r="I17" s="49"/>
    </row>
    <row r="18" spans="1:9" ht="12.75">
      <c r="A18" s="37"/>
      <c r="B18" s="38" t="s">
        <v>106</v>
      </c>
      <c r="C18" s="47"/>
      <c r="D18" s="48"/>
      <c r="E18" s="48"/>
      <c r="F18" s="47"/>
      <c r="G18" s="47"/>
      <c r="H18" s="47"/>
      <c r="I18" s="47"/>
    </row>
    <row r="19" spans="1:9" ht="12.75">
      <c r="A19" s="37">
        <v>11</v>
      </c>
      <c r="B19" s="46" t="s">
        <v>111</v>
      </c>
      <c r="C19" s="47"/>
      <c r="D19" s="48"/>
      <c r="E19" s="48"/>
      <c r="F19" s="47"/>
      <c r="G19" s="47"/>
      <c r="H19" s="47"/>
      <c r="I19" s="47"/>
    </row>
    <row r="20" spans="1:9" ht="12.75">
      <c r="A20" s="37">
        <v>12</v>
      </c>
      <c r="B20" s="46" t="s">
        <v>112</v>
      </c>
      <c r="C20" s="47"/>
      <c r="D20" s="48"/>
      <c r="E20" s="48"/>
      <c r="F20" s="47"/>
      <c r="G20" s="47"/>
      <c r="H20" s="47"/>
      <c r="I20" s="47"/>
    </row>
    <row r="21" spans="1:9" s="45" customFormat="1" ht="12.75">
      <c r="A21" s="41">
        <v>13</v>
      </c>
      <c r="B21" s="42" t="s">
        <v>113</v>
      </c>
      <c r="C21" s="49"/>
      <c r="D21" s="50"/>
      <c r="E21" s="50"/>
      <c r="F21" s="49"/>
      <c r="G21" s="49"/>
      <c r="H21" s="49"/>
      <c r="I21" s="49"/>
    </row>
    <row r="22" spans="1:9" ht="12.75">
      <c r="A22" s="37">
        <v>14</v>
      </c>
      <c r="B22" s="51" t="s">
        <v>114</v>
      </c>
      <c r="C22" s="39">
        <f aca="true" t="shared" si="3" ref="C22:I22">C4-C15</f>
        <v>1E-38</v>
      </c>
      <c r="D22" s="40">
        <f t="shared" si="3"/>
        <v>1E-38</v>
      </c>
      <c r="E22" s="40">
        <f t="shared" si="3"/>
        <v>1E-38</v>
      </c>
      <c r="F22" s="39">
        <f t="shared" si="3"/>
        <v>1E-38</v>
      </c>
      <c r="G22" s="39">
        <f t="shared" si="3"/>
        <v>1E-38</v>
      </c>
      <c r="H22" s="39">
        <f t="shared" si="3"/>
        <v>1E-38</v>
      </c>
      <c r="I22" s="39">
        <f t="shared" si="3"/>
        <v>1E-38</v>
      </c>
    </row>
    <row r="23" spans="1:9" ht="12.75">
      <c r="A23" s="37">
        <v>15</v>
      </c>
      <c r="B23" s="51" t="s">
        <v>115</v>
      </c>
      <c r="C23" s="39">
        <f aca="true" t="shared" si="4" ref="C23:I23">C24-C40</f>
        <v>0</v>
      </c>
      <c r="D23" s="40">
        <f t="shared" si="4"/>
        <v>0</v>
      </c>
      <c r="E23" s="40">
        <f t="shared" si="4"/>
        <v>0</v>
      </c>
      <c r="F23" s="39">
        <f t="shared" si="4"/>
        <v>0</v>
      </c>
      <c r="G23" s="39">
        <f t="shared" si="4"/>
        <v>0</v>
      </c>
      <c r="H23" s="39">
        <f t="shared" si="4"/>
        <v>0</v>
      </c>
      <c r="I23" s="39">
        <f t="shared" si="4"/>
        <v>0</v>
      </c>
    </row>
    <row r="24" spans="1:9" ht="14.25">
      <c r="A24" s="37">
        <v>16</v>
      </c>
      <c r="B24" s="51" t="s">
        <v>153</v>
      </c>
      <c r="C24" s="39">
        <f aca="true" t="shared" si="5" ref="C24:I24">C26+C29+C30+C31+C34+C37+C38+C39</f>
        <v>0</v>
      </c>
      <c r="D24" s="40">
        <f t="shared" si="5"/>
        <v>0</v>
      </c>
      <c r="E24" s="40">
        <f t="shared" si="5"/>
        <v>0</v>
      </c>
      <c r="F24" s="39">
        <f t="shared" si="5"/>
        <v>0</v>
      </c>
      <c r="G24" s="39">
        <f t="shared" si="5"/>
        <v>0</v>
      </c>
      <c r="H24" s="39">
        <f t="shared" si="5"/>
        <v>0</v>
      </c>
      <c r="I24" s="39">
        <f t="shared" si="5"/>
        <v>0</v>
      </c>
    </row>
    <row r="25" spans="1:9" ht="12.75">
      <c r="A25" s="37"/>
      <c r="B25" s="38" t="s">
        <v>101</v>
      </c>
      <c r="C25" s="39"/>
      <c r="D25" s="40"/>
      <c r="E25" s="40"/>
      <c r="F25" s="39"/>
      <c r="G25" s="39"/>
      <c r="H25" s="39"/>
      <c r="I25" s="39"/>
    </row>
    <row r="26" spans="1:9" ht="12.75" customHeight="1">
      <c r="A26" s="37">
        <v>17</v>
      </c>
      <c r="B26" s="38" t="s">
        <v>116</v>
      </c>
      <c r="C26" s="47"/>
      <c r="D26" s="48"/>
      <c r="E26" s="48"/>
      <c r="F26" s="47"/>
      <c r="G26" s="47"/>
      <c r="H26" s="47"/>
      <c r="I26" s="47">
        <v>0</v>
      </c>
    </row>
    <row r="27" spans="1:9" ht="12.75" customHeight="1">
      <c r="A27" s="37"/>
      <c r="B27" s="38" t="s">
        <v>5</v>
      </c>
      <c r="C27" s="47"/>
      <c r="D27" s="48"/>
      <c r="E27" s="48"/>
      <c r="F27" s="47"/>
      <c r="G27" s="47"/>
      <c r="H27" s="47"/>
      <c r="I27" s="47"/>
    </row>
    <row r="28" spans="1:9" ht="43.5" customHeight="1">
      <c r="A28" s="37">
        <v>18</v>
      </c>
      <c r="B28" s="38" t="s">
        <v>117</v>
      </c>
      <c r="C28" s="47"/>
      <c r="D28" s="48"/>
      <c r="E28" s="48"/>
      <c r="F28" s="47"/>
      <c r="G28" s="47"/>
      <c r="H28" s="47"/>
      <c r="I28" s="47"/>
    </row>
    <row r="29" spans="1:9" ht="12.75">
      <c r="A29" s="37">
        <v>19</v>
      </c>
      <c r="B29" s="38" t="s">
        <v>118</v>
      </c>
      <c r="C29" s="47"/>
      <c r="D29" s="48"/>
      <c r="E29" s="48"/>
      <c r="F29" s="47"/>
      <c r="G29" s="47"/>
      <c r="H29" s="47"/>
      <c r="I29" s="47"/>
    </row>
    <row r="30" spans="1:9" ht="12.75">
      <c r="A30" s="37">
        <v>20</v>
      </c>
      <c r="B30" s="38" t="s">
        <v>119</v>
      </c>
      <c r="C30" s="47"/>
      <c r="D30" s="48"/>
      <c r="E30" s="48"/>
      <c r="F30" s="47"/>
      <c r="G30" s="47"/>
      <c r="H30" s="47"/>
      <c r="I30" s="47"/>
    </row>
    <row r="31" spans="1:9" ht="12.75">
      <c r="A31" s="37">
        <v>21</v>
      </c>
      <c r="B31" s="38" t="s">
        <v>120</v>
      </c>
      <c r="C31" s="47"/>
      <c r="D31" s="48"/>
      <c r="E31" s="48"/>
      <c r="F31" s="47"/>
      <c r="G31" s="47"/>
      <c r="H31" s="47"/>
      <c r="I31" s="47"/>
    </row>
    <row r="32" spans="1:9" ht="12.75">
      <c r="A32" s="37"/>
      <c r="B32" s="38" t="s">
        <v>5</v>
      </c>
      <c r="C32" s="47"/>
      <c r="D32" s="48"/>
      <c r="E32" s="48"/>
      <c r="F32" s="47"/>
      <c r="G32" s="47"/>
      <c r="H32" s="47"/>
      <c r="I32" s="47"/>
    </row>
    <row r="33" spans="1:9" ht="40.5" customHeight="1">
      <c r="A33" s="37">
        <v>22</v>
      </c>
      <c r="B33" s="38" t="s">
        <v>117</v>
      </c>
      <c r="C33" s="47"/>
      <c r="D33" s="48"/>
      <c r="E33" s="48"/>
      <c r="F33" s="47"/>
      <c r="G33" s="47"/>
      <c r="H33" s="47"/>
      <c r="I33" s="47"/>
    </row>
    <row r="34" spans="1:9" ht="25.5">
      <c r="A34" s="37">
        <v>23</v>
      </c>
      <c r="B34" s="38" t="s">
        <v>121</v>
      </c>
      <c r="C34" s="47"/>
      <c r="D34" s="48"/>
      <c r="E34" s="48"/>
      <c r="F34" s="47"/>
      <c r="G34" s="47"/>
      <c r="H34" s="47"/>
      <c r="I34" s="47"/>
    </row>
    <row r="35" spans="1:9" ht="12.75">
      <c r="A35" s="37"/>
      <c r="B35" s="38" t="s">
        <v>5</v>
      </c>
      <c r="C35" s="47"/>
      <c r="D35" s="48"/>
      <c r="E35" s="48"/>
      <c r="F35" s="47"/>
      <c r="G35" s="47"/>
      <c r="H35" s="47"/>
      <c r="I35" s="47"/>
    </row>
    <row r="36" spans="1:9" ht="51">
      <c r="A36" s="37">
        <v>24</v>
      </c>
      <c r="B36" s="38" t="s">
        <v>117</v>
      </c>
      <c r="C36" s="47"/>
      <c r="D36" s="48"/>
      <c r="E36" s="48"/>
      <c r="F36" s="47"/>
      <c r="G36" s="47"/>
      <c r="H36" s="47"/>
      <c r="I36" s="47"/>
    </row>
    <row r="37" spans="1:9" ht="12.75">
      <c r="A37" s="37">
        <v>25</v>
      </c>
      <c r="B37" s="52" t="s">
        <v>122</v>
      </c>
      <c r="C37" s="47"/>
      <c r="D37" s="48"/>
      <c r="E37" s="48"/>
      <c r="F37" s="47"/>
      <c r="G37" s="47"/>
      <c r="H37" s="47"/>
      <c r="I37" s="47"/>
    </row>
    <row r="38" spans="1:9" ht="12.75">
      <c r="A38" s="37">
        <v>26</v>
      </c>
      <c r="B38" s="38" t="s">
        <v>123</v>
      </c>
      <c r="C38" s="47"/>
      <c r="D38" s="48"/>
      <c r="E38" s="48"/>
      <c r="F38" s="47"/>
      <c r="G38" s="47"/>
      <c r="H38" s="47"/>
      <c r="I38" s="47"/>
    </row>
    <row r="39" spans="1:9" ht="12.75">
      <c r="A39" s="37">
        <v>27</v>
      </c>
      <c r="B39" s="38" t="s">
        <v>124</v>
      </c>
      <c r="C39" s="47"/>
      <c r="D39" s="48"/>
      <c r="E39" s="48"/>
      <c r="F39" s="47"/>
      <c r="G39" s="47"/>
      <c r="H39" s="47"/>
      <c r="I39" s="47"/>
    </row>
    <row r="40" spans="1:9" ht="14.25">
      <c r="A40" s="37">
        <v>28</v>
      </c>
      <c r="B40" s="51" t="s">
        <v>154</v>
      </c>
      <c r="C40" s="39">
        <f aca="true" t="shared" si="6" ref="C40:I40">C42+C45+C46+C47+C50+C53</f>
        <v>0</v>
      </c>
      <c r="D40" s="40">
        <f t="shared" si="6"/>
        <v>0</v>
      </c>
      <c r="E40" s="40">
        <f t="shared" si="6"/>
        <v>0</v>
      </c>
      <c r="F40" s="39">
        <f t="shared" si="6"/>
        <v>0</v>
      </c>
      <c r="G40" s="39">
        <f t="shared" si="6"/>
        <v>0</v>
      </c>
      <c r="H40" s="39">
        <f t="shared" si="6"/>
        <v>0</v>
      </c>
      <c r="I40" s="39">
        <f t="shared" si="6"/>
        <v>0</v>
      </c>
    </row>
    <row r="41" spans="1:9" ht="12.75">
      <c r="A41" s="37"/>
      <c r="B41" s="38" t="s">
        <v>101</v>
      </c>
      <c r="C41" s="39"/>
      <c r="D41" s="40"/>
      <c r="E41" s="40"/>
      <c r="F41" s="39"/>
      <c r="G41" s="39"/>
      <c r="H41" s="39"/>
      <c r="I41" s="39"/>
    </row>
    <row r="42" spans="1:9" ht="12.75">
      <c r="A42" s="37">
        <v>29</v>
      </c>
      <c r="B42" s="38" t="s">
        <v>125</v>
      </c>
      <c r="C42" s="47"/>
      <c r="D42" s="48"/>
      <c r="E42" s="48"/>
      <c r="F42" s="47"/>
      <c r="G42" s="47"/>
      <c r="H42" s="47"/>
      <c r="I42" s="47"/>
    </row>
    <row r="43" spans="1:9" ht="12.75">
      <c r="A43" s="37"/>
      <c r="B43" s="38" t="s">
        <v>5</v>
      </c>
      <c r="C43" s="47"/>
      <c r="D43" s="48"/>
      <c r="E43" s="48"/>
      <c r="F43" s="47"/>
      <c r="G43" s="47"/>
      <c r="H43" s="47"/>
      <c r="I43" s="47"/>
    </row>
    <row r="44" spans="1:9" ht="44.25" customHeight="1">
      <c r="A44" s="37">
        <v>30</v>
      </c>
      <c r="B44" s="38" t="s">
        <v>117</v>
      </c>
      <c r="C44" s="47"/>
      <c r="D44" s="48"/>
      <c r="E44" s="48"/>
      <c r="F44" s="47"/>
      <c r="G44" s="47"/>
      <c r="H44" s="47"/>
      <c r="I44" s="47"/>
    </row>
    <row r="45" spans="1:9" ht="12.75">
      <c r="A45" s="37">
        <v>31</v>
      </c>
      <c r="B45" s="38" t="s">
        <v>126</v>
      </c>
      <c r="C45" s="47"/>
      <c r="D45" s="48"/>
      <c r="E45" s="48"/>
      <c r="F45" s="47"/>
      <c r="G45" s="47"/>
      <c r="H45" s="47"/>
      <c r="I45" s="47"/>
    </row>
    <row r="46" spans="1:9" ht="12.75">
      <c r="A46" s="37">
        <v>32</v>
      </c>
      <c r="B46" s="38" t="s">
        <v>127</v>
      </c>
      <c r="C46" s="47"/>
      <c r="D46" s="48"/>
      <c r="E46" s="48"/>
      <c r="F46" s="47"/>
      <c r="G46" s="47"/>
      <c r="H46" s="47"/>
      <c r="I46" s="47"/>
    </row>
    <row r="47" spans="1:9" ht="12.75">
      <c r="A47" s="37">
        <v>33</v>
      </c>
      <c r="B47" s="38" t="s">
        <v>128</v>
      </c>
      <c r="C47" s="47"/>
      <c r="D47" s="48"/>
      <c r="E47" s="48"/>
      <c r="F47" s="47"/>
      <c r="G47" s="47"/>
      <c r="H47" s="47"/>
      <c r="I47" s="47"/>
    </row>
    <row r="48" spans="1:9" ht="12.75">
      <c r="A48" s="37"/>
      <c r="B48" s="38" t="s">
        <v>5</v>
      </c>
      <c r="C48" s="47"/>
      <c r="D48" s="48"/>
      <c r="E48" s="48"/>
      <c r="F48" s="47"/>
      <c r="G48" s="47"/>
      <c r="H48" s="47"/>
      <c r="I48" s="47"/>
    </row>
    <row r="49" spans="1:9" ht="38.25" customHeight="1">
      <c r="A49" s="37">
        <v>34</v>
      </c>
      <c r="B49" s="38" t="s">
        <v>117</v>
      </c>
      <c r="C49" s="47"/>
      <c r="D49" s="48"/>
      <c r="E49" s="48"/>
      <c r="F49" s="47"/>
      <c r="G49" s="47"/>
      <c r="H49" s="47"/>
      <c r="I49" s="47"/>
    </row>
    <row r="50" spans="1:9" ht="12.75">
      <c r="A50" s="37">
        <v>35</v>
      </c>
      <c r="B50" s="38" t="s">
        <v>129</v>
      </c>
      <c r="C50" s="47"/>
      <c r="D50" s="48"/>
      <c r="E50" s="48"/>
      <c r="F50" s="47"/>
      <c r="G50" s="47"/>
      <c r="H50" s="47"/>
      <c r="I50" s="47"/>
    </row>
    <row r="51" spans="1:9" ht="12.75">
      <c r="A51" s="37"/>
      <c r="B51" s="38" t="s">
        <v>5</v>
      </c>
      <c r="C51" s="47"/>
      <c r="D51" s="48"/>
      <c r="E51" s="48"/>
      <c r="F51" s="47"/>
      <c r="G51" s="47"/>
      <c r="H51" s="47"/>
      <c r="I51" s="47"/>
    </row>
    <row r="52" spans="1:9" ht="42" customHeight="1">
      <c r="A52" s="37">
        <v>36</v>
      </c>
      <c r="B52" s="38" t="s">
        <v>117</v>
      </c>
      <c r="C52" s="47"/>
      <c r="D52" s="48"/>
      <c r="E52" s="48"/>
      <c r="F52" s="47"/>
      <c r="G52" s="47"/>
      <c r="H52" s="47"/>
      <c r="I52" s="47"/>
    </row>
    <row r="53" spans="1:9" ht="12.75">
      <c r="A53" s="37">
        <v>37</v>
      </c>
      <c r="B53" s="38" t="s">
        <v>130</v>
      </c>
      <c r="C53" s="47"/>
      <c r="D53" s="48"/>
      <c r="E53" s="48"/>
      <c r="F53" s="47"/>
      <c r="G53" s="47"/>
      <c r="H53" s="47"/>
      <c r="I53" s="47"/>
    </row>
    <row r="54" spans="1:9" ht="14.25">
      <c r="A54" s="37">
        <v>38</v>
      </c>
      <c r="B54" s="51" t="s">
        <v>155</v>
      </c>
      <c r="C54" s="39">
        <f aca="true" t="shared" si="7" ref="C54:I54">C56+C59+C62+C65+C66</f>
        <v>0</v>
      </c>
      <c r="D54" s="39">
        <f t="shared" si="7"/>
        <v>0</v>
      </c>
      <c r="E54" s="39">
        <f t="shared" si="7"/>
        <v>0</v>
      </c>
      <c r="F54" s="39">
        <f t="shared" si="7"/>
        <v>0</v>
      </c>
      <c r="G54" s="39">
        <f t="shared" si="7"/>
        <v>0</v>
      </c>
      <c r="H54" s="39">
        <f t="shared" si="7"/>
        <v>0</v>
      </c>
      <c r="I54" s="39">
        <f t="shared" si="7"/>
        <v>0</v>
      </c>
    </row>
    <row r="55" spans="1:9" ht="12.75">
      <c r="A55" s="37"/>
      <c r="B55" s="38" t="s">
        <v>101</v>
      </c>
      <c r="C55" s="39"/>
      <c r="D55" s="40"/>
      <c r="E55" s="40"/>
      <c r="F55" s="39"/>
      <c r="G55" s="39"/>
      <c r="H55" s="39"/>
      <c r="I55" s="39"/>
    </row>
    <row r="56" spans="1:9" ht="12.75">
      <c r="A56" s="37">
        <v>39</v>
      </c>
      <c r="B56" s="38" t="s">
        <v>131</v>
      </c>
      <c r="C56" s="47"/>
      <c r="D56" s="48"/>
      <c r="E56" s="48">
        <f>D56+E26-E42</f>
        <v>0</v>
      </c>
      <c r="F56" s="47">
        <f>E56+F26-F42</f>
        <v>0</v>
      </c>
      <c r="G56" s="47">
        <f>F56+G26-G42</f>
        <v>0</v>
      </c>
      <c r="H56" s="47">
        <f>G56+H26-H42</f>
        <v>0</v>
      </c>
      <c r="I56" s="47">
        <f>H56+I26-I42</f>
        <v>0</v>
      </c>
    </row>
    <row r="57" spans="1:9" ht="12.75">
      <c r="A57" s="37"/>
      <c r="B57" s="38" t="s">
        <v>5</v>
      </c>
      <c r="C57" s="47"/>
      <c r="D57" s="48"/>
      <c r="E57" s="48"/>
      <c r="F57" s="47"/>
      <c r="G57" s="47"/>
      <c r="H57" s="47"/>
      <c r="I57" s="47"/>
    </row>
    <row r="58" spans="1:9" ht="42.75" customHeight="1">
      <c r="A58" s="37">
        <v>40</v>
      </c>
      <c r="B58" s="38" t="s">
        <v>117</v>
      </c>
      <c r="C58" s="47"/>
      <c r="D58" s="48"/>
      <c r="E58" s="48"/>
      <c r="F58" s="47"/>
      <c r="G58" s="47"/>
      <c r="H58" s="47"/>
      <c r="I58" s="47"/>
    </row>
    <row r="59" spans="1:9" ht="12.75">
      <c r="A59" s="37">
        <v>41</v>
      </c>
      <c r="B59" s="38" t="s">
        <v>132</v>
      </c>
      <c r="C59" s="47"/>
      <c r="D59" s="48"/>
      <c r="E59" s="48"/>
      <c r="F59" s="47"/>
      <c r="G59" s="47"/>
      <c r="H59" s="47"/>
      <c r="I59" s="47"/>
    </row>
    <row r="60" spans="1:9" ht="12.75">
      <c r="A60" s="37"/>
      <c r="B60" s="38" t="s">
        <v>5</v>
      </c>
      <c r="C60" s="47"/>
      <c r="D60" s="48"/>
      <c r="E60" s="48"/>
      <c r="F60" s="47"/>
      <c r="G60" s="47"/>
      <c r="H60" s="47"/>
      <c r="I60" s="47"/>
    </row>
    <row r="61" spans="1:9" ht="38.25" customHeight="1">
      <c r="A61" s="37">
        <v>42</v>
      </c>
      <c r="B61" s="38" t="s">
        <v>117</v>
      </c>
      <c r="C61" s="47"/>
      <c r="D61" s="48"/>
      <c r="E61" s="48"/>
      <c r="F61" s="47"/>
      <c r="G61" s="47"/>
      <c r="H61" s="47"/>
      <c r="I61" s="47"/>
    </row>
    <row r="62" spans="1:9" ht="12.75">
      <c r="A62" s="37">
        <v>43</v>
      </c>
      <c r="B62" s="38" t="s">
        <v>133</v>
      </c>
      <c r="C62" s="47"/>
      <c r="D62" s="48"/>
      <c r="E62" s="48"/>
      <c r="F62" s="47"/>
      <c r="G62" s="47"/>
      <c r="H62" s="47"/>
      <c r="I62" s="47"/>
    </row>
    <row r="63" spans="1:9" ht="12.75">
      <c r="A63" s="37"/>
      <c r="B63" s="38" t="s">
        <v>5</v>
      </c>
      <c r="C63" s="47"/>
      <c r="D63" s="48"/>
      <c r="E63" s="48"/>
      <c r="F63" s="47"/>
      <c r="G63" s="47"/>
      <c r="H63" s="47"/>
      <c r="I63" s="47"/>
    </row>
    <row r="64" spans="1:9" ht="40.5" customHeight="1">
      <c r="A64" s="37">
        <v>44</v>
      </c>
      <c r="B64" s="38" t="s">
        <v>117</v>
      </c>
      <c r="C64" s="47"/>
      <c r="D64" s="48"/>
      <c r="E64" s="48"/>
      <c r="F64" s="47"/>
      <c r="G64" s="47"/>
      <c r="H64" s="47"/>
      <c r="I64" s="47"/>
    </row>
    <row r="65" spans="1:9" ht="14.25">
      <c r="A65" s="37">
        <v>45</v>
      </c>
      <c r="B65" s="38" t="s">
        <v>156</v>
      </c>
      <c r="C65" s="47"/>
      <c r="D65" s="48"/>
      <c r="E65" s="48"/>
      <c r="F65" s="47"/>
      <c r="G65" s="47"/>
      <c r="H65" s="47"/>
      <c r="I65" s="47"/>
    </row>
    <row r="66" spans="1:9" ht="12.75">
      <c r="A66" s="37">
        <v>46</v>
      </c>
      <c r="B66" s="38" t="s">
        <v>134</v>
      </c>
      <c r="C66" s="47"/>
      <c r="D66" s="48"/>
      <c r="E66" s="48"/>
      <c r="F66" s="47"/>
      <c r="G66" s="47"/>
      <c r="H66" s="47"/>
      <c r="I66" s="47"/>
    </row>
    <row r="67" spans="1:9" ht="12.75">
      <c r="A67" s="37"/>
      <c r="B67" s="38" t="s">
        <v>5</v>
      </c>
      <c r="C67" s="47"/>
      <c r="D67" s="48"/>
      <c r="E67" s="48"/>
      <c r="F67" s="47"/>
      <c r="G67" s="47"/>
      <c r="H67" s="47"/>
      <c r="I67" s="47"/>
    </row>
    <row r="68" spans="1:9" ht="12.75">
      <c r="A68" s="37">
        <v>47</v>
      </c>
      <c r="B68" s="38" t="s">
        <v>135</v>
      </c>
      <c r="C68" s="47"/>
      <c r="D68" s="48"/>
      <c r="E68" s="48"/>
      <c r="F68" s="47"/>
      <c r="G68" s="47"/>
      <c r="H68" s="47"/>
      <c r="I68" s="47"/>
    </row>
    <row r="69" spans="1:9" ht="12.75">
      <c r="A69" s="37">
        <v>48</v>
      </c>
      <c r="B69" s="38" t="s">
        <v>136</v>
      </c>
      <c r="C69" s="47"/>
      <c r="D69" s="48"/>
      <c r="E69" s="48"/>
      <c r="F69" s="47"/>
      <c r="G69" s="47"/>
      <c r="H69" s="47"/>
      <c r="I69" s="47"/>
    </row>
    <row r="70" spans="1:9" ht="12.75">
      <c r="A70" s="37">
        <v>49</v>
      </c>
      <c r="B70" s="38" t="s">
        <v>137</v>
      </c>
      <c r="C70" s="40">
        <f aca="true" t="shared" si="8" ref="C70:I70">IF(C4=0,0,C54/C4*100)</f>
        <v>0</v>
      </c>
      <c r="D70" s="40">
        <f t="shared" si="8"/>
        <v>0</v>
      </c>
      <c r="E70" s="40">
        <f t="shared" si="8"/>
        <v>0</v>
      </c>
      <c r="F70" s="40">
        <f t="shared" si="8"/>
        <v>0</v>
      </c>
      <c r="G70" s="40">
        <f t="shared" si="8"/>
        <v>0</v>
      </c>
      <c r="H70" s="40">
        <f t="shared" si="8"/>
        <v>0</v>
      </c>
      <c r="I70" s="40">
        <f t="shared" si="8"/>
        <v>0</v>
      </c>
    </row>
    <row r="71" spans="1:9" ht="25.5">
      <c r="A71" s="37">
        <v>50</v>
      </c>
      <c r="B71" s="38" t="s">
        <v>138</v>
      </c>
      <c r="C71" s="40">
        <f aca="true" t="shared" si="9" ref="C71:I71">(C54-C58-C61-C64)/C4*100</f>
        <v>0</v>
      </c>
      <c r="D71" s="40">
        <f t="shared" si="9"/>
        <v>0</v>
      </c>
      <c r="E71" s="40">
        <f t="shared" si="9"/>
        <v>0</v>
      </c>
      <c r="F71" s="40">
        <f t="shared" si="9"/>
        <v>0</v>
      </c>
      <c r="G71" s="40">
        <f t="shared" si="9"/>
        <v>0</v>
      </c>
      <c r="H71" s="40">
        <f t="shared" si="9"/>
        <v>0</v>
      </c>
      <c r="I71" s="40">
        <f t="shared" si="9"/>
        <v>0</v>
      </c>
    </row>
    <row r="72" spans="1:9" ht="25.5">
      <c r="A72" s="37">
        <v>51</v>
      </c>
      <c r="B72" s="38" t="s">
        <v>139</v>
      </c>
      <c r="C72" s="40">
        <f aca="true" t="shared" si="10" ref="C72:I72">C54/(C8+C11-C14)*100</f>
        <v>0</v>
      </c>
      <c r="D72" s="40">
        <f t="shared" si="10"/>
        <v>0</v>
      </c>
      <c r="E72" s="40">
        <f t="shared" si="10"/>
        <v>0</v>
      </c>
      <c r="F72" s="40">
        <f t="shared" si="10"/>
        <v>0</v>
      </c>
      <c r="G72" s="40">
        <f t="shared" si="10"/>
        <v>0</v>
      </c>
      <c r="H72" s="40">
        <f t="shared" si="10"/>
        <v>0</v>
      </c>
      <c r="I72" s="40">
        <f t="shared" si="10"/>
        <v>0</v>
      </c>
    </row>
    <row r="73" spans="1:9" ht="38.25">
      <c r="A73" s="37">
        <v>52</v>
      </c>
      <c r="B73" s="38" t="s">
        <v>140</v>
      </c>
      <c r="C73" s="40">
        <f aca="true" t="shared" si="11" ref="C73:I73">(C54-C58-C61-C64)/(C8+C11-C14)*100</f>
        <v>0</v>
      </c>
      <c r="D73" s="40">
        <f t="shared" si="11"/>
        <v>0</v>
      </c>
      <c r="E73" s="40">
        <f t="shared" si="11"/>
        <v>0</v>
      </c>
      <c r="F73" s="40">
        <f t="shared" si="11"/>
        <v>0</v>
      </c>
      <c r="G73" s="40">
        <f t="shared" si="11"/>
        <v>0</v>
      </c>
      <c r="H73" s="40">
        <f t="shared" si="11"/>
        <v>0</v>
      </c>
      <c r="I73" s="40">
        <f t="shared" si="11"/>
        <v>0</v>
      </c>
    </row>
    <row r="74" spans="1:9" ht="14.25">
      <c r="A74" s="37">
        <v>53</v>
      </c>
      <c r="B74" s="51" t="s">
        <v>157</v>
      </c>
      <c r="C74" s="39">
        <f aca="true" t="shared" si="12" ref="C74:I74">C76+C79+C82+C85</f>
        <v>0</v>
      </c>
      <c r="D74" s="40">
        <f t="shared" si="12"/>
        <v>0</v>
      </c>
      <c r="E74" s="40">
        <f t="shared" si="12"/>
        <v>0</v>
      </c>
      <c r="F74" s="40">
        <f t="shared" si="12"/>
        <v>0</v>
      </c>
      <c r="G74" s="40">
        <f t="shared" si="12"/>
        <v>0</v>
      </c>
      <c r="H74" s="40">
        <f t="shared" si="12"/>
        <v>0</v>
      </c>
      <c r="I74" s="40">
        <f t="shared" si="12"/>
        <v>0</v>
      </c>
    </row>
    <row r="75" spans="1:9" ht="15" customHeight="1">
      <c r="A75" s="37"/>
      <c r="B75" s="38" t="s">
        <v>141</v>
      </c>
      <c r="C75" s="39"/>
      <c r="D75" s="40"/>
      <c r="E75" s="40"/>
      <c r="F75" s="40"/>
      <c r="G75" s="40"/>
      <c r="H75" s="40"/>
      <c r="I75" s="40"/>
    </row>
    <row r="76" spans="1:9" ht="12.75">
      <c r="A76" s="37">
        <v>54</v>
      </c>
      <c r="B76" s="38" t="s">
        <v>142</v>
      </c>
      <c r="C76" s="47"/>
      <c r="D76" s="48">
        <f aca="true" t="shared" si="13" ref="D76:I76">D19+D42</f>
        <v>0</v>
      </c>
      <c r="E76" s="48">
        <f t="shared" si="13"/>
        <v>0</v>
      </c>
      <c r="F76" s="48">
        <f t="shared" si="13"/>
        <v>0</v>
      </c>
      <c r="G76" s="48">
        <f t="shared" si="13"/>
        <v>0</v>
      </c>
      <c r="H76" s="48">
        <f t="shared" si="13"/>
        <v>0</v>
      </c>
      <c r="I76" s="48">
        <f t="shared" si="13"/>
        <v>0</v>
      </c>
    </row>
    <row r="77" spans="1:9" ht="12.75">
      <c r="A77" s="37"/>
      <c r="B77" s="38" t="s">
        <v>5</v>
      </c>
      <c r="C77" s="47"/>
      <c r="D77" s="48"/>
      <c r="E77" s="48"/>
      <c r="F77" s="48"/>
      <c r="G77" s="48"/>
      <c r="H77" s="48"/>
      <c r="I77" s="48"/>
    </row>
    <row r="78" spans="1:9" ht="39" customHeight="1">
      <c r="A78" s="37">
        <v>55</v>
      </c>
      <c r="B78" s="38" t="s">
        <v>117</v>
      </c>
      <c r="C78" s="47"/>
      <c r="D78" s="48"/>
      <c r="E78" s="48"/>
      <c r="F78" s="48"/>
      <c r="G78" s="48"/>
      <c r="H78" s="48"/>
      <c r="I78" s="48"/>
    </row>
    <row r="79" spans="1:9" ht="12.75">
      <c r="A79" s="37">
        <v>56</v>
      </c>
      <c r="B79" s="38" t="s">
        <v>143</v>
      </c>
      <c r="C79" s="47"/>
      <c r="D79" s="48"/>
      <c r="E79" s="48"/>
      <c r="F79" s="48"/>
      <c r="G79" s="48"/>
      <c r="H79" s="48"/>
      <c r="I79" s="48"/>
    </row>
    <row r="80" spans="1:9" ht="12.75">
      <c r="A80" s="37"/>
      <c r="B80" s="38" t="s">
        <v>5</v>
      </c>
      <c r="C80" s="47"/>
      <c r="D80" s="48"/>
      <c r="E80" s="48"/>
      <c r="F80" s="48"/>
      <c r="G80" s="48"/>
      <c r="H80" s="48"/>
      <c r="I80" s="48"/>
    </row>
    <row r="81" spans="1:9" ht="36.75" customHeight="1">
      <c r="A81" s="37">
        <v>57</v>
      </c>
      <c r="B81" s="38" t="s">
        <v>117</v>
      </c>
      <c r="C81" s="47"/>
      <c r="D81" s="48"/>
      <c r="E81" s="48"/>
      <c r="F81" s="48"/>
      <c r="G81" s="48"/>
      <c r="H81" s="48"/>
      <c r="I81" s="48"/>
    </row>
    <row r="82" spans="1:9" ht="12.75">
      <c r="A82" s="37">
        <v>58</v>
      </c>
      <c r="B82" s="38" t="s">
        <v>144</v>
      </c>
      <c r="C82" s="47"/>
      <c r="D82" s="48"/>
      <c r="E82" s="48"/>
      <c r="F82" s="48"/>
      <c r="G82" s="48"/>
      <c r="H82" s="48"/>
      <c r="I82" s="48"/>
    </row>
    <row r="83" spans="1:9" ht="12.75">
      <c r="A83" s="37"/>
      <c r="B83" s="38" t="s">
        <v>5</v>
      </c>
      <c r="C83" s="47"/>
      <c r="D83" s="48"/>
      <c r="E83" s="48"/>
      <c r="F83" s="48"/>
      <c r="G83" s="48"/>
      <c r="H83" s="48"/>
      <c r="I83" s="48"/>
    </row>
    <row r="84" spans="1:9" ht="41.25" customHeight="1">
      <c r="A84" s="37">
        <v>59</v>
      </c>
      <c r="B84" s="38" t="s">
        <v>117</v>
      </c>
      <c r="C84" s="47"/>
      <c r="D84" s="48"/>
      <c r="E84" s="48"/>
      <c r="F84" s="48"/>
      <c r="G84" s="48"/>
      <c r="H84" s="48"/>
      <c r="I84" s="48"/>
    </row>
    <row r="85" spans="1:9" ht="13.5" customHeight="1">
      <c r="A85" s="37">
        <v>60</v>
      </c>
      <c r="B85" s="38" t="s">
        <v>158</v>
      </c>
      <c r="C85" s="47"/>
      <c r="D85" s="48"/>
      <c r="E85" s="48"/>
      <c r="F85" s="48"/>
      <c r="G85" s="48"/>
      <c r="H85" s="48"/>
      <c r="I85" s="48"/>
    </row>
    <row r="86" spans="1:9" ht="12.75">
      <c r="A86" s="37">
        <v>61</v>
      </c>
      <c r="B86" s="38" t="s">
        <v>145</v>
      </c>
      <c r="C86" s="48">
        <f aca="true" t="shared" si="14" ref="C86:I86">C76/C4*100</f>
        <v>0</v>
      </c>
      <c r="D86" s="48">
        <f t="shared" si="14"/>
        <v>0</v>
      </c>
      <c r="E86" s="48">
        <f t="shared" si="14"/>
        <v>0</v>
      </c>
      <c r="F86" s="48">
        <f t="shared" si="14"/>
        <v>0</v>
      </c>
      <c r="G86" s="48">
        <f t="shared" si="14"/>
        <v>0</v>
      </c>
      <c r="H86" s="48">
        <f t="shared" si="14"/>
        <v>0</v>
      </c>
      <c r="I86" s="48">
        <f t="shared" si="14"/>
        <v>0</v>
      </c>
    </row>
    <row r="87" spans="1:9" ht="25.5">
      <c r="A87" s="37">
        <v>62</v>
      </c>
      <c r="B87" s="38" t="s">
        <v>146</v>
      </c>
      <c r="C87" s="48">
        <f aca="true" t="shared" si="15" ref="C87:I87">(C74-C78-C81-C84)/C4*100</f>
        <v>0</v>
      </c>
      <c r="D87" s="48">
        <f t="shared" si="15"/>
        <v>0</v>
      </c>
      <c r="E87" s="48">
        <f t="shared" si="15"/>
        <v>0</v>
      </c>
      <c r="F87" s="48">
        <f t="shared" si="15"/>
        <v>0</v>
      </c>
      <c r="G87" s="48">
        <f t="shared" si="15"/>
        <v>0</v>
      </c>
      <c r="H87" s="48">
        <f t="shared" si="15"/>
        <v>0</v>
      </c>
      <c r="I87" s="48">
        <f t="shared" si="15"/>
        <v>0</v>
      </c>
    </row>
    <row r="88" spans="1:9" ht="25.5">
      <c r="A88" s="37">
        <v>63</v>
      </c>
      <c r="B88" s="38" t="s">
        <v>147</v>
      </c>
      <c r="C88" s="48">
        <f aca="true" t="shared" si="16" ref="C88:I88">C74/(C8+C11-C14)*100</f>
        <v>0</v>
      </c>
      <c r="D88" s="48">
        <f t="shared" si="16"/>
        <v>0</v>
      </c>
      <c r="E88" s="48">
        <f t="shared" si="16"/>
        <v>0</v>
      </c>
      <c r="F88" s="48">
        <f t="shared" si="16"/>
        <v>0</v>
      </c>
      <c r="G88" s="48">
        <f t="shared" si="16"/>
        <v>0</v>
      </c>
      <c r="H88" s="48">
        <f t="shared" si="16"/>
        <v>0</v>
      </c>
      <c r="I88" s="48">
        <f t="shared" si="16"/>
        <v>0</v>
      </c>
    </row>
    <row r="89" spans="1:9" ht="38.25">
      <c r="A89" s="37">
        <v>64</v>
      </c>
      <c r="B89" s="38" t="s">
        <v>148</v>
      </c>
      <c r="C89" s="48">
        <f aca="true" t="shared" si="17" ref="C89:I89">(C74-C78-C81-C84)/(C8+C11-C14)*100</f>
        <v>0</v>
      </c>
      <c r="D89" s="48">
        <f t="shared" si="17"/>
        <v>0</v>
      </c>
      <c r="E89" s="48">
        <f t="shared" si="17"/>
        <v>0</v>
      </c>
      <c r="F89" s="48">
        <f t="shared" si="17"/>
        <v>0</v>
      </c>
      <c r="G89" s="48">
        <f t="shared" si="17"/>
        <v>0</v>
      </c>
      <c r="H89" s="48">
        <f t="shared" si="17"/>
        <v>0</v>
      </c>
      <c r="I89" s="48">
        <f t="shared" si="17"/>
        <v>0</v>
      </c>
    </row>
    <row r="90" spans="1:9" ht="76.5">
      <c r="A90" s="37">
        <v>65</v>
      </c>
      <c r="B90" s="38" t="s">
        <v>149</v>
      </c>
      <c r="C90" s="48"/>
      <c r="D90" s="48"/>
      <c r="E90" s="48"/>
      <c r="F90" s="48">
        <f>((C6+C13-(C17-C19))/C4+(D6+D13-(D17-D19))/D4+(E6+E13-(E17-E19))/E4)/3*100</f>
        <v>0</v>
      </c>
      <c r="G90" s="48">
        <f>((D6+D13-(D17-D19))/D4+(E6+E13-(E17-E19))/E4+(F6+F13-(F17-F19))/F4)/3*100</f>
        <v>0</v>
      </c>
      <c r="H90" s="48">
        <f>((E6+E13-(E17-E19))/E4+(F6+F13-(F17-F19))/F4+(G6+G13-(G17-G19))/G4)/3*100</f>
        <v>0</v>
      </c>
      <c r="I90" s="48">
        <f>((F6+F13-(F17-F19))/F4+(G6+G13-(G17-G19))/G4+(H6+H13-(H17-H19))/H4)/3*100</f>
        <v>0</v>
      </c>
    </row>
    <row r="91" spans="1:9" ht="25.5">
      <c r="A91" s="37">
        <v>66</v>
      </c>
      <c r="B91" s="38" t="s">
        <v>150</v>
      </c>
      <c r="C91" s="48">
        <f aca="true" t="shared" si="18" ref="C91:I91">C6-C17</f>
        <v>0</v>
      </c>
      <c r="D91" s="48">
        <f t="shared" si="18"/>
        <v>0</v>
      </c>
      <c r="E91" s="48">
        <f t="shared" si="18"/>
        <v>0</v>
      </c>
      <c r="F91" s="48">
        <f t="shared" si="18"/>
        <v>0</v>
      </c>
      <c r="G91" s="48">
        <f t="shared" si="18"/>
        <v>0</v>
      </c>
      <c r="H91" s="48">
        <f t="shared" si="18"/>
        <v>0</v>
      </c>
      <c r="I91" s="48">
        <f t="shared" si="18"/>
        <v>0</v>
      </c>
    </row>
    <row r="93" ht="14.25">
      <c r="A93" s="53" t="s">
        <v>159</v>
      </c>
    </row>
    <row r="94" spans="1:9" ht="12.75">
      <c r="A94" s="348" t="s">
        <v>160</v>
      </c>
      <c r="B94" s="349"/>
      <c r="C94" s="349"/>
      <c r="D94" s="349"/>
      <c r="E94" s="349"/>
      <c r="F94" s="349"/>
      <c r="G94" s="349"/>
      <c r="H94" s="349"/>
      <c r="I94" s="349"/>
    </row>
    <row r="95" ht="14.25">
      <c r="A95" s="53" t="s">
        <v>161</v>
      </c>
    </row>
    <row r="96" spans="1:9" ht="53.25" customHeight="1">
      <c r="A96" s="348" t="s">
        <v>162</v>
      </c>
      <c r="B96" s="349"/>
      <c r="C96" s="349"/>
      <c r="D96" s="349"/>
      <c r="E96" s="349"/>
      <c r="F96" s="349"/>
      <c r="G96" s="349"/>
      <c r="H96" s="349"/>
      <c r="I96" s="349"/>
    </row>
    <row r="97" ht="14.25">
      <c r="A97" s="54"/>
    </row>
    <row r="98" ht="14.25">
      <c r="A98" s="54"/>
    </row>
    <row r="99" ht="12.75">
      <c r="G99" s="56"/>
    </row>
    <row r="100" ht="25.5" customHeight="1">
      <c r="G100" s="57"/>
    </row>
  </sheetData>
  <sheetProtection/>
  <mergeCells count="6">
    <mergeCell ref="A94:I94"/>
    <mergeCell ref="A96:I96"/>
    <mergeCell ref="A1:A2"/>
    <mergeCell ref="B1:B2"/>
    <mergeCell ref="C1:D1"/>
    <mergeCell ref="E1:I1"/>
  </mergeCells>
  <printOptions/>
  <pageMargins left="0.35" right="0.31" top="1.34" bottom="0.984251968503937" header="0.41" footer="0.5118110236220472"/>
  <pageSetup fitToHeight="4" fitToWidth="1" horizontalDpi="600" verticalDpi="600" orientation="portrait" paperSize="9" scale="71" r:id="rId1"/>
  <headerFooter alignWithMargins="0">
    <oddHeader>&amp;CPrognoza długu publicznego  na lata 2008 - 20............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H26" sqref="H26"/>
    </sheetView>
  </sheetViews>
  <sheetFormatPr defaultColWidth="9.00390625" defaultRowHeight="12.75"/>
  <cols>
    <col min="1" max="1" width="4.625" style="145" customWidth="1"/>
    <col min="2" max="2" width="35.375" style="145" customWidth="1"/>
    <col min="3" max="3" width="9.125" style="145" customWidth="1"/>
    <col min="4" max="4" width="10.375" style="145" customWidth="1"/>
    <col min="5" max="5" width="6.75390625" style="145" customWidth="1"/>
    <col min="6" max="6" width="7.375" style="145" customWidth="1"/>
    <col min="7" max="7" width="23.25390625" style="145" customWidth="1"/>
    <col min="8" max="8" width="9.125" style="145" customWidth="1"/>
    <col min="9" max="10" width="9.875" style="145" customWidth="1"/>
    <col min="11" max="11" width="7.00390625" style="145" customWidth="1"/>
    <col min="12" max="12" width="6.25390625" style="145" customWidth="1"/>
    <col min="13" max="13" width="6.375" style="145" customWidth="1"/>
    <col min="14" max="16384" width="9.125" style="145" customWidth="1"/>
  </cols>
  <sheetData>
    <row r="1" spans="8:12" s="144" customFormat="1" ht="12.75" customHeight="1">
      <c r="H1" s="281" t="s">
        <v>542</v>
      </c>
      <c r="I1" s="281"/>
      <c r="J1" s="281"/>
      <c r="K1" s="281"/>
      <c r="L1" s="281"/>
    </row>
    <row r="2" spans="8:12" s="144" customFormat="1" ht="12">
      <c r="H2" s="281" t="s">
        <v>561</v>
      </c>
      <c r="I2" s="281"/>
      <c r="J2" s="281"/>
      <c r="K2" s="281"/>
      <c r="L2" s="281"/>
    </row>
    <row r="3" spans="8:12" s="144" customFormat="1" ht="12">
      <c r="H3" s="281" t="s">
        <v>562</v>
      </c>
      <c r="I3" s="281"/>
      <c r="J3" s="281"/>
      <c r="K3" s="281"/>
      <c r="L3" s="281"/>
    </row>
    <row r="5" spans="1:13" ht="12.75">
      <c r="A5" s="355" t="s">
        <v>481</v>
      </c>
      <c r="B5" s="355"/>
      <c r="C5" s="355"/>
      <c r="D5" s="355"/>
      <c r="E5" s="355"/>
      <c r="F5" s="355"/>
      <c r="G5" s="355"/>
      <c r="H5" s="355"/>
      <c r="I5" s="355"/>
      <c r="J5" s="355"/>
      <c r="K5" s="355"/>
      <c r="L5" s="355"/>
      <c r="M5" s="355"/>
    </row>
    <row r="6" spans="1:13" ht="12.75">
      <c r="A6" s="147"/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</row>
    <row r="7" spans="1:13" ht="48" customHeight="1">
      <c r="A7" s="354" t="s">
        <v>82</v>
      </c>
      <c r="B7" s="354" t="s">
        <v>482</v>
      </c>
      <c r="C7" s="354" t="s">
        <v>483</v>
      </c>
      <c r="D7" s="356" t="s">
        <v>20</v>
      </c>
      <c r="E7" s="354" t="s">
        <v>1</v>
      </c>
      <c r="F7" s="356" t="s">
        <v>2</v>
      </c>
      <c r="G7" s="354" t="s">
        <v>484</v>
      </c>
      <c r="H7" s="354"/>
      <c r="I7" s="356" t="s">
        <v>485</v>
      </c>
      <c r="J7" s="354" t="s">
        <v>468</v>
      </c>
      <c r="K7" s="354" t="s">
        <v>486</v>
      </c>
      <c r="L7" s="354"/>
      <c r="M7" s="354"/>
    </row>
    <row r="8" spans="1:13" ht="36">
      <c r="A8" s="354"/>
      <c r="B8" s="354"/>
      <c r="C8" s="354"/>
      <c r="D8" s="357"/>
      <c r="E8" s="354"/>
      <c r="F8" s="357"/>
      <c r="G8" s="149" t="s">
        <v>487</v>
      </c>
      <c r="H8" s="149" t="s">
        <v>488</v>
      </c>
      <c r="I8" s="357"/>
      <c r="J8" s="354"/>
      <c r="K8" s="149" t="s">
        <v>470</v>
      </c>
      <c r="L8" s="149" t="s">
        <v>471</v>
      </c>
      <c r="M8" s="149" t="s">
        <v>489</v>
      </c>
    </row>
    <row r="9" spans="1:13" ht="24">
      <c r="A9" s="152" t="s">
        <v>6</v>
      </c>
      <c r="B9" s="186" t="s">
        <v>548</v>
      </c>
      <c r="C9" s="152"/>
      <c r="D9" s="152" t="s">
        <v>547</v>
      </c>
      <c r="E9" s="152"/>
      <c r="F9" s="152"/>
      <c r="G9" s="152" t="s">
        <v>490</v>
      </c>
      <c r="H9" s="175">
        <v>30000</v>
      </c>
      <c r="I9" s="175">
        <v>18000</v>
      </c>
      <c r="J9" s="175">
        <v>12000</v>
      </c>
      <c r="K9" s="175"/>
      <c r="L9" s="175"/>
      <c r="M9" s="175"/>
    </row>
    <row r="10" spans="1:13" ht="24">
      <c r="A10" s="150"/>
      <c r="B10" s="187" t="s">
        <v>549</v>
      </c>
      <c r="C10" s="150"/>
      <c r="D10" s="150" t="s">
        <v>544</v>
      </c>
      <c r="E10" s="150"/>
      <c r="F10" s="150"/>
      <c r="G10" s="153" t="s">
        <v>475</v>
      </c>
      <c r="H10" s="176"/>
      <c r="I10" s="176"/>
      <c r="J10" s="176"/>
      <c r="K10" s="176"/>
      <c r="L10" s="176"/>
      <c r="M10" s="176"/>
    </row>
    <row r="11" spans="1:13" ht="24">
      <c r="A11" s="150"/>
      <c r="B11" s="187" t="s">
        <v>550</v>
      </c>
      <c r="C11" s="150" t="s">
        <v>543</v>
      </c>
      <c r="D11" s="150" t="s">
        <v>545</v>
      </c>
      <c r="E11" s="150">
        <v>801</v>
      </c>
      <c r="F11" s="150">
        <v>80101</v>
      </c>
      <c r="G11" s="153" t="s">
        <v>476</v>
      </c>
      <c r="H11" s="176">
        <v>7500</v>
      </c>
      <c r="I11" s="176">
        <v>4500</v>
      </c>
      <c r="J11" s="176">
        <v>3000</v>
      </c>
      <c r="K11" s="176"/>
      <c r="L11" s="176"/>
      <c r="M11" s="176"/>
    </row>
    <row r="12" spans="1:13" ht="24">
      <c r="A12" s="150"/>
      <c r="B12" s="188" t="s">
        <v>551</v>
      </c>
      <c r="C12" s="150"/>
      <c r="D12" s="150" t="s">
        <v>546</v>
      </c>
      <c r="E12" s="150"/>
      <c r="F12" s="150"/>
      <c r="G12" s="154" t="s">
        <v>477</v>
      </c>
      <c r="H12" s="176">
        <v>22500</v>
      </c>
      <c r="I12" s="176">
        <v>13500</v>
      </c>
      <c r="J12" s="176">
        <v>9000</v>
      </c>
      <c r="K12" s="176"/>
      <c r="L12" s="176"/>
      <c r="M12" s="176"/>
    </row>
    <row r="13" spans="1:13" ht="4.5" customHeight="1">
      <c r="A13" s="150"/>
      <c r="B13" s="188"/>
      <c r="C13" s="150"/>
      <c r="D13" s="150"/>
      <c r="E13" s="150"/>
      <c r="F13" s="150"/>
      <c r="G13" s="150"/>
      <c r="H13" s="176"/>
      <c r="I13" s="176"/>
      <c r="J13" s="176"/>
      <c r="K13" s="176"/>
      <c r="L13" s="176"/>
      <c r="M13" s="176"/>
    </row>
    <row r="14" spans="1:13" ht="24">
      <c r="A14" s="152" t="s">
        <v>7</v>
      </c>
      <c r="B14" s="186" t="s">
        <v>548</v>
      </c>
      <c r="C14" s="152"/>
      <c r="D14" s="152" t="s">
        <v>547</v>
      </c>
      <c r="E14" s="152"/>
      <c r="F14" s="152"/>
      <c r="G14" s="152" t="s">
        <v>490</v>
      </c>
      <c r="H14" s="175">
        <v>30000</v>
      </c>
      <c r="I14" s="175">
        <v>18000</v>
      </c>
      <c r="J14" s="175">
        <v>12000</v>
      </c>
      <c r="K14" s="175"/>
      <c r="L14" s="175"/>
      <c r="M14" s="175"/>
    </row>
    <row r="15" spans="1:13" ht="24">
      <c r="A15" s="150"/>
      <c r="B15" s="187" t="s">
        <v>549</v>
      </c>
      <c r="C15" s="150"/>
      <c r="D15" s="150" t="s">
        <v>544</v>
      </c>
      <c r="E15" s="150"/>
      <c r="F15" s="150"/>
      <c r="G15" s="153" t="s">
        <v>475</v>
      </c>
      <c r="H15" s="176"/>
      <c r="I15" s="176"/>
      <c r="J15" s="176"/>
      <c r="K15" s="176"/>
      <c r="L15" s="176"/>
      <c r="M15" s="176"/>
    </row>
    <row r="16" spans="1:13" ht="24">
      <c r="A16" s="150"/>
      <c r="B16" s="187" t="s">
        <v>550</v>
      </c>
      <c r="C16" s="150" t="s">
        <v>543</v>
      </c>
      <c r="D16" s="150" t="s">
        <v>545</v>
      </c>
      <c r="E16" s="150">
        <v>801</v>
      </c>
      <c r="F16" s="150">
        <v>80101</v>
      </c>
      <c r="G16" s="153" t="s">
        <v>476</v>
      </c>
      <c r="H16" s="176">
        <v>7500</v>
      </c>
      <c r="I16" s="176">
        <v>4500</v>
      </c>
      <c r="J16" s="176">
        <v>3000</v>
      </c>
      <c r="K16" s="176"/>
      <c r="L16" s="176"/>
      <c r="M16" s="176"/>
    </row>
    <row r="17" spans="1:13" ht="15.75" customHeight="1">
      <c r="A17" s="151"/>
      <c r="B17" s="189" t="s">
        <v>551</v>
      </c>
      <c r="C17" s="151"/>
      <c r="D17" s="151" t="s">
        <v>552</v>
      </c>
      <c r="E17" s="151"/>
      <c r="F17" s="151"/>
      <c r="G17" s="155" t="s">
        <v>477</v>
      </c>
      <c r="H17" s="177">
        <v>22500</v>
      </c>
      <c r="I17" s="177">
        <v>13500</v>
      </c>
      <c r="J17" s="177">
        <v>9000</v>
      </c>
      <c r="K17" s="177"/>
      <c r="L17" s="177"/>
      <c r="M17" s="177"/>
    </row>
    <row r="18" spans="1:13" ht="24">
      <c r="A18" s="152" t="s">
        <v>8</v>
      </c>
      <c r="B18" s="186" t="s">
        <v>548</v>
      </c>
      <c r="C18" s="152"/>
      <c r="D18" s="152" t="s">
        <v>547</v>
      </c>
      <c r="E18" s="152"/>
      <c r="F18" s="152"/>
      <c r="G18" s="152" t="s">
        <v>490</v>
      </c>
      <c r="H18" s="175">
        <v>30000</v>
      </c>
      <c r="I18" s="175">
        <v>18000</v>
      </c>
      <c r="J18" s="175">
        <v>12000</v>
      </c>
      <c r="K18" s="175"/>
      <c r="L18" s="175"/>
      <c r="M18" s="175"/>
    </row>
    <row r="19" spans="1:13" ht="24">
      <c r="A19" s="150"/>
      <c r="B19" s="187" t="s">
        <v>549</v>
      </c>
      <c r="C19" s="150"/>
      <c r="D19" s="150" t="s">
        <v>544</v>
      </c>
      <c r="E19" s="150"/>
      <c r="F19" s="150"/>
      <c r="G19" s="153" t="s">
        <v>475</v>
      </c>
      <c r="H19" s="176"/>
      <c r="I19" s="176"/>
      <c r="J19" s="176"/>
      <c r="K19" s="176"/>
      <c r="L19" s="176"/>
      <c r="M19" s="176"/>
    </row>
    <row r="20" spans="1:13" ht="24">
      <c r="A20" s="150"/>
      <c r="B20" s="187" t="s">
        <v>550</v>
      </c>
      <c r="C20" s="150" t="s">
        <v>543</v>
      </c>
      <c r="D20" s="150" t="s">
        <v>545</v>
      </c>
      <c r="E20" s="150">
        <v>801</v>
      </c>
      <c r="F20" s="150">
        <v>80101</v>
      </c>
      <c r="G20" s="153" t="s">
        <v>476</v>
      </c>
      <c r="H20" s="176">
        <v>7500</v>
      </c>
      <c r="I20" s="176">
        <v>4500</v>
      </c>
      <c r="J20" s="176">
        <v>3000</v>
      </c>
      <c r="K20" s="176"/>
      <c r="L20" s="176"/>
      <c r="M20" s="176"/>
    </row>
    <row r="21" spans="1:13" ht="24">
      <c r="A21" s="151"/>
      <c r="B21" s="189" t="s">
        <v>551</v>
      </c>
      <c r="C21" s="151"/>
      <c r="D21" s="151" t="s">
        <v>553</v>
      </c>
      <c r="E21" s="151"/>
      <c r="F21" s="151"/>
      <c r="G21" s="155" t="s">
        <v>477</v>
      </c>
      <c r="H21" s="177">
        <v>22500</v>
      </c>
      <c r="I21" s="177">
        <v>13500</v>
      </c>
      <c r="J21" s="177">
        <v>9000</v>
      </c>
      <c r="K21" s="177"/>
      <c r="L21" s="177"/>
      <c r="M21" s="177"/>
    </row>
    <row r="22" spans="1:13" ht="18" customHeight="1">
      <c r="A22" s="150"/>
      <c r="B22" s="188" t="s">
        <v>474</v>
      </c>
      <c r="C22" s="150"/>
      <c r="D22" s="150"/>
      <c r="E22" s="150"/>
      <c r="F22" s="150"/>
      <c r="G22" s="150"/>
      <c r="H22" s="176">
        <v>90000</v>
      </c>
      <c r="I22" s="176">
        <v>54000</v>
      </c>
      <c r="J22" s="176">
        <v>36000</v>
      </c>
      <c r="K22" s="176"/>
      <c r="L22" s="176"/>
      <c r="M22" s="176"/>
    </row>
    <row r="23" spans="1:13" ht="18" customHeight="1">
      <c r="A23" s="150"/>
      <c r="B23" s="153" t="s">
        <v>475</v>
      </c>
      <c r="C23" s="150"/>
      <c r="D23" s="150"/>
      <c r="E23" s="150"/>
      <c r="F23" s="150"/>
      <c r="G23" s="150"/>
      <c r="H23" s="176"/>
      <c r="I23" s="176"/>
      <c r="J23" s="176"/>
      <c r="K23" s="176"/>
      <c r="L23" s="176"/>
      <c r="M23" s="176"/>
    </row>
    <row r="24" spans="1:13" ht="12.75">
      <c r="A24" s="150"/>
      <c r="B24" s="153" t="s">
        <v>476</v>
      </c>
      <c r="C24" s="150"/>
      <c r="D24" s="150"/>
      <c r="E24" s="150"/>
      <c r="F24" s="150"/>
      <c r="G24" s="150"/>
      <c r="H24" s="176">
        <v>22500</v>
      </c>
      <c r="I24" s="176">
        <v>13500</v>
      </c>
      <c r="J24" s="176">
        <v>9000</v>
      </c>
      <c r="K24" s="176"/>
      <c r="L24" s="176"/>
      <c r="M24" s="176"/>
    </row>
    <row r="25" spans="1:13" ht="12.75">
      <c r="A25" s="151"/>
      <c r="B25" s="155" t="s">
        <v>477</v>
      </c>
      <c r="C25" s="151"/>
      <c r="D25" s="151"/>
      <c r="E25" s="151"/>
      <c r="F25" s="151"/>
      <c r="G25" s="151"/>
      <c r="H25" s="177">
        <v>67500</v>
      </c>
      <c r="I25" s="177">
        <v>40500</v>
      </c>
      <c r="J25" s="177">
        <v>27000</v>
      </c>
      <c r="K25" s="177"/>
      <c r="L25" s="177"/>
      <c r="M25" s="177"/>
    </row>
  </sheetData>
  <sheetProtection/>
  <mergeCells count="14">
    <mergeCell ref="E7:E8"/>
    <mergeCell ref="F7:F8"/>
    <mergeCell ref="G7:H7"/>
    <mergeCell ref="I7:I8"/>
    <mergeCell ref="J7:J8"/>
    <mergeCell ref="H1:L1"/>
    <mergeCell ref="H2:L2"/>
    <mergeCell ref="H3:L3"/>
    <mergeCell ref="K7:M7"/>
    <mergeCell ref="A5:M5"/>
    <mergeCell ref="A7:A8"/>
    <mergeCell ref="B7:B8"/>
    <mergeCell ref="C7:C8"/>
    <mergeCell ref="D7:D8"/>
  </mergeCells>
  <printOptions/>
  <pageMargins left="0.2362204724409449" right="0.03937007874015748" top="0.51" bottom="0.65" header="0.22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C1" sqref="C1:G3"/>
    </sheetView>
  </sheetViews>
  <sheetFormatPr defaultColWidth="9.00390625" defaultRowHeight="12.75"/>
  <cols>
    <col min="1" max="1" width="4.625" style="145" customWidth="1"/>
    <col min="2" max="2" width="40.375" style="145" customWidth="1"/>
    <col min="3" max="3" width="9.875" style="145" customWidth="1"/>
    <col min="4" max="16384" width="9.125" style="145" customWidth="1"/>
  </cols>
  <sheetData>
    <row r="1" spans="3:7" s="144" customFormat="1" ht="12">
      <c r="C1" s="281" t="s">
        <v>541</v>
      </c>
      <c r="D1" s="281"/>
      <c r="E1" s="281"/>
      <c r="F1" s="281"/>
      <c r="G1" s="281"/>
    </row>
    <row r="2" spans="3:7" s="144" customFormat="1" ht="12">
      <c r="C2" s="281" t="s">
        <v>569</v>
      </c>
      <c r="D2" s="281"/>
      <c r="E2" s="281"/>
      <c r="F2" s="281"/>
      <c r="G2" s="281"/>
    </row>
    <row r="3" spans="3:7" s="144" customFormat="1" ht="12">
      <c r="C3" s="281" t="s">
        <v>562</v>
      </c>
      <c r="D3" s="281"/>
      <c r="E3" s="281"/>
      <c r="F3" s="281"/>
      <c r="G3" s="281"/>
    </row>
    <row r="4" s="144" customFormat="1" ht="12"/>
    <row r="5" ht="15.75">
      <c r="C5" s="146"/>
    </row>
    <row r="7" spans="1:6" ht="36.75" customHeight="1">
      <c r="A7" s="358" t="s">
        <v>465</v>
      </c>
      <c r="B7" s="358"/>
      <c r="C7" s="358"/>
      <c r="D7" s="358"/>
      <c r="E7" s="358"/>
      <c r="F7" s="358"/>
    </row>
    <row r="8" spans="1:6" ht="25.5" customHeight="1">
      <c r="A8" s="147"/>
      <c r="B8" s="147"/>
      <c r="C8" s="147"/>
      <c r="D8" s="147"/>
      <c r="E8" s="147"/>
      <c r="F8" s="147"/>
    </row>
    <row r="9" ht="12.75">
      <c r="F9" s="148" t="s">
        <v>466</v>
      </c>
    </row>
    <row r="10" spans="1:6" ht="35.25" customHeight="1">
      <c r="A10" s="354" t="s">
        <v>82</v>
      </c>
      <c r="B10" s="354" t="s">
        <v>467</v>
      </c>
      <c r="C10" s="354" t="s">
        <v>468</v>
      </c>
      <c r="D10" s="354" t="s">
        <v>469</v>
      </c>
      <c r="E10" s="354"/>
      <c r="F10" s="354"/>
    </row>
    <row r="11" spans="1:6" ht="27.75" customHeight="1">
      <c r="A11" s="354"/>
      <c r="B11" s="354"/>
      <c r="C11" s="354"/>
      <c r="D11" s="149" t="s">
        <v>470</v>
      </c>
      <c r="E11" s="149" t="s">
        <v>471</v>
      </c>
      <c r="F11" s="149" t="s">
        <v>472</v>
      </c>
    </row>
    <row r="12" spans="1:6" ht="31.5" customHeight="1">
      <c r="A12" s="178" t="s">
        <v>473</v>
      </c>
      <c r="B12" s="179" t="s">
        <v>474</v>
      </c>
      <c r="C12" s="179">
        <v>36000</v>
      </c>
      <c r="D12" s="179"/>
      <c r="E12" s="179"/>
      <c r="F12" s="179"/>
    </row>
    <row r="13" spans="1:6" ht="15.75">
      <c r="A13" s="172"/>
      <c r="B13" s="173" t="s">
        <v>475</v>
      </c>
      <c r="C13" s="172"/>
      <c r="D13" s="172"/>
      <c r="E13" s="172"/>
      <c r="F13" s="172"/>
    </row>
    <row r="14" spans="1:6" ht="15.75">
      <c r="A14" s="172"/>
      <c r="B14" s="173" t="s">
        <v>476</v>
      </c>
      <c r="C14" s="172">
        <v>9000</v>
      </c>
      <c r="D14" s="172"/>
      <c r="E14" s="172"/>
      <c r="F14" s="172"/>
    </row>
    <row r="15" spans="1:6" ht="31.5">
      <c r="A15" s="174"/>
      <c r="B15" s="185" t="s">
        <v>477</v>
      </c>
      <c r="C15" s="174">
        <v>27000</v>
      </c>
      <c r="D15" s="174"/>
      <c r="E15" s="174"/>
      <c r="F15" s="174"/>
    </row>
    <row r="16" spans="1:6" ht="27" customHeight="1">
      <c r="A16" s="178" t="s">
        <v>478</v>
      </c>
      <c r="B16" s="179" t="s">
        <v>479</v>
      </c>
      <c r="C16" s="179"/>
      <c r="D16" s="179"/>
      <c r="E16" s="179"/>
      <c r="F16" s="179"/>
    </row>
    <row r="17" spans="1:6" ht="15.75">
      <c r="A17" s="172"/>
      <c r="B17" s="173" t="s">
        <v>475</v>
      </c>
      <c r="C17" s="172"/>
      <c r="D17" s="172"/>
      <c r="E17" s="172"/>
      <c r="F17" s="172"/>
    </row>
    <row r="18" spans="1:6" ht="15.75">
      <c r="A18" s="172"/>
      <c r="B18" s="173" t="s">
        <v>476</v>
      </c>
      <c r="C18" s="172"/>
      <c r="D18" s="172"/>
      <c r="E18" s="172"/>
      <c r="F18" s="172"/>
    </row>
    <row r="19" spans="1:6" ht="31.5">
      <c r="A19" s="172"/>
      <c r="B19" s="185" t="s">
        <v>477</v>
      </c>
      <c r="C19" s="174"/>
      <c r="D19" s="174"/>
      <c r="E19" s="174"/>
      <c r="F19" s="174"/>
    </row>
    <row r="20" spans="1:6" ht="27" customHeight="1">
      <c r="A20" s="178"/>
      <c r="B20" s="179" t="s">
        <v>480</v>
      </c>
      <c r="C20" s="179">
        <v>36000</v>
      </c>
      <c r="D20" s="179"/>
      <c r="E20" s="179"/>
      <c r="F20" s="179"/>
    </row>
    <row r="21" spans="1:6" ht="15.75">
      <c r="A21" s="172"/>
      <c r="B21" s="173" t="s">
        <v>475</v>
      </c>
      <c r="C21" s="172"/>
      <c r="D21" s="172"/>
      <c r="E21" s="172"/>
      <c r="F21" s="172"/>
    </row>
    <row r="22" spans="1:6" ht="15.75">
      <c r="A22" s="172"/>
      <c r="B22" s="173" t="s">
        <v>476</v>
      </c>
      <c r="C22" s="172">
        <v>9000</v>
      </c>
      <c r="D22" s="172"/>
      <c r="E22" s="172"/>
      <c r="F22" s="172"/>
    </row>
    <row r="23" spans="1:6" ht="31.5">
      <c r="A23" s="174"/>
      <c r="B23" s="185" t="s">
        <v>477</v>
      </c>
      <c r="C23" s="174">
        <v>27000</v>
      </c>
      <c r="D23" s="174"/>
      <c r="E23" s="174"/>
      <c r="F23" s="174"/>
    </row>
  </sheetData>
  <sheetProtection/>
  <mergeCells count="8">
    <mergeCell ref="A7:F7"/>
    <mergeCell ref="A10:A11"/>
    <mergeCell ref="B10:B11"/>
    <mergeCell ref="C10:C11"/>
    <mergeCell ref="D10:F10"/>
    <mergeCell ref="C1:G1"/>
    <mergeCell ref="C2:G2"/>
    <mergeCell ref="C3:G3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3"/>
  <sheetViews>
    <sheetView zoomScalePageLayoutView="0" workbookViewId="0" topLeftCell="A84">
      <selection activeCell="B104" sqref="B104:B106"/>
    </sheetView>
  </sheetViews>
  <sheetFormatPr defaultColWidth="9.00390625" defaultRowHeight="12.75"/>
  <cols>
    <col min="1" max="1" width="5.125" style="78" customWidth="1"/>
    <col min="2" max="2" width="6.625" style="368" customWidth="1"/>
    <col min="3" max="3" width="36.125" style="78" customWidth="1"/>
    <col min="4" max="5" width="12.125" style="78" customWidth="1"/>
    <col min="6" max="7" width="11.00390625" style="78" customWidth="1"/>
    <col min="8" max="8" width="9.125" style="78" customWidth="1"/>
    <col min="9" max="9" width="8.00390625" style="78" customWidth="1"/>
    <col min="10" max="10" width="7.875" style="78" customWidth="1"/>
    <col min="11" max="11" width="11.25390625" style="78" customWidth="1"/>
    <col min="12" max="16384" width="9.125" style="78" customWidth="1"/>
  </cols>
  <sheetData>
    <row r="1" spans="1:11" ht="15.75">
      <c r="A1" s="77"/>
      <c r="B1" s="360"/>
      <c r="G1" s="286" t="s">
        <v>307</v>
      </c>
      <c r="H1" s="286"/>
      <c r="I1" s="286"/>
      <c r="J1" s="286"/>
      <c r="K1" s="286"/>
    </row>
    <row r="2" spans="1:11" ht="15.75">
      <c r="A2" s="77"/>
      <c r="B2" s="360"/>
      <c r="G2" s="287" t="s">
        <v>561</v>
      </c>
      <c r="H2" s="287"/>
      <c r="I2" s="287"/>
      <c r="J2" s="287"/>
      <c r="K2" s="287"/>
    </row>
    <row r="3" spans="1:11" ht="15.75">
      <c r="A3" s="77"/>
      <c r="B3" s="360"/>
      <c r="G3" s="287" t="s">
        <v>562</v>
      </c>
      <c r="H3" s="287"/>
      <c r="I3" s="287"/>
      <c r="J3" s="287"/>
      <c r="K3" s="287"/>
    </row>
    <row r="4" spans="1:11" ht="18" customHeight="1">
      <c r="A4" s="288" t="s">
        <v>308</v>
      </c>
      <c r="B4" s="288"/>
      <c r="C4" s="288"/>
      <c r="D4" s="288"/>
      <c r="E4" s="288"/>
      <c r="F4" s="288"/>
      <c r="G4" s="288"/>
      <c r="H4" s="288"/>
      <c r="I4" s="288"/>
      <c r="J4" s="288"/>
      <c r="K4" s="288"/>
    </row>
    <row r="5" spans="1:11" ht="9.75" customHeight="1">
      <c r="A5" s="79"/>
      <c r="B5" s="361"/>
      <c r="C5" s="80"/>
      <c r="D5" s="80"/>
      <c r="E5" s="80"/>
      <c r="F5" s="81"/>
      <c r="G5" s="81"/>
      <c r="H5" s="81"/>
      <c r="I5" s="81"/>
      <c r="J5" s="81"/>
      <c r="K5" s="82" t="s">
        <v>16</v>
      </c>
    </row>
    <row r="6" spans="1:11" ht="12" customHeight="1">
      <c r="A6" s="284" t="s">
        <v>1</v>
      </c>
      <c r="B6" s="362" t="s">
        <v>309</v>
      </c>
      <c r="C6" s="283" t="s">
        <v>9</v>
      </c>
      <c r="D6" s="283" t="s">
        <v>54</v>
      </c>
      <c r="E6" s="283" t="s">
        <v>5</v>
      </c>
      <c r="F6" s="283"/>
      <c r="G6" s="283"/>
      <c r="H6" s="283"/>
      <c r="I6" s="283"/>
      <c r="J6" s="283"/>
      <c r="K6" s="283"/>
    </row>
    <row r="7" spans="1:11" ht="9.75" customHeight="1">
      <c r="A7" s="284"/>
      <c r="B7" s="362"/>
      <c r="C7" s="283"/>
      <c r="D7" s="283"/>
      <c r="E7" s="283" t="s">
        <v>11</v>
      </c>
      <c r="F7" s="283" t="s">
        <v>28</v>
      </c>
      <c r="G7" s="283"/>
      <c r="H7" s="283"/>
      <c r="I7" s="283"/>
      <c r="J7" s="283"/>
      <c r="K7" s="282" t="s">
        <v>12</v>
      </c>
    </row>
    <row r="8" spans="1:11" ht="33.75" customHeight="1" thickBot="1">
      <c r="A8" s="284"/>
      <c r="B8" s="362"/>
      <c r="C8" s="283"/>
      <c r="D8" s="283"/>
      <c r="E8" s="283"/>
      <c r="F8" s="83" t="s">
        <v>33</v>
      </c>
      <c r="G8" s="84" t="s">
        <v>34</v>
      </c>
      <c r="H8" s="83" t="s">
        <v>29</v>
      </c>
      <c r="I8" s="85" t="s">
        <v>31</v>
      </c>
      <c r="J8" s="85" t="s">
        <v>32</v>
      </c>
      <c r="K8" s="282"/>
    </row>
    <row r="9" spans="1:11" ht="19.5" customHeight="1" thickTop="1">
      <c r="A9" s="86" t="s">
        <v>223</v>
      </c>
      <c r="B9" s="86"/>
      <c r="C9" s="87" t="s">
        <v>310</v>
      </c>
      <c r="D9" s="88">
        <f>SUM(E9,K9,)</f>
        <v>192500</v>
      </c>
      <c r="E9" s="88">
        <f>SUM(E10:E12)</f>
        <v>19500</v>
      </c>
      <c r="F9" s="88"/>
      <c r="G9" s="88"/>
      <c r="H9" s="88"/>
      <c r="I9" s="88"/>
      <c r="J9" s="88"/>
      <c r="K9" s="88">
        <v>173000</v>
      </c>
    </row>
    <row r="10" spans="1:11" ht="14.25" customHeight="1">
      <c r="A10" s="89"/>
      <c r="B10" s="104" t="s">
        <v>224</v>
      </c>
      <c r="C10" s="90" t="s">
        <v>311</v>
      </c>
      <c r="D10" s="91">
        <f>SUM(E10,K10,)</f>
        <v>173000</v>
      </c>
      <c r="E10" s="91"/>
      <c r="F10" s="91"/>
      <c r="G10" s="91"/>
      <c r="H10" s="91"/>
      <c r="I10" s="91"/>
      <c r="J10" s="91"/>
      <c r="K10" s="91">
        <v>173000</v>
      </c>
    </row>
    <row r="11" spans="1:11" ht="13.5" customHeight="1">
      <c r="A11" s="92"/>
      <c r="B11" s="359" t="s">
        <v>312</v>
      </c>
      <c r="C11" s="93" t="s">
        <v>313</v>
      </c>
      <c r="D11" s="91">
        <v>8200</v>
      </c>
      <c r="E11" s="91">
        <v>8200</v>
      </c>
      <c r="F11" s="91"/>
      <c r="G11" s="91"/>
      <c r="H11" s="91"/>
      <c r="I11" s="91"/>
      <c r="J11" s="91"/>
      <c r="K11" s="91"/>
    </row>
    <row r="12" spans="1:11" ht="16.5" customHeight="1" thickBot="1">
      <c r="A12" s="94"/>
      <c r="B12" s="104" t="s">
        <v>227</v>
      </c>
      <c r="C12" s="95" t="s">
        <v>314</v>
      </c>
      <c r="D12" s="96">
        <v>11300</v>
      </c>
      <c r="E12" s="96">
        <v>11300</v>
      </c>
      <c r="F12" s="96"/>
      <c r="G12" s="96"/>
      <c r="H12" s="96"/>
      <c r="I12" s="96"/>
      <c r="J12" s="96"/>
      <c r="K12" s="96"/>
    </row>
    <row r="13" spans="1:11" ht="18.75" customHeight="1" thickTop="1">
      <c r="A13" s="86" t="s">
        <v>315</v>
      </c>
      <c r="B13" s="86"/>
      <c r="C13" s="87" t="s">
        <v>316</v>
      </c>
      <c r="D13" s="97">
        <f>SUM(D14:D15:D22)</f>
        <v>722500</v>
      </c>
      <c r="E13" s="97">
        <v>542500</v>
      </c>
      <c r="F13" s="97">
        <f>SUM(F14:F22)</f>
        <v>87500</v>
      </c>
      <c r="G13" s="97">
        <f>SUM(G14:G22)</f>
        <v>17100</v>
      </c>
      <c r="H13" s="97"/>
      <c r="I13" s="97"/>
      <c r="J13" s="97"/>
      <c r="K13" s="97">
        <v>180000</v>
      </c>
    </row>
    <row r="14" spans="1:11" ht="14.25" customHeight="1">
      <c r="A14" s="98"/>
      <c r="B14" s="359" t="s">
        <v>317</v>
      </c>
      <c r="C14" s="99" t="s">
        <v>318</v>
      </c>
      <c r="D14" s="91">
        <v>307000</v>
      </c>
      <c r="E14" s="91">
        <v>250000</v>
      </c>
      <c r="F14" s="91">
        <v>67300</v>
      </c>
      <c r="G14" s="91">
        <v>13200</v>
      </c>
      <c r="H14" s="91"/>
      <c r="I14" s="91"/>
      <c r="J14" s="91"/>
      <c r="K14" s="91">
        <v>57000</v>
      </c>
    </row>
    <row r="15" spans="1:11" ht="15.75" customHeight="1">
      <c r="A15" s="98"/>
      <c r="B15" s="359" t="s">
        <v>319</v>
      </c>
      <c r="C15" s="99" t="s">
        <v>320</v>
      </c>
      <c r="D15" s="91">
        <v>385500</v>
      </c>
      <c r="E15" s="91">
        <v>262500</v>
      </c>
      <c r="F15" s="91">
        <v>20200</v>
      </c>
      <c r="G15" s="91">
        <v>3900</v>
      </c>
      <c r="H15" s="91"/>
      <c r="I15" s="91"/>
      <c r="J15" s="91"/>
      <c r="K15" s="91">
        <v>123000</v>
      </c>
    </row>
    <row r="16" spans="1:11" ht="15.75" customHeight="1">
      <c r="A16" s="98"/>
      <c r="B16" s="363"/>
      <c r="C16" s="132" t="s">
        <v>321</v>
      </c>
      <c r="D16" s="129"/>
      <c r="E16" s="129"/>
      <c r="F16" s="129"/>
      <c r="G16" s="129"/>
      <c r="H16" s="129"/>
      <c r="I16" s="129"/>
      <c r="J16" s="129"/>
      <c r="K16" s="129"/>
    </row>
    <row r="17" spans="1:11" ht="13.5" customHeight="1">
      <c r="A17" s="98"/>
      <c r="B17" s="364"/>
      <c r="C17" s="133" t="s">
        <v>322</v>
      </c>
      <c r="D17" s="130"/>
      <c r="E17" s="130"/>
      <c r="F17" s="130"/>
      <c r="G17" s="130"/>
      <c r="H17" s="130"/>
      <c r="I17" s="130"/>
      <c r="J17" s="130"/>
      <c r="K17" s="130"/>
    </row>
    <row r="18" spans="1:11" ht="12.75" customHeight="1">
      <c r="A18" s="98"/>
      <c r="B18" s="364"/>
      <c r="C18" s="133" t="s">
        <v>323</v>
      </c>
      <c r="D18" s="130"/>
      <c r="E18" s="130"/>
      <c r="F18" s="130"/>
      <c r="G18" s="130"/>
      <c r="H18" s="130"/>
      <c r="I18" s="130"/>
      <c r="J18" s="130"/>
      <c r="K18" s="130"/>
    </row>
    <row r="19" spans="1:11" ht="12.75" customHeight="1">
      <c r="A19" s="98"/>
      <c r="B19" s="364"/>
      <c r="C19" s="133" t="s">
        <v>324</v>
      </c>
      <c r="D19" s="130"/>
      <c r="E19" s="130"/>
      <c r="F19" s="130"/>
      <c r="G19" s="130"/>
      <c r="H19" s="130"/>
      <c r="I19" s="130"/>
      <c r="J19" s="130"/>
      <c r="K19" s="130"/>
    </row>
    <row r="20" spans="1:11" ht="26.25" customHeight="1">
      <c r="A20" s="98"/>
      <c r="B20" s="364"/>
      <c r="C20" s="133" t="s">
        <v>325</v>
      </c>
      <c r="D20" s="130"/>
      <c r="E20" s="130"/>
      <c r="F20" s="130"/>
      <c r="G20" s="130"/>
      <c r="H20" s="130"/>
      <c r="I20" s="130"/>
      <c r="J20" s="130"/>
      <c r="K20" s="130"/>
    </row>
    <row r="21" spans="1:11" ht="12.75" customHeight="1">
      <c r="A21" s="98"/>
      <c r="B21" s="365"/>
      <c r="C21" s="134" t="s">
        <v>326</v>
      </c>
      <c r="D21" s="131"/>
      <c r="E21" s="131"/>
      <c r="F21" s="131"/>
      <c r="G21" s="131"/>
      <c r="H21" s="131"/>
      <c r="I21" s="131"/>
      <c r="J21" s="131"/>
      <c r="K21" s="131"/>
    </row>
    <row r="22" spans="1:11" ht="15.75" customHeight="1">
      <c r="A22" s="98"/>
      <c r="B22" s="104" t="s">
        <v>327</v>
      </c>
      <c r="C22" s="95" t="s">
        <v>314</v>
      </c>
      <c r="D22" s="96">
        <f>SUM(E22)</f>
        <v>30000</v>
      </c>
      <c r="E22" s="96">
        <v>30000</v>
      </c>
      <c r="F22" s="96"/>
      <c r="G22" s="96"/>
      <c r="H22" s="96"/>
      <c r="I22" s="96"/>
      <c r="J22" s="96"/>
      <c r="K22" s="96"/>
    </row>
    <row r="23" spans="1:11" ht="23.25" customHeight="1">
      <c r="A23" s="98"/>
      <c r="B23" s="363"/>
      <c r="C23" s="135" t="s">
        <v>328</v>
      </c>
      <c r="D23" s="129"/>
      <c r="E23" s="129"/>
      <c r="F23" s="129"/>
      <c r="G23" s="129"/>
      <c r="H23" s="129"/>
      <c r="I23" s="129"/>
      <c r="J23" s="129"/>
      <c r="K23" s="129"/>
    </row>
    <row r="24" spans="1:11" ht="15.75" customHeight="1" thickBot="1">
      <c r="A24" s="98"/>
      <c r="B24" s="366"/>
      <c r="C24" s="136" t="s">
        <v>329</v>
      </c>
      <c r="D24" s="137"/>
      <c r="E24" s="137"/>
      <c r="F24" s="137"/>
      <c r="G24" s="137"/>
      <c r="H24" s="137"/>
      <c r="I24" s="137"/>
      <c r="J24" s="137"/>
      <c r="K24" s="137"/>
    </row>
    <row r="25" spans="1:11" ht="20.25" customHeight="1" thickTop="1">
      <c r="A25" s="86" t="s">
        <v>330</v>
      </c>
      <c r="B25" s="86"/>
      <c r="C25" s="87" t="s">
        <v>331</v>
      </c>
      <c r="D25" s="97">
        <f>SUM(E25,K25,)</f>
        <v>107000</v>
      </c>
      <c r="E25" s="97">
        <f>SUM(E26:E27)</f>
        <v>64000</v>
      </c>
      <c r="F25" s="97"/>
      <c r="G25" s="97"/>
      <c r="H25" s="97"/>
      <c r="I25" s="97"/>
      <c r="J25" s="97"/>
      <c r="K25" s="97">
        <f>SUM(K27)</f>
        <v>43000</v>
      </c>
    </row>
    <row r="26" spans="1:11" ht="13.5" customHeight="1">
      <c r="A26" s="98"/>
      <c r="B26" s="359" t="s">
        <v>332</v>
      </c>
      <c r="C26" s="101" t="s">
        <v>333</v>
      </c>
      <c r="D26" s="91">
        <f>SUM(E26,)</f>
        <v>64000</v>
      </c>
      <c r="E26" s="91">
        <v>64000</v>
      </c>
      <c r="F26" s="91"/>
      <c r="G26" s="91"/>
      <c r="H26" s="91"/>
      <c r="I26" s="91"/>
      <c r="J26" s="91"/>
      <c r="K26" s="91"/>
    </row>
    <row r="27" spans="1:11" ht="17.25" customHeight="1" thickBot="1">
      <c r="A27" s="98"/>
      <c r="B27" s="359" t="s">
        <v>334</v>
      </c>
      <c r="C27" s="93" t="s">
        <v>314</v>
      </c>
      <c r="D27" s="91">
        <v>43000</v>
      </c>
      <c r="E27" s="91"/>
      <c r="F27" s="91"/>
      <c r="G27" s="91"/>
      <c r="H27" s="91"/>
      <c r="I27" s="91"/>
      <c r="J27" s="91"/>
      <c r="K27" s="91">
        <v>43000</v>
      </c>
    </row>
    <row r="28" spans="1:11" ht="17.25" customHeight="1" thickTop="1">
      <c r="A28" s="86" t="s">
        <v>335</v>
      </c>
      <c r="B28" s="86"/>
      <c r="C28" s="102" t="s">
        <v>336</v>
      </c>
      <c r="D28" s="97">
        <f>SUM(E28,K28,)</f>
        <v>119056</v>
      </c>
      <c r="E28" s="97">
        <v>35000</v>
      </c>
      <c r="F28" s="97"/>
      <c r="G28" s="97"/>
      <c r="H28" s="97"/>
      <c r="I28" s="97"/>
      <c r="J28" s="97"/>
      <c r="K28" s="97">
        <v>84056</v>
      </c>
    </row>
    <row r="29" spans="1:11" ht="19.5" customHeight="1">
      <c r="A29" s="103"/>
      <c r="B29" s="104" t="s">
        <v>337</v>
      </c>
      <c r="C29" s="101" t="s">
        <v>338</v>
      </c>
      <c r="D29" s="128">
        <f>SUM(K29)</f>
        <v>84056</v>
      </c>
      <c r="E29" s="128"/>
      <c r="F29" s="128"/>
      <c r="G29" s="128"/>
      <c r="H29" s="128"/>
      <c r="I29" s="128"/>
      <c r="J29" s="128"/>
      <c r="K29" s="128">
        <v>84056</v>
      </c>
    </row>
    <row r="30" spans="1:11" ht="22.5" customHeight="1">
      <c r="A30" s="98"/>
      <c r="B30" s="359" t="s">
        <v>339</v>
      </c>
      <c r="C30" s="183" t="s">
        <v>340</v>
      </c>
      <c r="D30" s="91">
        <f>SUM(E30,)</f>
        <v>5000</v>
      </c>
      <c r="E30" s="91">
        <v>5000</v>
      </c>
      <c r="F30" s="91"/>
      <c r="G30" s="91"/>
      <c r="H30" s="91"/>
      <c r="I30" s="91"/>
      <c r="J30" s="91"/>
      <c r="K30" s="91"/>
    </row>
    <row r="31" spans="1:11" ht="14.25" customHeight="1" hidden="1">
      <c r="A31" s="98"/>
      <c r="B31" s="359" t="s">
        <v>339</v>
      </c>
      <c r="C31" s="106" t="s">
        <v>340</v>
      </c>
      <c r="D31" s="91"/>
      <c r="E31" s="91">
        <v>5000</v>
      </c>
      <c r="F31" s="91"/>
      <c r="G31" s="91"/>
      <c r="H31" s="91"/>
      <c r="I31" s="91"/>
      <c r="J31" s="91"/>
      <c r="K31" s="91"/>
    </row>
    <row r="32" spans="1:11" ht="16.5" customHeight="1" hidden="1">
      <c r="A32" s="98"/>
      <c r="B32" s="359" t="s">
        <v>341</v>
      </c>
      <c r="C32" s="93" t="s">
        <v>314</v>
      </c>
      <c r="D32" s="91"/>
      <c r="E32" s="91">
        <v>40000</v>
      </c>
      <c r="F32" s="91"/>
      <c r="G32" s="91"/>
      <c r="H32" s="91"/>
      <c r="I32" s="91"/>
      <c r="J32" s="91"/>
      <c r="K32" s="91"/>
    </row>
    <row r="33" spans="1:11" ht="21.75" customHeight="1">
      <c r="A33" s="98"/>
      <c r="B33" s="104" t="s">
        <v>341</v>
      </c>
      <c r="C33" s="95" t="s">
        <v>314</v>
      </c>
      <c r="D33" s="96">
        <f>SUM(E33)</f>
        <v>30000</v>
      </c>
      <c r="E33" s="96">
        <v>30000</v>
      </c>
      <c r="F33" s="96"/>
      <c r="G33" s="96"/>
      <c r="H33" s="96"/>
      <c r="I33" s="96"/>
      <c r="J33" s="96"/>
      <c r="K33" s="96"/>
    </row>
    <row r="34" spans="1:11" ht="11.25" customHeight="1">
      <c r="A34" s="98"/>
      <c r="B34" s="362" t="s">
        <v>309</v>
      </c>
      <c r="C34" s="283" t="s">
        <v>9</v>
      </c>
      <c r="D34" s="283" t="s">
        <v>54</v>
      </c>
      <c r="E34" s="283" t="s">
        <v>5</v>
      </c>
      <c r="F34" s="283"/>
      <c r="G34" s="283"/>
      <c r="H34" s="283"/>
      <c r="I34" s="283"/>
      <c r="J34" s="283"/>
      <c r="K34" s="283"/>
    </row>
    <row r="35" spans="1:11" ht="13.5" customHeight="1">
      <c r="A35" s="98"/>
      <c r="B35" s="362"/>
      <c r="C35" s="283"/>
      <c r="D35" s="283"/>
      <c r="E35" s="283" t="s">
        <v>11</v>
      </c>
      <c r="F35" s="283" t="s">
        <v>28</v>
      </c>
      <c r="G35" s="283"/>
      <c r="H35" s="283"/>
      <c r="I35" s="283"/>
      <c r="J35" s="283"/>
      <c r="K35" s="282" t="s">
        <v>12</v>
      </c>
    </row>
    <row r="36" spans="1:11" ht="36" customHeight="1" thickBot="1">
      <c r="A36" s="98"/>
      <c r="B36" s="362"/>
      <c r="C36" s="283"/>
      <c r="D36" s="283"/>
      <c r="E36" s="283"/>
      <c r="F36" s="83" t="s">
        <v>33</v>
      </c>
      <c r="G36" s="84" t="s">
        <v>34</v>
      </c>
      <c r="H36" s="83" t="s">
        <v>29</v>
      </c>
      <c r="I36" s="85" t="s">
        <v>31</v>
      </c>
      <c r="J36" s="85" t="s">
        <v>32</v>
      </c>
      <c r="K36" s="282"/>
    </row>
    <row r="37" spans="1:11" ht="18" customHeight="1" thickTop="1">
      <c r="A37" s="86" t="s">
        <v>342</v>
      </c>
      <c r="B37" s="86"/>
      <c r="C37" s="87" t="s">
        <v>343</v>
      </c>
      <c r="D37" s="97">
        <f>SUM(E37,K37,)</f>
        <v>2867404</v>
      </c>
      <c r="E37" s="97">
        <f>SUM(E38:E48)</f>
        <v>2673640</v>
      </c>
      <c r="F37" s="97">
        <f>SUM(F38:F48)</f>
        <v>1740792</v>
      </c>
      <c r="G37" s="97">
        <f>SUM(G38:G42)</f>
        <v>290748</v>
      </c>
      <c r="H37" s="97"/>
      <c r="I37" s="97"/>
      <c r="J37" s="97"/>
      <c r="K37" s="97">
        <f>SUM(K40,)</f>
        <v>193764</v>
      </c>
    </row>
    <row r="38" spans="1:11" ht="17.25" customHeight="1">
      <c r="A38" s="98"/>
      <c r="B38" s="359" t="s">
        <v>344</v>
      </c>
      <c r="C38" s="95" t="s">
        <v>345</v>
      </c>
      <c r="D38" s="91">
        <f>SUM(E38,)</f>
        <v>71540</v>
      </c>
      <c r="E38" s="91">
        <v>71540</v>
      </c>
      <c r="F38" s="91">
        <v>60792</v>
      </c>
      <c r="G38" s="91">
        <v>10748</v>
      </c>
      <c r="H38" s="91"/>
      <c r="I38" s="91"/>
      <c r="J38" s="91"/>
      <c r="K38" s="91"/>
    </row>
    <row r="39" spans="1:11" ht="15" customHeight="1">
      <c r="A39" s="98"/>
      <c r="B39" s="359" t="s">
        <v>346</v>
      </c>
      <c r="C39" s="99" t="s">
        <v>347</v>
      </c>
      <c r="D39" s="91">
        <f>SUM(E39)</f>
        <v>101500</v>
      </c>
      <c r="E39" s="91">
        <v>101500</v>
      </c>
      <c r="F39" s="91"/>
      <c r="G39" s="91"/>
      <c r="H39" s="91"/>
      <c r="I39" s="91"/>
      <c r="J39" s="91"/>
      <c r="K39" s="91"/>
    </row>
    <row r="40" spans="1:11" ht="25.5" customHeight="1">
      <c r="A40" s="98"/>
      <c r="B40" s="359" t="s">
        <v>348</v>
      </c>
      <c r="C40" s="99" t="s">
        <v>349</v>
      </c>
      <c r="D40" s="91">
        <f>SUM(E40,K40,)</f>
        <v>2608764</v>
      </c>
      <c r="E40" s="91">
        <v>2415000</v>
      </c>
      <c r="F40" s="91">
        <v>1670000</v>
      </c>
      <c r="G40" s="91">
        <v>280000</v>
      </c>
      <c r="H40" s="91"/>
      <c r="I40" s="91"/>
      <c r="J40" s="91"/>
      <c r="K40" s="91">
        <v>193764</v>
      </c>
    </row>
    <row r="41" spans="1:11" ht="20.25" customHeight="1">
      <c r="A41" s="98"/>
      <c r="B41" s="104"/>
      <c r="C41" s="195" t="s">
        <v>350</v>
      </c>
      <c r="D41" s="91"/>
      <c r="E41" s="91"/>
      <c r="F41" s="91"/>
      <c r="G41" s="91"/>
      <c r="H41" s="91"/>
      <c r="I41" s="91"/>
      <c r="J41" s="91"/>
      <c r="K41" s="91"/>
    </row>
    <row r="42" spans="1:11" ht="16.5" customHeight="1">
      <c r="A42" s="98"/>
      <c r="B42" s="359" t="s">
        <v>351</v>
      </c>
      <c r="C42" s="107" t="s">
        <v>352</v>
      </c>
      <c r="D42" s="91">
        <f>SUM(E42)</f>
        <v>82600</v>
      </c>
      <c r="E42" s="91">
        <v>82600</v>
      </c>
      <c r="F42" s="91">
        <v>10000</v>
      </c>
      <c r="G42" s="91"/>
      <c r="H42" s="91"/>
      <c r="I42" s="91"/>
      <c r="J42" s="91"/>
      <c r="K42" s="91"/>
    </row>
    <row r="43" spans="1:11" ht="16.5" customHeight="1">
      <c r="A43" s="98"/>
      <c r="B43" s="363"/>
      <c r="C43" s="135" t="s">
        <v>353</v>
      </c>
      <c r="D43" s="129"/>
      <c r="E43" s="129"/>
      <c r="F43" s="129"/>
      <c r="G43" s="129"/>
      <c r="H43" s="129"/>
      <c r="I43" s="129"/>
      <c r="J43" s="129"/>
      <c r="K43" s="129"/>
    </row>
    <row r="44" spans="1:11" ht="16.5" customHeight="1">
      <c r="A44" s="98"/>
      <c r="B44" s="364"/>
      <c r="C44" s="140" t="s">
        <v>354</v>
      </c>
      <c r="D44" s="130"/>
      <c r="E44" s="130"/>
      <c r="F44" s="130"/>
      <c r="G44" s="130"/>
      <c r="H44" s="130"/>
      <c r="I44" s="130"/>
      <c r="J44" s="130"/>
      <c r="K44" s="130"/>
    </row>
    <row r="45" spans="1:11" ht="16.5" customHeight="1">
      <c r="A45" s="98"/>
      <c r="B45" s="364"/>
      <c r="C45" s="140" t="s">
        <v>355</v>
      </c>
      <c r="D45" s="130"/>
      <c r="E45" s="130"/>
      <c r="F45" s="130"/>
      <c r="G45" s="130"/>
      <c r="H45" s="130"/>
      <c r="I45" s="130"/>
      <c r="J45" s="130"/>
      <c r="K45" s="130"/>
    </row>
    <row r="46" spans="1:11" ht="16.5" customHeight="1">
      <c r="A46" s="98"/>
      <c r="B46" s="364"/>
      <c r="C46" s="140" t="s">
        <v>356</v>
      </c>
      <c r="D46" s="130"/>
      <c r="E46" s="130"/>
      <c r="F46" s="130"/>
      <c r="G46" s="130"/>
      <c r="H46" s="130"/>
      <c r="I46" s="130"/>
      <c r="J46" s="130"/>
      <c r="K46" s="130"/>
    </row>
    <row r="47" spans="1:11" ht="26.25" customHeight="1">
      <c r="A47" s="98"/>
      <c r="B47" s="365"/>
      <c r="C47" s="141" t="s">
        <v>460</v>
      </c>
      <c r="D47" s="131"/>
      <c r="E47" s="131"/>
      <c r="F47" s="131"/>
      <c r="G47" s="131"/>
      <c r="H47" s="131"/>
      <c r="I47" s="131"/>
      <c r="J47" s="131"/>
      <c r="K47" s="131"/>
    </row>
    <row r="48" spans="1:11" ht="16.5" customHeight="1" thickBot="1">
      <c r="A48" s="98"/>
      <c r="B48" s="104" t="s">
        <v>357</v>
      </c>
      <c r="C48" s="108" t="s">
        <v>314</v>
      </c>
      <c r="D48" s="96">
        <f>SUM(E48)</f>
        <v>3000</v>
      </c>
      <c r="E48" s="96">
        <v>3000</v>
      </c>
      <c r="F48" s="96"/>
      <c r="G48" s="96"/>
      <c r="H48" s="96"/>
      <c r="I48" s="96"/>
      <c r="J48" s="96"/>
      <c r="K48" s="96"/>
    </row>
    <row r="49" spans="1:11" ht="41.25" customHeight="1" thickTop="1">
      <c r="A49" s="86" t="s">
        <v>358</v>
      </c>
      <c r="B49" s="86"/>
      <c r="C49" s="109" t="s">
        <v>359</v>
      </c>
      <c r="D49" s="97">
        <f>SUM(E49)</f>
        <v>1902</v>
      </c>
      <c r="E49" s="97">
        <f>SUM(E50)</f>
        <v>1902</v>
      </c>
      <c r="F49" s="97">
        <v>1616</v>
      </c>
      <c r="G49" s="97">
        <f>SUM(G50)</f>
        <v>286</v>
      </c>
      <c r="H49" s="97"/>
      <c r="I49" s="97"/>
      <c r="J49" s="97"/>
      <c r="K49" s="97"/>
    </row>
    <row r="50" spans="1:11" ht="24.75" customHeight="1" thickBot="1">
      <c r="A50" s="110"/>
      <c r="B50" s="359" t="s">
        <v>360</v>
      </c>
      <c r="C50" s="107" t="s">
        <v>361</v>
      </c>
      <c r="D50" s="91">
        <f>SUM(E50)</f>
        <v>1902</v>
      </c>
      <c r="E50" s="91">
        <v>1902</v>
      </c>
      <c r="F50" s="91">
        <v>1616</v>
      </c>
      <c r="G50" s="91">
        <v>286</v>
      </c>
      <c r="H50" s="91"/>
      <c r="I50" s="91"/>
      <c r="J50" s="91"/>
      <c r="K50" s="91"/>
    </row>
    <row r="51" spans="1:11" ht="29.25" customHeight="1" thickTop="1">
      <c r="A51" s="86" t="s">
        <v>362</v>
      </c>
      <c r="B51" s="86"/>
      <c r="C51" s="111" t="s">
        <v>363</v>
      </c>
      <c r="D51" s="97">
        <f>SUM(E51,K51,)</f>
        <v>282050</v>
      </c>
      <c r="E51" s="97">
        <f>SUM(E52:E55)</f>
        <v>270050</v>
      </c>
      <c r="F51" s="97">
        <f>SUM(F52:F55)</f>
        <v>89800</v>
      </c>
      <c r="G51" s="97">
        <f>SUM(G52:G55)</f>
        <v>14910</v>
      </c>
      <c r="H51" s="97"/>
      <c r="I51" s="97"/>
      <c r="J51" s="97"/>
      <c r="K51" s="97">
        <f>SUM(K52,)</f>
        <v>12000</v>
      </c>
    </row>
    <row r="52" spans="1:11" ht="16.5" customHeight="1">
      <c r="A52" s="98"/>
      <c r="B52" s="104" t="s">
        <v>364</v>
      </c>
      <c r="C52" s="95" t="s">
        <v>365</v>
      </c>
      <c r="D52" s="96">
        <f>SUM(E52,K52,)</f>
        <v>82000</v>
      </c>
      <c r="E52" s="96">
        <v>70000</v>
      </c>
      <c r="F52" s="96">
        <v>12000</v>
      </c>
      <c r="G52" s="96">
        <v>1160</v>
      </c>
      <c r="H52" s="96"/>
      <c r="I52" s="96"/>
      <c r="J52" s="96"/>
      <c r="K52" s="96">
        <v>12000</v>
      </c>
    </row>
    <row r="53" spans="1:11" ht="15" customHeight="1">
      <c r="A53" s="98"/>
      <c r="B53" s="104" t="s">
        <v>366</v>
      </c>
      <c r="C53" s="95" t="s">
        <v>367</v>
      </c>
      <c r="D53" s="96">
        <f>SUM(E53,)</f>
        <v>107850</v>
      </c>
      <c r="E53" s="96">
        <v>107850</v>
      </c>
      <c r="F53" s="96">
        <v>77800</v>
      </c>
      <c r="G53" s="96">
        <v>13750</v>
      </c>
      <c r="H53" s="96"/>
      <c r="I53" s="96"/>
      <c r="J53" s="96"/>
      <c r="K53" s="96"/>
    </row>
    <row r="54" spans="1:11" ht="15" customHeight="1">
      <c r="A54" s="98"/>
      <c r="B54" s="104" t="s">
        <v>368</v>
      </c>
      <c r="C54" s="95" t="s">
        <v>369</v>
      </c>
      <c r="D54" s="96">
        <v>84000</v>
      </c>
      <c r="E54" s="96">
        <v>84000</v>
      </c>
      <c r="F54" s="96"/>
      <c r="G54" s="96"/>
      <c r="H54" s="96"/>
      <c r="I54" s="96"/>
      <c r="J54" s="96"/>
      <c r="K54" s="96"/>
    </row>
    <row r="55" spans="1:11" ht="15.75" customHeight="1" thickBot="1">
      <c r="A55" s="98"/>
      <c r="B55" s="359" t="s">
        <v>370</v>
      </c>
      <c r="C55" s="93" t="s">
        <v>314</v>
      </c>
      <c r="D55" s="91">
        <f aca="true" t="shared" si="0" ref="D55:D64">SUM(E55)</f>
        <v>8200</v>
      </c>
      <c r="E55" s="91">
        <v>8200</v>
      </c>
      <c r="F55" s="96"/>
      <c r="G55" s="96"/>
      <c r="H55" s="96"/>
      <c r="I55" s="96"/>
      <c r="J55" s="96"/>
      <c r="K55" s="96"/>
    </row>
    <row r="56" spans="1:11" ht="44.25" customHeight="1" thickTop="1">
      <c r="A56" s="86" t="s">
        <v>371</v>
      </c>
      <c r="B56" s="86"/>
      <c r="C56" s="139" t="s">
        <v>372</v>
      </c>
      <c r="D56" s="97">
        <f t="shared" si="0"/>
        <v>26700</v>
      </c>
      <c r="E56" s="97">
        <f>SUM(E57)</f>
        <v>26700</v>
      </c>
      <c r="F56" s="97">
        <f>SUM(F57)</f>
        <v>20000</v>
      </c>
      <c r="G56" s="97">
        <f>SUM(G57)</f>
        <v>200</v>
      </c>
      <c r="H56" s="97"/>
      <c r="I56" s="97"/>
      <c r="J56" s="97"/>
      <c r="K56" s="97"/>
    </row>
    <row r="57" spans="1:11" ht="36" customHeight="1">
      <c r="A57" s="98"/>
      <c r="B57" s="359" t="s">
        <v>373</v>
      </c>
      <c r="C57" s="90" t="s">
        <v>374</v>
      </c>
      <c r="D57" s="91">
        <f t="shared" si="0"/>
        <v>26700</v>
      </c>
      <c r="E57" s="91">
        <v>26700</v>
      </c>
      <c r="F57" s="91">
        <v>20000</v>
      </c>
      <c r="G57" s="91">
        <v>200</v>
      </c>
      <c r="H57" s="91"/>
      <c r="I57" s="91"/>
      <c r="J57" s="91"/>
      <c r="K57" s="91"/>
    </row>
    <row r="58" spans="1:11" ht="15.75" customHeight="1">
      <c r="A58" s="98"/>
      <c r="B58" s="362" t="s">
        <v>309</v>
      </c>
      <c r="C58" s="283" t="s">
        <v>9</v>
      </c>
      <c r="D58" s="283" t="s">
        <v>54</v>
      </c>
      <c r="E58" s="283" t="s">
        <v>5</v>
      </c>
      <c r="F58" s="283"/>
      <c r="G58" s="283"/>
      <c r="H58" s="283"/>
      <c r="I58" s="283"/>
      <c r="J58" s="283"/>
      <c r="K58" s="283"/>
    </row>
    <row r="59" spans="1:11" ht="17.25" customHeight="1">
      <c r="A59" s="98"/>
      <c r="B59" s="362"/>
      <c r="C59" s="283"/>
      <c r="D59" s="283"/>
      <c r="E59" s="283" t="s">
        <v>11</v>
      </c>
      <c r="F59" s="283" t="s">
        <v>28</v>
      </c>
      <c r="G59" s="283"/>
      <c r="H59" s="283"/>
      <c r="I59" s="283"/>
      <c r="J59" s="283"/>
      <c r="K59" s="282" t="s">
        <v>12</v>
      </c>
    </row>
    <row r="60" spans="1:11" ht="40.5" customHeight="1" thickBot="1">
      <c r="A60" s="98"/>
      <c r="B60" s="362"/>
      <c r="C60" s="283"/>
      <c r="D60" s="283"/>
      <c r="E60" s="283"/>
      <c r="F60" s="83" t="s">
        <v>33</v>
      </c>
      <c r="G60" s="84" t="s">
        <v>34</v>
      </c>
      <c r="H60" s="83" t="s">
        <v>29</v>
      </c>
      <c r="I60" s="85" t="s">
        <v>31</v>
      </c>
      <c r="J60" s="85" t="s">
        <v>32</v>
      </c>
      <c r="K60" s="282"/>
    </row>
    <row r="61" spans="1:11" ht="20.25" customHeight="1" thickTop="1">
      <c r="A61" s="86" t="s">
        <v>375</v>
      </c>
      <c r="B61" s="86"/>
      <c r="C61" s="87" t="s">
        <v>376</v>
      </c>
      <c r="D61" s="97">
        <f t="shared" si="0"/>
        <v>340000</v>
      </c>
      <c r="E61" s="97">
        <f>SUM(E62)</f>
        <v>340000</v>
      </c>
      <c r="F61" s="97"/>
      <c r="G61" s="97"/>
      <c r="H61" s="97"/>
      <c r="I61" s="112">
        <v>340000</v>
      </c>
      <c r="J61" s="97"/>
      <c r="K61" s="97"/>
    </row>
    <row r="62" spans="1:11" ht="26.25" customHeight="1" thickBot="1">
      <c r="A62" s="98"/>
      <c r="B62" s="359" t="s">
        <v>377</v>
      </c>
      <c r="C62" s="113" t="s">
        <v>378</v>
      </c>
      <c r="D62" s="91">
        <v>340000</v>
      </c>
      <c r="E62" s="91">
        <v>340000</v>
      </c>
      <c r="F62" s="91"/>
      <c r="G62" s="91"/>
      <c r="H62" s="91"/>
      <c r="I62" s="91">
        <v>340000</v>
      </c>
      <c r="J62" s="91"/>
      <c r="K62" s="114"/>
    </row>
    <row r="63" spans="1:11" ht="19.5" customHeight="1" thickTop="1">
      <c r="A63" s="86" t="s">
        <v>379</v>
      </c>
      <c r="B63" s="86"/>
      <c r="C63" s="115" t="s">
        <v>380</v>
      </c>
      <c r="D63" s="97">
        <f t="shared" si="0"/>
        <v>230000</v>
      </c>
      <c r="E63" s="97">
        <f>SUM(E64)</f>
        <v>230000</v>
      </c>
      <c r="F63" s="97"/>
      <c r="G63" s="97"/>
      <c r="H63" s="97"/>
      <c r="I63" s="97"/>
      <c r="J63" s="97"/>
      <c r="K63" s="97"/>
    </row>
    <row r="64" spans="1:11" ht="15.75" customHeight="1" thickBot="1">
      <c r="A64" s="98"/>
      <c r="B64" s="359" t="s">
        <v>381</v>
      </c>
      <c r="C64" s="106" t="s">
        <v>382</v>
      </c>
      <c r="D64" s="91">
        <f t="shared" si="0"/>
        <v>230000</v>
      </c>
      <c r="E64" s="91">
        <v>230000</v>
      </c>
      <c r="F64" s="91"/>
      <c r="G64" s="91"/>
      <c r="H64" s="91"/>
      <c r="I64" s="91"/>
      <c r="J64" s="91"/>
      <c r="K64" s="91"/>
    </row>
    <row r="65" spans="1:11" ht="18" customHeight="1" thickTop="1">
      <c r="A65" s="86" t="s">
        <v>383</v>
      </c>
      <c r="B65" s="86"/>
      <c r="C65" s="116" t="s">
        <v>384</v>
      </c>
      <c r="D65" s="97">
        <f>SUM(E65,K65,)</f>
        <v>9382200</v>
      </c>
      <c r="E65" s="97">
        <f>SUM(E66:E73)</f>
        <v>9332200</v>
      </c>
      <c r="F65" s="97">
        <f>SUM(F66:F73)</f>
        <v>5977500</v>
      </c>
      <c r="G65" s="97">
        <f>SUM(G66:G73)</f>
        <v>1132821</v>
      </c>
      <c r="H65" s="97"/>
      <c r="I65" s="97"/>
      <c r="J65" s="97"/>
      <c r="K65" s="97">
        <f>SUM(K68,)</f>
        <v>50000</v>
      </c>
    </row>
    <row r="66" spans="1:11" ht="15" customHeight="1">
      <c r="A66" s="98"/>
      <c r="B66" s="359" t="s">
        <v>385</v>
      </c>
      <c r="C66" s="93" t="s">
        <v>386</v>
      </c>
      <c r="D66" s="91">
        <v>4758200</v>
      </c>
      <c r="E66" s="91">
        <v>4758200</v>
      </c>
      <c r="F66" s="91">
        <v>3203000</v>
      </c>
      <c r="G66" s="91">
        <v>608100</v>
      </c>
      <c r="H66" s="91"/>
      <c r="I66" s="91"/>
      <c r="J66" s="91"/>
      <c r="K66" s="91"/>
    </row>
    <row r="67" spans="1:11" ht="27" customHeight="1">
      <c r="A67" s="98"/>
      <c r="B67" s="359" t="s">
        <v>387</v>
      </c>
      <c r="C67" s="117" t="s">
        <v>388</v>
      </c>
      <c r="D67" s="91">
        <f>SUM(E67)</f>
        <v>396640</v>
      </c>
      <c r="E67" s="91">
        <v>396640</v>
      </c>
      <c r="F67" s="91">
        <v>294000</v>
      </c>
      <c r="G67" s="91">
        <v>55641</v>
      </c>
      <c r="H67" s="91"/>
      <c r="I67" s="91"/>
      <c r="J67" s="91"/>
      <c r="K67" s="91"/>
    </row>
    <row r="68" spans="1:11" ht="18" customHeight="1">
      <c r="A68" s="98"/>
      <c r="B68" s="359" t="s">
        <v>389</v>
      </c>
      <c r="C68" s="99" t="s">
        <v>390</v>
      </c>
      <c r="D68" s="91">
        <f>SUM(E68,K68,)</f>
        <v>974280</v>
      </c>
      <c r="E68" s="91">
        <v>924280</v>
      </c>
      <c r="F68" s="91">
        <v>562000</v>
      </c>
      <c r="G68" s="91">
        <v>105980</v>
      </c>
      <c r="H68" s="91"/>
      <c r="I68" s="91"/>
      <c r="J68" s="91"/>
      <c r="K68" s="91">
        <v>50000</v>
      </c>
    </row>
    <row r="69" spans="1:11" ht="17.25" customHeight="1">
      <c r="A69" s="98"/>
      <c r="B69" s="359" t="s">
        <v>391</v>
      </c>
      <c r="C69" s="93" t="s">
        <v>392</v>
      </c>
      <c r="D69" s="91">
        <f>SUM(E69)</f>
        <v>2447200</v>
      </c>
      <c r="E69" s="91">
        <v>2447200</v>
      </c>
      <c r="F69" s="91">
        <v>1728000</v>
      </c>
      <c r="G69" s="91">
        <v>327200</v>
      </c>
      <c r="H69" s="91"/>
      <c r="I69" s="91"/>
      <c r="J69" s="91"/>
      <c r="K69" s="91"/>
    </row>
    <row r="70" spans="1:11" ht="18" customHeight="1">
      <c r="A70" s="98"/>
      <c r="B70" s="359" t="s">
        <v>393</v>
      </c>
      <c r="C70" s="93" t="s">
        <v>394</v>
      </c>
      <c r="D70" s="91">
        <f aca="true" t="shared" si="1" ref="D70:D76">SUM(E70)</f>
        <v>350700</v>
      </c>
      <c r="E70" s="91">
        <v>350700</v>
      </c>
      <c r="F70" s="91">
        <v>26700</v>
      </c>
      <c r="G70" s="91">
        <v>5000</v>
      </c>
      <c r="H70" s="91"/>
      <c r="I70" s="91"/>
      <c r="J70" s="91"/>
      <c r="K70" s="91"/>
    </row>
    <row r="71" spans="1:11" ht="32.25" customHeight="1">
      <c r="A71" s="98"/>
      <c r="B71" s="359" t="s">
        <v>395</v>
      </c>
      <c r="C71" s="93" t="s">
        <v>396</v>
      </c>
      <c r="D71" s="91">
        <f t="shared" si="1"/>
        <v>160300</v>
      </c>
      <c r="E71" s="91">
        <v>160300</v>
      </c>
      <c r="F71" s="91">
        <v>107500</v>
      </c>
      <c r="G71" s="91">
        <v>20200</v>
      </c>
      <c r="H71" s="91"/>
      <c r="I71" s="91"/>
      <c r="J71" s="91"/>
      <c r="K71" s="91"/>
    </row>
    <row r="72" spans="1:11" ht="32.25" customHeight="1">
      <c r="A72" s="98"/>
      <c r="B72" s="359" t="s">
        <v>397</v>
      </c>
      <c r="C72" s="118" t="s">
        <v>398</v>
      </c>
      <c r="D72" s="91">
        <f>SUM(E72)</f>
        <v>37480</v>
      </c>
      <c r="E72" s="91">
        <v>37480</v>
      </c>
      <c r="F72" s="91"/>
      <c r="G72" s="91"/>
      <c r="H72" s="91"/>
      <c r="I72" s="91"/>
      <c r="J72" s="91"/>
      <c r="K72" s="91"/>
    </row>
    <row r="73" spans="1:11" ht="15.75" customHeight="1" thickBot="1">
      <c r="A73" s="98"/>
      <c r="B73" s="359" t="s">
        <v>558</v>
      </c>
      <c r="C73" s="118" t="s">
        <v>559</v>
      </c>
      <c r="D73" s="91">
        <v>257400</v>
      </c>
      <c r="E73" s="91">
        <v>257400</v>
      </c>
      <c r="F73" s="91">
        <v>56300</v>
      </c>
      <c r="G73" s="91">
        <v>10700</v>
      </c>
      <c r="H73" s="91"/>
      <c r="I73" s="91"/>
      <c r="J73" s="91"/>
      <c r="K73" s="91"/>
    </row>
    <row r="74" spans="1:11" ht="20.25" customHeight="1" thickTop="1">
      <c r="A74" s="86" t="s">
        <v>399</v>
      </c>
      <c r="B74" s="86"/>
      <c r="C74" s="111" t="s">
        <v>400</v>
      </c>
      <c r="D74" s="88">
        <f t="shared" si="1"/>
        <v>170000</v>
      </c>
      <c r="E74" s="88">
        <f>SUM(E75:E76)</f>
        <v>170000</v>
      </c>
      <c r="F74" s="88">
        <f>SUM(F75:F76)</f>
        <v>65000</v>
      </c>
      <c r="G74" s="88">
        <f>SUM(G75:G76)</f>
        <v>5000</v>
      </c>
      <c r="H74" s="88">
        <f>SUM(H75:H76)</f>
        <v>72000</v>
      </c>
      <c r="I74" s="88"/>
      <c r="J74" s="88"/>
      <c r="K74" s="88"/>
    </row>
    <row r="75" spans="1:11" ht="18" customHeight="1">
      <c r="A75" s="98"/>
      <c r="B75" s="359" t="s">
        <v>401</v>
      </c>
      <c r="C75" s="93" t="s">
        <v>402</v>
      </c>
      <c r="D75" s="91">
        <f t="shared" si="1"/>
        <v>15000</v>
      </c>
      <c r="E75" s="91">
        <v>15000</v>
      </c>
      <c r="F75" s="91">
        <v>5000</v>
      </c>
      <c r="G75" s="91"/>
      <c r="H75" s="91"/>
      <c r="I75" s="91"/>
      <c r="J75" s="91"/>
      <c r="K75" s="91"/>
    </row>
    <row r="76" spans="1:11" ht="16.5" customHeight="1" thickBot="1">
      <c r="A76" s="98"/>
      <c r="B76" s="359" t="s">
        <v>403</v>
      </c>
      <c r="C76" s="93" t="s">
        <v>404</v>
      </c>
      <c r="D76" s="91">
        <f t="shared" si="1"/>
        <v>155000</v>
      </c>
      <c r="E76" s="91">
        <v>155000</v>
      </c>
      <c r="F76" s="91">
        <v>60000</v>
      </c>
      <c r="G76" s="91">
        <v>5000</v>
      </c>
      <c r="H76" s="91">
        <v>72000</v>
      </c>
      <c r="I76" s="91"/>
      <c r="J76" s="91"/>
      <c r="K76" s="91"/>
    </row>
    <row r="77" spans="1:11" ht="28.5" customHeight="1" thickTop="1">
      <c r="A77" s="86" t="s">
        <v>405</v>
      </c>
      <c r="B77" s="86"/>
      <c r="C77" s="119" t="s">
        <v>406</v>
      </c>
      <c r="D77" s="88">
        <f>SUM(E77,K77,)</f>
        <v>5512306</v>
      </c>
      <c r="E77" s="88">
        <f>SUM(E78:E89)</f>
        <v>5487806</v>
      </c>
      <c r="F77" s="88">
        <f>SUM(F78:F89)</f>
        <v>524764</v>
      </c>
      <c r="G77" s="88">
        <f>SUM(G78:G89)</f>
        <v>232891</v>
      </c>
      <c r="H77" s="88"/>
      <c r="I77" s="88"/>
      <c r="J77" s="88"/>
      <c r="K77" s="88">
        <f>SUM(K78:K89)</f>
        <v>24500</v>
      </c>
    </row>
    <row r="78" spans="1:11" ht="15.75" customHeight="1">
      <c r="A78" s="98"/>
      <c r="B78" s="359" t="s">
        <v>407</v>
      </c>
      <c r="C78" s="93" t="s">
        <v>408</v>
      </c>
      <c r="D78" s="91">
        <v>64800</v>
      </c>
      <c r="E78" s="91">
        <v>64800</v>
      </c>
      <c r="F78" s="91"/>
      <c r="G78" s="91"/>
      <c r="H78" s="91"/>
      <c r="I78" s="91"/>
      <c r="J78" s="91"/>
      <c r="K78" s="91"/>
    </row>
    <row r="79" spans="1:11" ht="16.5" customHeight="1">
      <c r="A79" s="98"/>
      <c r="B79" s="359" t="s">
        <v>409</v>
      </c>
      <c r="C79" s="93" t="s">
        <v>410</v>
      </c>
      <c r="D79" s="91">
        <v>273300</v>
      </c>
      <c r="E79" s="91">
        <v>273300</v>
      </c>
      <c r="F79" s="91">
        <v>167196</v>
      </c>
      <c r="G79" s="91">
        <v>31563</v>
      </c>
      <c r="H79" s="91"/>
      <c r="I79" s="91"/>
      <c r="J79" s="91"/>
      <c r="K79" s="91"/>
    </row>
    <row r="80" spans="1:11" ht="54.75" customHeight="1">
      <c r="A80" s="98"/>
      <c r="B80" s="359" t="s">
        <v>411</v>
      </c>
      <c r="C80" s="118" t="s">
        <v>412</v>
      </c>
      <c r="D80" s="91">
        <v>3682480</v>
      </c>
      <c r="E80" s="91">
        <v>3682480</v>
      </c>
      <c r="F80" s="91">
        <v>74114</v>
      </c>
      <c r="G80" s="91">
        <v>70156</v>
      </c>
      <c r="H80" s="91"/>
      <c r="I80" s="91"/>
      <c r="J80" s="91"/>
      <c r="K80" s="91"/>
    </row>
    <row r="81" spans="1:11" ht="12.75">
      <c r="A81" s="98"/>
      <c r="B81" s="362" t="s">
        <v>309</v>
      </c>
      <c r="C81" s="283" t="s">
        <v>9</v>
      </c>
      <c r="D81" s="283" t="s">
        <v>54</v>
      </c>
      <c r="E81" s="283" t="s">
        <v>5</v>
      </c>
      <c r="F81" s="283"/>
      <c r="G81" s="283"/>
      <c r="H81" s="283"/>
      <c r="I81" s="283"/>
      <c r="J81" s="283"/>
      <c r="K81" s="283"/>
    </row>
    <row r="82" spans="1:11" ht="12.75">
      <c r="A82" s="98"/>
      <c r="B82" s="362"/>
      <c r="C82" s="283"/>
      <c r="D82" s="283"/>
      <c r="E82" s="283" t="s">
        <v>11</v>
      </c>
      <c r="F82" s="283" t="s">
        <v>28</v>
      </c>
      <c r="G82" s="283"/>
      <c r="H82" s="283"/>
      <c r="I82" s="283"/>
      <c r="J82" s="283"/>
      <c r="K82" s="282" t="s">
        <v>12</v>
      </c>
    </row>
    <row r="83" spans="1:11" ht="39">
      <c r="A83" s="98"/>
      <c r="B83" s="362"/>
      <c r="C83" s="283"/>
      <c r="D83" s="283"/>
      <c r="E83" s="283"/>
      <c r="F83" s="83" t="s">
        <v>33</v>
      </c>
      <c r="G83" s="84" t="s">
        <v>34</v>
      </c>
      <c r="H83" s="83" t="s">
        <v>29</v>
      </c>
      <c r="I83" s="85" t="s">
        <v>31</v>
      </c>
      <c r="J83" s="85" t="s">
        <v>32</v>
      </c>
      <c r="K83" s="282"/>
    </row>
    <row r="84" spans="1:11" ht="39" customHeight="1">
      <c r="A84" s="98"/>
      <c r="B84" s="359" t="s">
        <v>413</v>
      </c>
      <c r="C84" s="107" t="s">
        <v>414</v>
      </c>
      <c r="D84" s="91">
        <v>78128</v>
      </c>
      <c r="E84" s="91">
        <v>78128</v>
      </c>
      <c r="F84" s="91"/>
      <c r="G84" s="91">
        <v>78128</v>
      </c>
      <c r="H84" s="91"/>
      <c r="I84" s="91"/>
      <c r="J84" s="91"/>
      <c r="K84" s="91"/>
    </row>
    <row r="85" spans="1:11" ht="24.75" customHeight="1">
      <c r="A85" s="98"/>
      <c r="B85" s="359" t="s">
        <v>415</v>
      </c>
      <c r="C85" s="120" t="s">
        <v>416</v>
      </c>
      <c r="D85" s="91">
        <v>692501</v>
      </c>
      <c r="E85" s="91">
        <v>692501</v>
      </c>
      <c r="F85" s="91"/>
      <c r="G85" s="91"/>
      <c r="H85" s="91"/>
      <c r="I85" s="91"/>
      <c r="J85" s="91"/>
      <c r="K85" s="91"/>
    </row>
    <row r="86" spans="1:11" ht="15.75" customHeight="1">
      <c r="A86" s="98"/>
      <c r="B86" s="359" t="s">
        <v>417</v>
      </c>
      <c r="C86" s="121" t="s">
        <v>418</v>
      </c>
      <c r="D86" s="91">
        <v>185000</v>
      </c>
      <c r="E86" s="91">
        <v>185000</v>
      </c>
      <c r="F86" s="91"/>
      <c r="G86" s="91"/>
      <c r="H86" s="91"/>
      <c r="I86" s="91"/>
      <c r="J86" s="91"/>
      <c r="K86" s="91"/>
    </row>
    <row r="87" spans="1:11" ht="16.5" customHeight="1">
      <c r="A87" s="98"/>
      <c r="B87" s="359" t="s">
        <v>419</v>
      </c>
      <c r="C87" s="121" t="s">
        <v>420</v>
      </c>
      <c r="D87" s="91">
        <v>269720</v>
      </c>
      <c r="E87" s="91">
        <v>265220</v>
      </c>
      <c r="F87" s="91">
        <v>201404</v>
      </c>
      <c r="G87" s="91">
        <v>37426</v>
      </c>
      <c r="H87" s="91"/>
      <c r="I87" s="91"/>
      <c r="J87" s="91"/>
      <c r="K87" s="91">
        <v>4500</v>
      </c>
    </row>
    <row r="88" spans="1:11" ht="24" customHeight="1">
      <c r="A88" s="98"/>
      <c r="B88" s="359" t="s">
        <v>421</v>
      </c>
      <c r="C88" s="120" t="s">
        <v>422</v>
      </c>
      <c r="D88" s="91">
        <v>100637</v>
      </c>
      <c r="E88" s="91">
        <v>100637</v>
      </c>
      <c r="F88" s="91">
        <v>82050</v>
      </c>
      <c r="G88" s="91">
        <v>15618</v>
      </c>
      <c r="H88" s="91"/>
      <c r="I88" s="91"/>
      <c r="J88" s="91"/>
      <c r="K88" s="91"/>
    </row>
    <row r="89" spans="1:11" ht="17.25" customHeight="1" thickBot="1">
      <c r="A89" s="98"/>
      <c r="B89" s="359" t="s">
        <v>423</v>
      </c>
      <c r="C89" s="122" t="s">
        <v>314</v>
      </c>
      <c r="D89" s="91">
        <f>SUM(E89,K89,)</f>
        <v>165740</v>
      </c>
      <c r="E89" s="91">
        <v>145740</v>
      </c>
      <c r="F89" s="91"/>
      <c r="G89" s="91"/>
      <c r="H89" s="91"/>
      <c r="I89" s="91"/>
      <c r="J89" s="91"/>
      <c r="K89" s="91">
        <v>20000</v>
      </c>
    </row>
    <row r="90" spans="1:11" ht="33" customHeight="1" thickTop="1">
      <c r="A90" s="86" t="s">
        <v>424</v>
      </c>
      <c r="B90" s="86"/>
      <c r="C90" s="111" t="s">
        <v>425</v>
      </c>
      <c r="D90" s="97">
        <f>SUM(E90)</f>
        <v>59600</v>
      </c>
      <c r="E90" s="97">
        <f>SUM(E91)</f>
        <v>59600</v>
      </c>
      <c r="F90" s="97">
        <f>SUM(F91)</f>
        <v>39400</v>
      </c>
      <c r="G90" s="97">
        <f>SUM(G91)</f>
        <v>7700</v>
      </c>
      <c r="H90" s="97"/>
      <c r="I90" s="97"/>
      <c r="J90" s="97"/>
      <c r="K90" s="97"/>
    </row>
    <row r="91" spans="1:11" ht="18" customHeight="1" thickBot="1">
      <c r="A91" s="98"/>
      <c r="B91" s="359" t="s">
        <v>426</v>
      </c>
      <c r="C91" s="93" t="s">
        <v>314</v>
      </c>
      <c r="D91" s="91">
        <f>SUM(E91)</f>
        <v>59600</v>
      </c>
      <c r="E91" s="91">
        <v>59600</v>
      </c>
      <c r="F91" s="91">
        <v>39400</v>
      </c>
      <c r="G91" s="91">
        <v>7700</v>
      </c>
      <c r="H91" s="91"/>
      <c r="I91" s="91"/>
      <c r="J91" s="91"/>
      <c r="K91" s="91"/>
    </row>
    <row r="92" spans="1:11" ht="17.25" customHeight="1" thickTop="1">
      <c r="A92" s="86" t="s">
        <v>427</v>
      </c>
      <c r="B92" s="86"/>
      <c r="C92" s="111" t="s">
        <v>428</v>
      </c>
      <c r="D92" s="88">
        <v>153930</v>
      </c>
      <c r="E92" s="88">
        <f>SUM(E93:E94)</f>
        <v>153930</v>
      </c>
      <c r="F92" s="88">
        <f>SUM(F93:F94)</f>
        <v>109830</v>
      </c>
      <c r="G92" s="88">
        <f>SUM(G93:G94)</f>
        <v>24800</v>
      </c>
      <c r="H92" s="88"/>
      <c r="I92" s="88"/>
      <c r="J92" s="88"/>
      <c r="K92" s="88"/>
    </row>
    <row r="93" spans="1:11" ht="16.5" customHeight="1">
      <c r="A93" s="98"/>
      <c r="B93" s="359" t="s">
        <v>429</v>
      </c>
      <c r="C93" s="93" t="s">
        <v>430</v>
      </c>
      <c r="D93" s="91">
        <v>152930</v>
      </c>
      <c r="E93" s="91">
        <v>152930</v>
      </c>
      <c r="F93" s="91">
        <v>109830</v>
      </c>
      <c r="G93" s="91">
        <v>24800</v>
      </c>
      <c r="H93" s="91"/>
      <c r="I93" s="91"/>
      <c r="J93" s="91"/>
      <c r="K93" s="91"/>
    </row>
    <row r="94" spans="1:11" ht="20.25" customHeight="1" thickBot="1">
      <c r="A94" s="98"/>
      <c r="B94" s="359" t="s">
        <v>431</v>
      </c>
      <c r="C94" s="118" t="s">
        <v>398</v>
      </c>
      <c r="D94" s="91">
        <f>SUM(E94)</f>
        <v>1000</v>
      </c>
      <c r="E94" s="91">
        <v>1000</v>
      </c>
      <c r="F94" s="91"/>
      <c r="G94" s="91"/>
      <c r="H94" s="91"/>
      <c r="I94" s="91"/>
      <c r="J94" s="91"/>
      <c r="K94" s="91"/>
    </row>
    <row r="95" spans="1:11" ht="31.5" customHeight="1" thickTop="1">
      <c r="A95" s="86" t="s">
        <v>432</v>
      </c>
      <c r="B95" s="86"/>
      <c r="C95" s="111" t="s">
        <v>433</v>
      </c>
      <c r="D95" s="97">
        <f>SUM(D96:D101)</f>
        <v>2686940</v>
      </c>
      <c r="E95" s="97">
        <f>SUM(E98:E101)</f>
        <v>1763100</v>
      </c>
      <c r="F95" s="97">
        <f>SUM(F98:F101)</f>
        <v>518500</v>
      </c>
      <c r="G95" s="97">
        <f>SUM(G98:G101)</f>
        <v>91300</v>
      </c>
      <c r="H95" s="97">
        <f>SUM(H98:H99)</f>
        <v>565800</v>
      </c>
      <c r="I95" s="97"/>
      <c r="J95" s="97"/>
      <c r="K95" s="97">
        <f>SUM(K96:K102)</f>
        <v>923840</v>
      </c>
    </row>
    <row r="96" spans="1:11" ht="21.75" customHeight="1">
      <c r="A96" s="98"/>
      <c r="B96" s="359" t="s">
        <v>434</v>
      </c>
      <c r="C96" s="99" t="s">
        <v>435</v>
      </c>
      <c r="D96" s="91">
        <f>SUM(E96,K96,)</f>
        <v>577180</v>
      </c>
      <c r="E96" s="91"/>
      <c r="F96" s="91"/>
      <c r="G96" s="91"/>
      <c r="H96" s="91"/>
      <c r="I96" s="91"/>
      <c r="J96" s="91"/>
      <c r="K96" s="91">
        <v>577180</v>
      </c>
    </row>
    <row r="97" spans="1:11" ht="21.75" customHeight="1">
      <c r="A97" s="98"/>
      <c r="B97" s="359" t="s">
        <v>436</v>
      </c>
      <c r="C97" s="99" t="s">
        <v>437</v>
      </c>
      <c r="D97" s="91">
        <f>SUM(K97,E97,)</f>
        <v>20000</v>
      </c>
      <c r="E97" s="91"/>
      <c r="F97" s="91"/>
      <c r="G97" s="91"/>
      <c r="H97" s="91"/>
      <c r="I97" s="91"/>
      <c r="J97" s="91"/>
      <c r="K97" s="91">
        <v>20000</v>
      </c>
    </row>
    <row r="98" spans="1:11" ht="18.75" customHeight="1">
      <c r="A98" s="98"/>
      <c r="B98" s="359" t="s">
        <v>438</v>
      </c>
      <c r="C98" s="123" t="s">
        <v>439</v>
      </c>
      <c r="D98" s="91">
        <v>531500</v>
      </c>
      <c r="E98" s="91">
        <v>526500</v>
      </c>
      <c r="F98" s="91">
        <v>58500</v>
      </c>
      <c r="G98" s="91">
        <v>10300</v>
      </c>
      <c r="H98" s="91">
        <v>407400</v>
      </c>
      <c r="I98" s="91"/>
      <c r="J98" s="91"/>
      <c r="K98" s="91">
        <v>5000</v>
      </c>
    </row>
    <row r="99" spans="1:11" ht="17.25" customHeight="1">
      <c r="A99" s="98"/>
      <c r="B99" s="359" t="s">
        <v>440</v>
      </c>
      <c r="C99" s="117" t="s">
        <v>441</v>
      </c>
      <c r="D99" s="91">
        <v>200000</v>
      </c>
      <c r="E99" s="91">
        <v>170000</v>
      </c>
      <c r="F99" s="91"/>
      <c r="G99" s="91"/>
      <c r="H99" s="91">
        <v>158400</v>
      </c>
      <c r="I99" s="91"/>
      <c r="J99" s="91"/>
      <c r="K99" s="91">
        <v>30000</v>
      </c>
    </row>
    <row r="100" spans="1:11" ht="21.75" customHeight="1">
      <c r="A100" s="98"/>
      <c r="B100" s="359" t="s">
        <v>442</v>
      </c>
      <c r="C100" s="99" t="s">
        <v>443</v>
      </c>
      <c r="D100" s="91">
        <f>SUM(E100,K100,)</f>
        <v>721660</v>
      </c>
      <c r="E100" s="91">
        <v>430000</v>
      </c>
      <c r="F100" s="91"/>
      <c r="G100" s="91"/>
      <c r="H100" s="91"/>
      <c r="I100" s="91"/>
      <c r="J100" s="91"/>
      <c r="K100" s="91">
        <v>291660</v>
      </c>
    </row>
    <row r="101" spans="1:11" ht="20.25" customHeight="1">
      <c r="A101" s="98"/>
      <c r="B101" s="359" t="s">
        <v>444</v>
      </c>
      <c r="C101" s="123" t="s">
        <v>314</v>
      </c>
      <c r="D101" s="91">
        <v>636600</v>
      </c>
      <c r="E101" s="91">
        <v>636600</v>
      </c>
      <c r="F101" s="91">
        <v>460000</v>
      </c>
      <c r="G101" s="91">
        <v>81000</v>
      </c>
      <c r="H101" s="91"/>
      <c r="I101" s="91"/>
      <c r="J101" s="91"/>
      <c r="K101" s="91"/>
    </row>
    <row r="102" spans="1:11" ht="15.75" customHeight="1">
      <c r="A102" s="98"/>
      <c r="B102" s="363"/>
      <c r="C102" s="100" t="s">
        <v>445</v>
      </c>
      <c r="D102" s="96"/>
      <c r="E102" s="96"/>
      <c r="F102" s="96"/>
      <c r="G102" s="96"/>
      <c r="H102" s="96"/>
      <c r="I102" s="96"/>
      <c r="J102" s="96"/>
      <c r="K102" s="96"/>
    </row>
    <row r="103" spans="1:11" ht="36.75" customHeight="1">
      <c r="A103" s="98"/>
      <c r="B103" s="365"/>
      <c r="C103" s="100" t="s">
        <v>446</v>
      </c>
      <c r="D103" s="96"/>
      <c r="E103" s="96"/>
      <c r="F103" s="96"/>
      <c r="G103" s="96"/>
      <c r="H103" s="96"/>
      <c r="I103" s="96"/>
      <c r="J103" s="96"/>
      <c r="K103" s="96"/>
    </row>
    <row r="104" spans="1:11" ht="21" customHeight="1">
      <c r="A104" s="98"/>
      <c r="B104" s="367" t="s">
        <v>309</v>
      </c>
      <c r="C104" s="283" t="s">
        <v>9</v>
      </c>
      <c r="D104" s="283" t="s">
        <v>54</v>
      </c>
      <c r="E104" s="283" t="s">
        <v>5</v>
      </c>
      <c r="F104" s="283"/>
      <c r="G104" s="283"/>
      <c r="H104" s="283"/>
      <c r="I104" s="283"/>
      <c r="J104" s="283"/>
      <c r="K104" s="283"/>
    </row>
    <row r="105" spans="1:11" ht="17.25" customHeight="1">
      <c r="A105" s="98"/>
      <c r="B105" s="362"/>
      <c r="C105" s="283"/>
      <c r="D105" s="283"/>
      <c r="E105" s="283" t="s">
        <v>11</v>
      </c>
      <c r="F105" s="283" t="s">
        <v>28</v>
      </c>
      <c r="G105" s="283"/>
      <c r="H105" s="283"/>
      <c r="I105" s="283"/>
      <c r="J105" s="283"/>
      <c r="K105" s="282" t="s">
        <v>12</v>
      </c>
    </row>
    <row r="106" spans="1:11" ht="33" customHeight="1" thickBot="1">
      <c r="A106" s="98"/>
      <c r="B106" s="362"/>
      <c r="C106" s="283"/>
      <c r="D106" s="283"/>
      <c r="E106" s="283"/>
      <c r="F106" s="83" t="s">
        <v>33</v>
      </c>
      <c r="G106" s="84" t="s">
        <v>34</v>
      </c>
      <c r="H106" s="83" t="s">
        <v>29</v>
      </c>
      <c r="I106" s="85" t="s">
        <v>31</v>
      </c>
      <c r="J106" s="85" t="s">
        <v>32</v>
      </c>
      <c r="K106" s="282"/>
    </row>
    <row r="107" spans="1:11" ht="17.25" customHeight="1" thickTop="1">
      <c r="A107" s="86" t="s">
        <v>447</v>
      </c>
      <c r="B107" s="86"/>
      <c r="C107" s="109" t="s">
        <v>448</v>
      </c>
      <c r="D107" s="97">
        <f>SUM(D108:D111)</f>
        <v>1110000</v>
      </c>
      <c r="E107" s="97">
        <f>SUM(E108:E111)</f>
        <v>764000</v>
      </c>
      <c r="F107" s="97">
        <f>SUM(F108:F111)</f>
        <v>18512</v>
      </c>
      <c r="G107" s="97">
        <f>SUM(G108:G111)</f>
        <v>2660</v>
      </c>
      <c r="H107" s="97">
        <f>SUM(H108:H111)</f>
        <v>650400</v>
      </c>
      <c r="I107" s="97"/>
      <c r="J107" s="97"/>
      <c r="K107" s="97">
        <f>SUM(,K109,K111,)</f>
        <v>346000</v>
      </c>
    </row>
    <row r="108" spans="1:11" ht="17.25" customHeight="1">
      <c r="A108" s="124"/>
      <c r="B108" s="104" t="s">
        <v>449</v>
      </c>
      <c r="C108" s="95" t="s">
        <v>450</v>
      </c>
      <c r="D108" s="125">
        <v>54000</v>
      </c>
      <c r="E108" s="125">
        <v>54000</v>
      </c>
      <c r="F108" s="125">
        <v>5000</v>
      </c>
      <c r="G108" s="125"/>
      <c r="H108" s="105"/>
      <c r="I108" s="105"/>
      <c r="J108" s="105"/>
      <c r="K108" s="105"/>
    </row>
    <row r="109" spans="1:11" ht="15.75" customHeight="1">
      <c r="A109" s="103"/>
      <c r="B109" s="359" t="s">
        <v>451</v>
      </c>
      <c r="C109" s="93" t="s">
        <v>452</v>
      </c>
      <c r="D109" s="91">
        <v>849000</v>
      </c>
      <c r="E109" s="91">
        <v>518000</v>
      </c>
      <c r="F109" s="91">
        <v>13512</v>
      </c>
      <c r="G109" s="91">
        <v>2660</v>
      </c>
      <c r="H109" s="91">
        <v>458400</v>
      </c>
      <c r="I109" s="91"/>
      <c r="J109" s="91"/>
      <c r="K109" s="91">
        <v>331000</v>
      </c>
    </row>
    <row r="110" spans="1:11" ht="22.5" customHeight="1">
      <c r="A110" s="103"/>
      <c r="B110" s="359" t="s">
        <v>453</v>
      </c>
      <c r="C110" s="93" t="s">
        <v>297</v>
      </c>
      <c r="D110" s="91">
        <f>SUM(E110)</f>
        <v>192000</v>
      </c>
      <c r="E110" s="91">
        <v>192000</v>
      </c>
      <c r="F110" s="91"/>
      <c r="G110" s="91"/>
      <c r="H110" s="91">
        <v>192000</v>
      </c>
      <c r="I110" s="91"/>
      <c r="J110" s="91"/>
      <c r="K110" s="91"/>
    </row>
    <row r="111" spans="1:11" ht="15.75" customHeight="1" thickBot="1">
      <c r="A111" s="103"/>
      <c r="B111" s="104" t="s">
        <v>454</v>
      </c>
      <c r="C111" s="95" t="s">
        <v>455</v>
      </c>
      <c r="D111" s="96">
        <f>SUM(K111)</f>
        <v>15000</v>
      </c>
      <c r="E111" s="96"/>
      <c r="F111" s="96"/>
      <c r="G111" s="96"/>
      <c r="H111" s="96"/>
      <c r="I111" s="96"/>
      <c r="J111" s="96"/>
      <c r="K111" s="96">
        <v>15000</v>
      </c>
    </row>
    <row r="112" spans="1:11" ht="18.75" customHeight="1" thickTop="1">
      <c r="A112" s="86" t="s">
        <v>456</v>
      </c>
      <c r="B112" s="86"/>
      <c r="C112" s="111" t="s">
        <v>457</v>
      </c>
      <c r="D112" s="97">
        <f>SUM(E112,K112,)</f>
        <v>61000</v>
      </c>
      <c r="E112" s="97">
        <f>SUM(E113)</f>
        <v>51000</v>
      </c>
      <c r="F112" s="97"/>
      <c r="G112" s="97"/>
      <c r="H112" s="97">
        <v>45000</v>
      </c>
      <c r="I112" s="97"/>
      <c r="J112" s="97"/>
      <c r="K112" s="97">
        <f>SUM(,K113)</f>
        <v>10000</v>
      </c>
    </row>
    <row r="113" spans="1:11" ht="19.5" customHeight="1">
      <c r="A113" s="103"/>
      <c r="B113" s="359" t="s">
        <v>458</v>
      </c>
      <c r="C113" s="142" t="s">
        <v>459</v>
      </c>
      <c r="D113" s="91">
        <f>SUM(E113,K113,)</f>
        <v>61000</v>
      </c>
      <c r="E113" s="91">
        <v>51000</v>
      </c>
      <c r="F113" s="91"/>
      <c r="G113" s="91"/>
      <c r="H113" s="91">
        <v>45000</v>
      </c>
      <c r="I113" s="91"/>
      <c r="J113" s="91"/>
      <c r="K113" s="91">
        <v>10000</v>
      </c>
    </row>
    <row r="114" spans="1:11" ht="19.5" customHeight="1">
      <c r="A114" s="103"/>
      <c r="B114" s="359"/>
      <c r="C114" s="192" t="s">
        <v>570</v>
      </c>
      <c r="D114" s="91"/>
      <c r="E114" s="91"/>
      <c r="F114" s="91"/>
      <c r="G114" s="91"/>
      <c r="H114" s="91"/>
      <c r="I114" s="91"/>
      <c r="J114" s="91"/>
      <c r="K114" s="91"/>
    </row>
    <row r="115" spans="1:11" ht="15.75" customHeight="1">
      <c r="A115" s="103"/>
      <c r="B115" s="359"/>
      <c r="C115" s="143" t="s">
        <v>463</v>
      </c>
      <c r="D115" s="91"/>
      <c r="E115" s="91"/>
      <c r="F115" s="91"/>
      <c r="G115" s="91"/>
      <c r="H115" s="91"/>
      <c r="I115" s="91"/>
      <c r="J115" s="91"/>
      <c r="K115" s="91"/>
    </row>
    <row r="116" spans="1:11" ht="15" customHeight="1">
      <c r="A116" s="103"/>
      <c r="B116" s="359"/>
      <c r="C116" s="143" t="s">
        <v>464</v>
      </c>
      <c r="D116" s="91"/>
      <c r="E116" s="91"/>
      <c r="F116" s="91"/>
      <c r="G116" s="91"/>
      <c r="H116" s="91"/>
      <c r="I116" s="91"/>
      <c r="J116" s="91"/>
      <c r="K116" s="91"/>
    </row>
    <row r="117" spans="1:11" ht="36" customHeight="1">
      <c r="A117" s="285" t="s">
        <v>30</v>
      </c>
      <c r="B117" s="285"/>
      <c r="C117" s="285"/>
      <c r="D117" s="126">
        <f aca="true" t="shared" si="2" ref="D117:I117">SUM(D112,D107,D95,D92,D90,D77,D74,D65,D63,D61,D56,D51,D49,D37,D28,D25,D13,D9,)</f>
        <v>24025088</v>
      </c>
      <c r="E117" s="126">
        <f t="shared" si="2"/>
        <v>21984928</v>
      </c>
      <c r="F117" s="126">
        <f t="shared" si="2"/>
        <v>9193214</v>
      </c>
      <c r="G117" s="126">
        <f t="shared" si="2"/>
        <v>1820416</v>
      </c>
      <c r="H117" s="126">
        <f t="shared" si="2"/>
        <v>1333200</v>
      </c>
      <c r="I117" s="126">
        <f t="shared" si="2"/>
        <v>340000</v>
      </c>
      <c r="J117" s="126"/>
      <c r="K117" s="126">
        <f>SUM(K112,K107,K95,K92,K90,K77,K74,K65,K63,K61,K56,K51,K49,K37,K28,K25,K13,K9,)</f>
        <v>2040160</v>
      </c>
    </row>
    <row r="123" ht="15.75">
      <c r="H123" s="127"/>
    </row>
  </sheetData>
  <sheetProtection/>
  <mergeCells count="45">
    <mergeCell ref="K105:K106"/>
    <mergeCell ref="E81:K81"/>
    <mergeCell ref="E82:E83"/>
    <mergeCell ref="F82:J82"/>
    <mergeCell ref="K82:K83"/>
    <mergeCell ref="B104:B106"/>
    <mergeCell ref="C104:C106"/>
    <mergeCell ref="D104:D106"/>
    <mergeCell ref="E104:K104"/>
    <mergeCell ref="E105:E106"/>
    <mergeCell ref="G1:K1"/>
    <mergeCell ref="G2:K2"/>
    <mergeCell ref="G3:K3"/>
    <mergeCell ref="A4:K4"/>
    <mergeCell ref="C34:C36"/>
    <mergeCell ref="D34:D36"/>
    <mergeCell ref="E34:K34"/>
    <mergeCell ref="E35:E36"/>
    <mergeCell ref="B16:B21"/>
    <mergeCell ref="A117:C117"/>
    <mergeCell ref="E6:K6"/>
    <mergeCell ref="E7:E8"/>
    <mergeCell ref="F7:J7"/>
    <mergeCell ref="K7:K8"/>
    <mergeCell ref="A6:A8"/>
    <mergeCell ref="B6:B8"/>
    <mergeCell ref="E58:K58"/>
    <mergeCell ref="E59:E60"/>
    <mergeCell ref="F105:J105"/>
    <mergeCell ref="C6:C8"/>
    <mergeCell ref="D6:D8"/>
    <mergeCell ref="F59:J59"/>
    <mergeCell ref="B81:B83"/>
    <mergeCell ref="B43:B47"/>
    <mergeCell ref="B34:B36"/>
    <mergeCell ref="B58:B60"/>
    <mergeCell ref="C58:C60"/>
    <mergeCell ref="D58:D60"/>
    <mergeCell ref="B23:B24"/>
    <mergeCell ref="K59:K60"/>
    <mergeCell ref="F35:J35"/>
    <mergeCell ref="K35:K36"/>
    <mergeCell ref="B102:B103"/>
    <mergeCell ref="C81:C83"/>
    <mergeCell ref="D81:D83"/>
  </mergeCells>
  <printOptions/>
  <pageMargins left="0.69" right="0.69" top="0.63" bottom="0.57" header="0.36" footer="0.4"/>
  <pageSetup horizontalDpi="300" verticalDpi="300" orientation="landscape" paperSize="9" r:id="rId1"/>
  <headerFooter alignWithMargins="0"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46"/>
  <sheetViews>
    <sheetView workbookViewId="0" topLeftCell="A22">
      <selection activeCell="D35" sqref="D35"/>
    </sheetView>
  </sheetViews>
  <sheetFormatPr defaultColWidth="9.00390625" defaultRowHeight="12.75"/>
  <cols>
    <col min="1" max="1" width="2.875" style="78" customWidth="1"/>
    <col min="2" max="2" width="4.625" style="78" customWidth="1"/>
    <col min="3" max="3" width="6.00390625" style="78" customWidth="1"/>
    <col min="4" max="4" width="35.875" style="78" customWidth="1"/>
    <col min="5" max="5" width="9.00390625" style="78" customWidth="1"/>
    <col min="6" max="6" width="8.25390625" style="78" customWidth="1"/>
    <col min="7" max="8" width="8.625" style="78" customWidth="1"/>
    <col min="9" max="9" width="8.375" style="78" customWidth="1"/>
    <col min="10" max="10" width="7.75390625" style="78" customWidth="1"/>
    <col min="11" max="11" width="9.125" style="78" customWidth="1"/>
    <col min="12" max="12" width="8.625" style="78" customWidth="1"/>
    <col min="13" max="13" width="8.875" style="78" customWidth="1"/>
    <col min="14" max="14" width="8.75390625" style="78" customWidth="1"/>
    <col min="15" max="16384" width="9.125" style="78" customWidth="1"/>
  </cols>
  <sheetData>
    <row r="1" spans="1:17" ht="12.75" customHeight="1">
      <c r="A1" s="156"/>
      <c r="B1" s="156"/>
      <c r="C1" s="156"/>
      <c r="D1" s="156"/>
      <c r="E1" s="156"/>
      <c r="F1" s="156"/>
      <c r="G1" s="156"/>
      <c r="H1" s="156"/>
      <c r="I1" s="156"/>
      <c r="J1" s="281" t="s">
        <v>491</v>
      </c>
      <c r="K1" s="281"/>
      <c r="L1" s="281"/>
      <c r="M1" s="281"/>
      <c r="N1" s="281"/>
      <c r="O1" s="158"/>
      <c r="P1" s="81"/>
      <c r="Q1" s="81"/>
    </row>
    <row r="2" spans="1:17" ht="10.5" customHeight="1">
      <c r="A2" s="156"/>
      <c r="B2" s="156"/>
      <c r="C2" s="156"/>
      <c r="D2" s="156"/>
      <c r="E2" s="156"/>
      <c r="F2" s="156"/>
      <c r="G2" s="156"/>
      <c r="H2" s="156"/>
      <c r="I2" s="156"/>
      <c r="J2" s="281" t="s">
        <v>561</v>
      </c>
      <c r="K2" s="281"/>
      <c r="L2" s="281"/>
      <c r="M2" s="281"/>
      <c r="N2" s="281"/>
      <c r="O2" s="158"/>
      <c r="P2" s="81"/>
      <c r="Q2" s="81"/>
    </row>
    <row r="3" spans="1:17" ht="12" customHeight="1">
      <c r="A3" s="156"/>
      <c r="B3" s="156"/>
      <c r="C3" s="156"/>
      <c r="D3" s="156"/>
      <c r="E3" s="156"/>
      <c r="F3" s="156"/>
      <c r="G3" s="156"/>
      <c r="H3" s="156"/>
      <c r="I3" s="156"/>
      <c r="J3" s="281" t="s">
        <v>562</v>
      </c>
      <c r="K3" s="281"/>
      <c r="L3" s="281"/>
      <c r="M3" s="281"/>
      <c r="N3" s="281"/>
      <c r="O3" s="158"/>
      <c r="P3" s="81"/>
      <c r="Q3" s="81"/>
    </row>
    <row r="4" spans="1:17" ht="10.5" customHeight="1">
      <c r="A4" s="156"/>
      <c r="B4" s="156"/>
      <c r="C4" s="156"/>
      <c r="D4" s="156"/>
      <c r="E4" s="156"/>
      <c r="F4" s="156"/>
      <c r="G4" s="156"/>
      <c r="H4" s="156"/>
      <c r="I4" s="156"/>
      <c r="J4" s="157"/>
      <c r="K4" s="157"/>
      <c r="L4" s="157"/>
      <c r="M4" s="157"/>
      <c r="N4" s="157"/>
      <c r="O4" s="158"/>
      <c r="P4" s="81"/>
      <c r="Q4" s="81"/>
    </row>
    <row r="5" spans="1:17" ht="23.25" customHeight="1">
      <c r="A5" s="156"/>
      <c r="B5" s="301" t="s">
        <v>55</v>
      </c>
      <c r="C5" s="301"/>
      <c r="D5" s="301"/>
      <c r="E5" s="301"/>
      <c r="F5" s="301"/>
      <c r="G5" s="301"/>
      <c r="H5" s="301"/>
      <c r="I5" s="301"/>
      <c r="J5" s="301"/>
      <c r="K5" s="301"/>
      <c r="L5" s="301"/>
      <c r="M5" s="301"/>
      <c r="N5" s="301"/>
      <c r="O5" s="301"/>
      <c r="P5" s="81"/>
      <c r="Q5" s="81"/>
    </row>
    <row r="6" spans="1:17" ht="10.5" customHeight="1">
      <c r="A6" s="308" t="s">
        <v>18</v>
      </c>
      <c r="B6" s="308" t="s">
        <v>1</v>
      </c>
      <c r="C6" s="308" t="s">
        <v>309</v>
      </c>
      <c r="D6" s="305" t="s">
        <v>45</v>
      </c>
      <c r="E6" s="305" t="s">
        <v>19</v>
      </c>
      <c r="F6" s="292" t="s">
        <v>492</v>
      </c>
      <c r="G6" s="295" t="s">
        <v>27</v>
      </c>
      <c r="H6" s="296"/>
      <c r="I6" s="296"/>
      <c r="J6" s="296"/>
      <c r="K6" s="296"/>
      <c r="L6" s="296"/>
      <c r="M6" s="296"/>
      <c r="N6" s="297"/>
      <c r="O6" s="302" t="s">
        <v>20</v>
      </c>
      <c r="P6" s="81"/>
      <c r="Q6" s="81"/>
    </row>
    <row r="7" spans="1:17" ht="9.75" customHeight="1">
      <c r="A7" s="309"/>
      <c r="B7" s="309"/>
      <c r="C7" s="309"/>
      <c r="D7" s="306"/>
      <c r="E7" s="306"/>
      <c r="F7" s="293"/>
      <c r="G7" s="292" t="s">
        <v>56</v>
      </c>
      <c r="H7" s="295" t="s">
        <v>10</v>
      </c>
      <c r="I7" s="296"/>
      <c r="J7" s="296"/>
      <c r="K7" s="297"/>
      <c r="L7" s="305" t="s">
        <v>17</v>
      </c>
      <c r="M7" s="305" t="s">
        <v>57</v>
      </c>
      <c r="N7" s="302" t="s">
        <v>58</v>
      </c>
      <c r="O7" s="303"/>
      <c r="P7" s="81"/>
      <c r="Q7" s="81"/>
    </row>
    <row r="8" spans="1:17" ht="12.75">
      <c r="A8" s="309"/>
      <c r="B8" s="309"/>
      <c r="C8" s="309"/>
      <c r="D8" s="306"/>
      <c r="E8" s="306"/>
      <c r="F8" s="293"/>
      <c r="G8" s="293"/>
      <c r="H8" s="292" t="s">
        <v>47</v>
      </c>
      <c r="I8" s="298" t="s">
        <v>43</v>
      </c>
      <c r="J8" s="298" t="s">
        <v>48</v>
      </c>
      <c r="K8" s="298" t="s">
        <v>44</v>
      </c>
      <c r="L8" s="306"/>
      <c r="M8" s="306"/>
      <c r="N8" s="303"/>
      <c r="O8" s="303"/>
      <c r="P8" s="81"/>
      <c r="Q8" s="81"/>
    </row>
    <row r="9" spans="1:17" ht="12.75">
      <c r="A9" s="309"/>
      <c r="B9" s="309"/>
      <c r="C9" s="309"/>
      <c r="D9" s="306"/>
      <c r="E9" s="306"/>
      <c r="F9" s="293"/>
      <c r="G9" s="293"/>
      <c r="H9" s="293"/>
      <c r="I9" s="299"/>
      <c r="J9" s="299"/>
      <c r="K9" s="299"/>
      <c r="L9" s="306"/>
      <c r="M9" s="306"/>
      <c r="N9" s="303"/>
      <c r="O9" s="303"/>
      <c r="P9" s="81"/>
      <c r="Q9" s="81"/>
    </row>
    <row r="10" spans="1:17" ht="12.75">
      <c r="A10" s="310"/>
      <c r="B10" s="310"/>
      <c r="C10" s="310"/>
      <c r="D10" s="307"/>
      <c r="E10" s="307"/>
      <c r="F10" s="294"/>
      <c r="G10" s="294"/>
      <c r="H10" s="294"/>
      <c r="I10" s="300"/>
      <c r="J10" s="300"/>
      <c r="K10" s="300"/>
      <c r="L10" s="307"/>
      <c r="M10" s="307"/>
      <c r="N10" s="304"/>
      <c r="O10" s="304"/>
      <c r="P10" s="81"/>
      <c r="Q10" s="81"/>
    </row>
    <row r="11" spans="1:17" ht="8.25" customHeight="1">
      <c r="A11" s="163">
        <v>1</v>
      </c>
      <c r="B11" s="163">
        <v>2</v>
      </c>
      <c r="C11" s="163">
        <v>3</v>
      </c>
      <c r="D11" s="159">
        <v>4</v>
      </c>
      <c r="E11" s="159">
        <v>5</v>
      </c>
      <c r="F11" s="160">
        <v>6</v>
      </c>
      <c r="G11" s="160">
        <v>7</v>
      </c>
      <c r="H11" s="160">
        <v>8</v>
      </c>
      <c r="I11" s="160">
        <v>9</v>
      </c>
      <c r="J11" s="162">
        <v>10</v>
      </c>
      <c r="K11" s="162">
        <v>11</v>
      </c>
      <c r="L11" s="159">
        <v>12</v>
      </c>
      <c r="M11" s="159">
        <v>13</v>
      </c>
      <c r="N11" s="159">
        <v>14</v>
      </c>
      <c r="O11" s="161">
        <v>15</v>
      </c>
      <c r="P11" s="81"/>
      <c r="Q11" s="81"/>
    </row>
    <row r="12" spans="1:17" ht="39.75" customHeight="1">
      <c r="A12" s="229">
        <v>1</v>
      </c>
      <c r="B12" s="230" t="s">
        <v>223</v>
      </c>
      <c r="C12" s="230" t="s">
        <v>224</v>
      </c>
      <c r="D12" s="218" t="s">
        <v>493</v>
      </c>
      <c r="E12" s="231">
        <v>3390000</v>
      </c>
      <c r="F12" s="231">
        <v>69070</v>
      </c>
      <c r="G12" s="231">
        <v>38000</v>
      </c>
      <c r="H12" s="231">
        <v>38000</v>
      </c>
      <c r="I12" s="231"/>
      <c r="J12" s="232" t="s">
        <v>21</v>
      </c>
      <c r="K12" s="231"/>
      <c r="L12" s="231">
        <v>3282930</v>
      </c>
      <c r="M12" s="231"/>
      <c r="N12" s="231"/>
      <c r="O12" s="233" t="s">
        <v>494</v>
      </c>
      <c r="P12" s="81"/>
      <c r="Q12" s="81"/>
    </row>
    <row r="13" spans="1:17" ht="21.75" customHeight="1">
      <c r="A13" s="229">
        <v>2</v>
      </c>
      <c r="B13" s="230" t="s">
        <v>223</v>
      </c>
      <c r="C13" s="230" t="s">
        <v>224</v>
      </c>
      <c r="D13" s="218" t="s">
        <v>495</v>
      </c>
      <c r="E13" s="231">
        <v>400000</v>
      </c>
      <c r="F13" s="231">
        <v>1000</v>
      </c>
      <c r="G13" s="231">
        <v>20000</v>
      </c>
      <c r="H13" s="231">
        <v>20000</v>
      </c>
      <c r="I13" s="231"/>
      <c r="J13" s="232" t="s">
        <v>21</v>
      </c>
      <c r="K13" s="231"/>
      <c r="L13" s="231">
        <v>36000</v>
      </c>
      <c r="M13" s="234">
        <v>343000</v>
      </c>
      <c r="N13" s="231"/>
      <c r="O13" s="232" t="s">
        <v>496</v>
      </c>
      <c r="P13" s="81"/>
      <c r="Q13" s="81"/>
    </row>
    <row r="14" spans="1:17" ht="39" customHeight="1">
      <c r="A14" s="229">
        <v>3</v>
      </c>
      <c r="B14" s="230" t="s">
        <v>223</v>
      </c>
      <c r="C14" s="230" t="s">
        <v>224</v>
      </c>
      <c r="D14" s="218" t="s">
        <v>576</v>
      </c>
      <c r="E14" s="231">
        <v>56438</v>
      </c>
      <c r="F14" s="231">
        <v>1438</v>
      </c>
      <c r="G14" s="231">
        <v>55000</v>
      </c>
      <c r="H14" s="231">
        <v>55000</v>
      </c>
      <c r="I14" s="231"/>
      <c r="J14" s="232" t="s">
        <v>21</v>
      </c>
      <c r="K14" s="235"/>
      <c r="L14" s="231"/>
      <c r="M14" s="231"/>
      <c r="N14" s="231"/>
      <c r="O14" s="233" t="s">
        <v>497</v>
      </c>
      <c r="P14" s="81"/>
      <c r="Q14" s="81"/>
    </row>
    <row r="15" spans="1:17" ht="42" customHeight="1">
      <c r="A15" s="229">
        <v>4</v>
      </c>
      <c r="B15" s="230" t="s">
        <v>223</v>
      </c>
      <c r="C15" s="230" t="s">
        <v>224</v>
      </c>
      <c r="D15" s="218" t="s">
        <v>498</v>
      </c>
      <c r="E15" s="231">
        <v>100000</v>
      </c>
      <c r="F15" s="231">
        <v>1200</v>
      </c>
      <c r="G15" s="231">
        <v>10000</v>
      </c>
      <c r="H15" s="231">
        <v>10000</v>
      </c>
      <c r="I15" s="231"/>
      <c r="J15" s="232" t="s">
        <v>21</v>
      </c>
      <c r="K15" s="235"/>
      <c r="L15" s="236">
        <v>88800</v>
      </c>
      <c r="M15" s="235"/>
      <c r="N15" s="235"/>
      <c r="O15" s="233" t="s">
        <v>499</v>
      </c>
      <c r="P15" s="81"/>
      <c r="Q15" s="81"/>
    </row>
    <row r="16" spans="1:17" ht="32.25" customHeight="1">
      <c r="A16" s="229">
        <v>5</v>
      </c>
      <c r="B16" s="230" t="s">
        <v>223</v>
      </c>
      <c r="C16" s="230" t="s">
        <v>224</v>
      </c>
      <c r="D16" s="218" t="s">
        <v>571</v>
      </c>
      <c r="E16" s="231">
        <v>6005000</v>
      </c>
      <c r="F16" s="231"/>
      <c r="G16" s="231">
        <v>50000</v>
      </c>
      <c r="H16" s="231">
        <v>50000</v>
      </c>
      <c r="I16" s="231"/>
      <c r="J16" s="232" t="s">
        <v>21</v>
      </c>
      <c r="K16" s="231"/>
      <c r="L16" s="231">
        <v>150000</v>
      </c>
      <c r="M16" s="231">
        <v>5805000</v>
      </c>
      <c r="N16" s="237"/>
      <c r="O16" s="233" t="s">
        <v>500</v>
      </c>
      <c r="P16" s="81"/>
      <c r="Q16" s="81"/>
    </row>
    <row r="17" spans="1:17" ht="44.25" customHeight="1">
      <c r="A17" s="229">
        <v>6</v>
      </c>
      <c r="B17" s="230" t="s">
        <v>315</v>
      </c>
      <c r="C17" s="230" t="s">
        <v>317</v>
      </c>
      <c r="D17" s="218" t="s">
        <v>572</v>
      </c>
      <c r="E17" s="231">
        <v>95000</v>
      </c>
      <c r="F17" s="231">
        <v>38000</v>
      </c>
      <c r="G17" s="231">
        <v>57000</v>
      </c>
      <c r="H17" s="231">
        <v>57000</v>
      </c>
      <c r="I17" s="231"/>
      <c r="J17" s="232" t="s">
        <v>21</v>
      </c>
      <c r="K17" s="231"/>
      <c r="L17" s="231"/>
      <c r="M17" s="231"/>
      <c r="N17" s="237"/>
      <c r="O17" s="233" t="s">
        <v>500</v>
      </c>
      <c r="P17" s="81"/>
      <c r="Q17" s="81"/>
    </row>
    <row r="18" spans="1:17" ht="36" customHeight="1">
      <c r="A18" s="229">
        <v>7</v>
      </c>
      <c r="B18" s="230" t="s">
        <v>315</v>
      </c>
      <c r="C18" s="230" t="s">
        <v>319</v>
      </c>
      <c r="D18" s="218" t="s">
        <v>501</v>
      </c>
      <c r="E18" s="231">
        <v>436830</v>
      </c>
      <c r="F18" s="231">
        <v>393830</v>
      </c>
      <c r="G18" s="231">
        <v>43000</v>
      </c>
      <c r="H18" s="231">
        <v>43000</v>
      </c>
      <c r="I18" s="231"/>
      <c r="J18" s="238" t="s">
        <v>21</v>
      </c>
      <c r="K18" s="231"/>
      <c r="L18" s="231"/>
      <c r="M18" s="231"/>
      <c r="N18" s="231"/>
      <c r="O18" s="233" t="s">
        <v>502</v>
      </c>
      <c r="P18" s="81"/>
      <c r="Q18" s="81"/>
    </row>
    <row r="19" spans="1:17" ht="59.25" customHeight="1">
      <c r="A19" s="239">
        <v>8</v>
      </c>
      <c r="B19" s="230" t="s">
        <v>335</v>
      </c>
      <c r="C19" s="230" t="s">
        <v>337</v>
      </c>
      <c r="D19" s="218" t="s">
        <v>503</v>
      </c>
      <c r="E19" s="231">
        <v>59000</v>
      </c>
      <c r="F19" s="231">
        <v>9000</v>
      </c>
      <c r="G19" s="231">
        <v>50000</v>
      </c>
      <c r="H19" s="231">
        <v>50000</v>
      </c>
      <c r="I19" s="231"/>
      <c r="J19" s="232" t="s">
        <v>21</v>
      </c>
      <c r="K19" s="231"/>
      <c r="L19" s="231"/>
      <c r="M19" s="231"/>
      <c r="N19" s="231"/>
      <c r="O19" s="233" t="s">
        <v>504</v>
      </c>
      <c r="P19" s="81"/>
      <c r="Q19" s="81"/>
    </row>
    <row r="20" spans="1:17" ht="36" customHeight="1">
      <c r="A20" s="240">
        <v>9</v>
      </c>
      <c r="B20" s="241" t="s">
        <v>335</v>
      </c>
      <c r="C20" s="241" t="s">
        <v>337</v>
      </c>
      <c r="D20" s="242" t="s">
        <v>505</v>
      </c>
      <c r="E20" s="243">
        <v>41388</v>
      </c>
      <c r="F20" s="243">
        <v>32360</v>
      </c>
      <c r="G20" s="243">
        <v>9028</v>
      </c>
      <c r="H20" s="243">
        <v>9028</v>
      </c>
      <c r="I20" s="244"/>
      <c r="J20" s="245" t="s">
        <v>21</v>
      </c>
      <c r="K20" s="244"/>
      <c r="L20" s="244"/>
      <c r="M20" s="244"/>
      <c r="N20" s="244"/>
      <c r="O20" s="246" t="s">
        <v>506</v>
      </c>
      <c r="P20" s="81"/>
      <c r="Q20" s="81"/>
    </row>
    <row r="21" spans="1:17" ht="32.25" customHeight="1">
      <c r="A21" s="240">
        <v>10</v>
      </c>
      <c r="B21" s="241" t="s">
        <v>335</v>
      </c>
      <c r="C21" s="241" t="s">
        <v>337</v>
      </c>
      <c r="D21" s="242" t="s">
        <v>507</v>
      </c>
      <c r="E21" s="243">
        <v>36874</v>
      </c>
      <c r="F21" s="243">
        <v>27846</v>
      </c>
      <c r="G21" s="243">
        <v>9028</v>
      </c>
      <c r="H21" s="243">
        <v>9028</v>
      </c>
      <c r="I21" s="244"/>
      <c r="J21" s="245" t="s">
        <v>21</v>
      </c>
      <c r="K21" s="244"/>
      <c r="L21" s="244"/>
      <c r="M21" s="244"/>
      <c r="N21" s="244"/>
      <c r="O21" s="246" t="s">
        <v>506</v>
      </c>
      <c r="P21" s="81"/>
      <c r="Q21" s="81"/>
    </row>
    <row r="22" spans="1:17" ht="28.5" customHeight="1">
      <c r="A22" s="240">
        <v>11</v>
      </c>
      <c r="B22" s="241" t="s">
        <v>342</v>
      </c>
      <c r="C22" s="241" t="s">
        <v>348</v>
      </c>
      <c r="D22" s="247" t="s">
        <v>508</v>
      </c>
      <c r="E22" s="243">
        <v>7000000</v>
      </c>
      <c r="F22" s="243">
        <v>5000</v>
      </c>
      <c r="G22" s="243">
        <v>173764</v>
      </c>
      <c r="H22" s="243">
        <v>173764</v>
      </c>
      <c r="I22" s="243"/>
      <c r="J22" s="248" t="s">
        <v>21</v>
      </c>
      <c r="K22" s="243"/>
      <c r="L22" s="249">
        <v>3321236</v>
      </c>
      <c r="M22" s="236">
        <v>3500000</v>
      </c>
      <c r="N22" s="244"/>
      <c r="O22" s="250" t="s">
        <v>506</v>
      </c>
      <c r="P22" s="81"/>
      <c r="Q22" s="81"/>
    </row>
    <row r="23" spans="1:17" ht="9.75" customHeight="1">
      <c r="A23" s="240"/>
      <c r="B23" s="312" t="s">
        <v>1</v>
      </c>
      <c r="C23" s="312" t="s">
        <v>309</v>
      </c>
      <c r="D23" s="282" t="s">
        <v>45</v>
      </c>
      <c r="E23" s="282" t="s">
        <v>19</v>
      </c>
      <c r="F23" s="290" t="s">
        <v>492</v>
      </c>
      <c r="G23" s="282" t="s">
        <v>27</v>
      </c>
      <c r="H23" s="282"/>
      <c r="I23" s="282"/>
      <c r="J23" s="282"/>
      <c r="K23" s="282"/>
      <c r="L23" s="282"/>
      <c r="M23" s="282"/>
      <c r="N23" s="282"/>
      <c r="O23" s="291" t="s">
        <v>20</v>
      </c>
      <c r="P23" s="81"/>
      <c r="Q23" s="81"/>
    </row>
    <row r="24" spans="1:17" ht="11.25" customHeight="1">
      <c r="A24" s="240"/>
      <c r="B24" s="312"/>
      <c r="C24" s="312"/>
      <c r="D24" s="282"/>
      <c r="E24" s="282"/>
      <c r="F24" s="290"/>
      <c r="G24" s="291" t="s">
        <v>56</v>
      </c>
      <c r="H24" s="282" t="s">
        <v>10</v>
      </c>
      <c r="I24" s="282"/>
      <c r="J24" s="282"/>
      <c r="K24" s="282"/>
      <c r="L24" s="282" t="s">
        <v>17</v>
      </c>
      <c r="M24" s="282" t="s">
        <v>57</v>
      </c>
      <c r="N24" s="291" t="s">
        <v>58</v>
      </c>
      <c r="O24" s="291"/>
      <c r="P24" s="81"/>
      <c r="Q24" s="81"/>
    </row>
    <row r="25" spans="1:17" ht="13.5" customHeight="1">
      <c r="A25" s="240"/>
      <c r="B25" s="312"/>
      <c r="C25" s="312"/>
      <c r="D25" s="282"/>
      <c r="E25" s="282"/>
      <c r="F25" s="290"/>
      <c r="G25" s="291"/>
      <c r="H25" s="290" t="s">
        <v>47</v>
      </c>
      <c r="I25" s="289" t="s">
        <v>43</v>
      </c>
      <c r="J25" s="289" t="s">
        <v>48</v>
      </c>
      <c r="K25" s="289" t="s">
        <v>44</v>
      </c>
      <c r="L25" s="282"/>
      <c r="M25" s="282"/>
      <c r="N25" s="291"/>
      <c r="O25" s="291"/>
      <c r="P25" s="81"/>
      <c r="Q25" s="81"/>
    </row>
    <row r="26" spans="1:17" ht="11.25" customHeight="1">
      <c r="A26" s="240"/>
      <c r="B26" s="312"/>
      <c r="C26" s="312"/>
      <c r="D26" s="282"/>
      <c r="E26" s="282"/>
      <c r="F26" s="290"/>
      <c r="G26" s="291"/>
      <c r="H26" s="290"/>
      <c r="I26" s="289"/>
      <c r="J26" s="289"/>
      <c r="K26" s="289"/>
      <c r="L26" s="282"/>
      <c r="M26" s="282"/>
      <c r="N26" s="291"/>
      <c r="O26" s="291"/>
      <c r="P26" s="81"/>
      <c r="Q26" s="81"/>
    </row>
    <row r="27" spans="1:17" ht="11.25" customHeight="1">
      <c r="A27" s="240"/>
      <c r="B27" s="312"/>
      <c r="C27" s="312"/>
      <c r="D27" s="282"/>
      <c r="E27" s="282"/>
      <c r="F27" s="290"/>
      <c r="G27" s="291"/>
      <c r="H27" s="290"/>
      <c r="I27" s="289"/>
      <c r="J27" s="289"/>
      <c r="K27" s="289"/>
      <c r="L27" s="282"/>
      <c r="M27" s="282"/>
      <c r="N27" s="291"/>
      <c r="O27" s="291"/>
      <c r="P27" s="81"/>
      <c r="Q27" s="81"/>
    </row>
    <row r="28" spans="1:17" ht="30" customHeight="1">
      <c r="A28" s="239">
        <v>12</v>
      </c>
      <c r="B28" s="230" t="s">
        <v>362</v>
      </c>
      <c r="C28" s="230" t="s">
        <v>364</v>
      </c>
      <c r="D28" s="251" t="s">
        <v>509</v>
      </c>
      <c r="E28" s="231">
        <v>194575</v>
      </c>
      <c r="F28" s="231">
        <v>164575</v>
      </c>
      <c r="G28" s="231">
        <v>5000</v>
      </c>
      <c r="H28" s="231">
        <v>5000</v>
      </c>
      <c r="I28" s="231"/>
      <c r="J28" s="232" t="s">
        <v>21</v>
      </c>
      <c r="K28" s="231"/>
      <c r="L28" s="231">
        <v>25000</v>
      </c>
      <c r="M28" s="231"/>
      <c r="N28" s="252"/>
      <c r="O28" s="238" t="s">
        <v>502</v>
      </c>
      <c r="P28" s="81"/>
      <c r="Q28" s="81"/>
    </row>
    <row r="29" spans="1:17" ht="30" customHeight="1">
      <c r="A29" s="240">
        <v>13</v>
      </c>
      <c r="B29" s="241" t="s">
        <v>362</v>
      </c>
      <c r="C29" s="241" t="s">
        <v>364</v>
      </c>
      <c r="D29" s="253" t="s">
        <v>577</v>
      </c>
      <c r="E29" s="243">
        <v>10000</v>
      </c>
      <c r="F29" s="243">
        <v>3000</v>
      </c>
      <c r="G29" s="243">
        <v>7000</v>
      </c>
      <c r="H29" s="243">
        <v>7000</v>
      </c>
      <c r="I29" s="243"/>
      <c r="J29" s="248" t="s">
        <v>21</v>
      </c>
      <c r="K29" s="243"/>
      <c r="L29" s="243"/>
      <c r="M29" s="244"/>
      <c r="N29" s="254"/>
      <c r="O29" s="250" t="s">
        <v>506</v>
      </c>
      <c r="P29" s="81"/>
      <c r="Q29" s="81"/>
    </row>
    <row r="30" spans="1:17" ht="36" customHeight="1">
      <c r="A30" s="239">
        <v>14</v>
      </c>
      <c r="B30" s="230" t="s">
        <v>510</v>
      </c>
      <c r="C30" s="230" t="s">
        <v>389</v>
      </c>
      <c r="D30" s="251" t="s">
        <v>511</v>
      </c>
      <c r="E30" s="231">
        <v>3000000</v>
      </c>
      <c r="F30" s="231"/>
      <c r="G30" s="231">
        <v>50000</v>
      </c>
      <c r="H30" s="231">
        <v>50000</v>
      </c>
      <c r="I30" s="231"/>
      <c r="J30" s="232" t="s">
        <v>21</v>
      </c>
      <c r="K30" s="231"/>
      <c r="L30" s="231">
        <v>600000</v>
      </c>
      <c r="M30" s="231">
        <v>2350000</v>
      </c>
      <c r="N30" s="252"/>
      <c r="O30" s="233" t="s">
        <v>512</v>
      </c>
      <c r="P30" s="81"/>
      <c r="Q30" s="81"/>
    </row>
    <row r="31" spans="1:17" ht="33.75" customHeight="1">
      <c r="A31" s="239">
        <v>15</v>
      </c>
      <c r="B31" s="230" t="s">
        <v>432</v>
      </c>
      <c r="C31" s="255" t="s">
        <v>434</v>
      </c>
      <c r="D31" s="218" t="s">
        <v>513</v>
      </c>
      <c r="E31" s="256">
        <v>354240</v>
      </c>
      <c r="F31" s="256">
        <v>167240</v>
      </c>
      <c r="G31" s="256">
        <v>187000</v>
      </c>
      <c r="H31" s="256">
        <v>187000</v>
      </c>
      <c r="I31" s="236"/>
      <c r="J31" s="257" t="s">
        <v>21</v>
      </c>
      <c r="K31" s="236"/>
      <c r="L31" s="258"/>
      <c r="M31" s="236"/>
      <c r="N31" s="236"/>
      <c r="O31" s="233" t="s">
        <v>514</v>
      </c>
      <c r="P31" s="81"/>
      <c r="Q31" s="81"/>
    </row>
    <row r="32" spans="1:17" ht="42.75" customHeight="1">
      <c r="A32" s="259">
        <v>16</v>
      </c>
      <c r="B32" s="230" t="s">
        <v>432</v>
      </c>
      <c r="C32" s="230" t="s">
        <v>434</v>
      </c>
      <c r="D32" s="218" t="s">
        <v>515</v>
      </c>
      <c r="E32" s="256">
        <v>2500000</v>
      </c>
      <c r="F32" s="256">
        <v>246985</v>
      </c>
      <c r="G32" s="256">
        <v>185000</v>
      </c>
      <c r="H32" s="256">
        <v>101000</v>
      </c>
      <c r="I32" s="231"/>
      <c r="J32" s="232" t="s">
        <v>516</v>
      </c>
      <c r="K32" s="260"/>
      <c r="L32" s="231">
        <v>2068015</v>
      </c>
      <c r="M32" s="231"/>
      <c r="N32" s="231"/>
      <c r="O32" s="233" t="s">
        <v>512</v>
      </c>
      <c r="P32" s="81"/>
      <c r="Q32" s="81"/>
    </row>
    <row r="33" spans="1:17" ht="46.5" customHeight="1">
      <c r="A33" s="259">
        <v>17</v>
      </c>
      <c r="B33" s="230" t="s">
        <v>432</v>
      </c>
      <c r="C33" s="230" t="s">
        <v>434</v>
      </c>
      <c r="D33" s="218" t="s">
        <v>578</v>
      </c>
      <c r="E33" s="256">
        <v>1400000</v>
      </c>
      <c r="F33" s="256"/>
      <c r="G33" s="256">
        <v>70000</v>
      </c>
      <c r="H33" s="256">
        <v>70000</v>
      </c>
      <c r="I33" s="231"/>
      <c r="J33" s="232" t="s">
        <v>21</v>
      </c>
      <c r="K33" s="260"/>
      <c r="L33" s="231">
        <v>1330000</v>
      </c>
      <c r="M33" s="231"/>
      <c r="N33" s="231"/>
      <c r="O33" s="233" t="s">
        <v>512</v>
      </c>
      <c r="P33" s="81"/>
      <c r="Q33" s="81"/>
    </row>
    <row r="34" spans="1:17" ht="35.25" customHeight="1">
      <c r="A34" s="239">
        <v>18</v>
      </c>
      <c r="B34" s="230" t="s">
        <v>432</v>
      </c>
      <c r="C34" s="230" t="s">
        <v>434</v>
      </c>
      <c r="D34" s="218" t="s">
        <v>517</v>
      </c>
      <c r="E34" s="231">
        <v>688857</v>
      </c>
      <c r="F34" s="231">
        <v>642857</v>
      </c>
      <c r="G34" s="231">
        <v>46000</v>
      </c>
      <c r="H34" s="231">
        <v>46000</v>
      </c>
      <c r="I34" s="231"/>
      <c r="J34" s="232" t="s">
        <v>21</v>
      </c>
      <c r="K34" s="231"/>
      <c r="L34" s="231"/>
      <c r="M34" s="231"/>
      <c r="N34" s="231"/>
      <c r="O34" s="233" t="s">
        <v>497</v>
      </c>
      <c r="P34" s="81"/>
      <c r="Q34" s="81"/>
    </row>
    <row r="35" spans="1:17" ht="49.5" customHeight="1">
      <c r="A35" s="239">
        <v>19</v>
      </c>
      <c r="B35" s="230" t="s">
        <v>432</v>
      </c>
      <c r="C35" s="230" t="s">
        <v>434</v>
      </c>
      <c r="D35" s="218" t="s">
        <v>579</v>
      </c>
      <c r="E35" s="256">
        <v>86280</v>
      </c>
      <c r="F35" s="256">
        <v>73100</v>
      </c>
      <c r="G35" s="256">
        <v>13180</v>
      </c>
      <c r="H35" s="256">
        <v>13180</v>
      </c>
      <c r="I35" s="231"/>
      <c r="J35" s="232" t="s">
        <v>21</v>
      </c>
      <c r="K35" s="231"/>
      <c r="L35" s="231"/>
      <c r="M35" s="231"/>
      <c r="N35" s="231"/>
      <c r="O35" s="233" t="s">
        <v>512</v>
      </c>
      <c r="P35" s="81"/>
      <c r="Q35" s="81"/>
    </row>
    <row r="36" spans="1:17" ht="30.75" customHeight="1">
      <c r="A36" s="239">
        <v>20</v>
      </c>
      <c r="B36" s="230" t="s">
        <v>432</v>
      </c>
      <c r="C36" s="230" t="s">
        <v>438</v>
      </c>
      <c r="D36" s="218" t="s">
        <v>518</v>
      </c>
      <c r="E36" s="231">
        <v>1100000</v>
      </c>
      <c r="F36" s="231">
        <v>74325</v>
      </c>
      <c r="G36" s="260">
        <v>5000</v>
      </c>
      <c r="H36" s="260">
        <v>5000</v>
      </c>
      <c r="I36" s="260"/>
      <c r="J36" s="232" t="s">
        <v>21</v>
      </c>
      <c r="K36" s="231"/>
      <c r="L36" s="231">
        <v>620675</v>
      </c>
      <c r="M36" s="231">
        <v>400000</v>
      </c>
      <c r="N36" s="231"/>
      <c r="O36" s="233" t="s">
        <v>512</v>
      </c>
      <c r="P36" s="81"/>
      <c r="Q36" s="164"/>
    </row>
    <row r="37" spans="1:17" ht="36.75" customHeight="1">
      <c r="A37" s="239">
        <v>21</v>
      </c>
      <c r="B37" s="230" t="s">
        <v>432</v>
      </c>
      <c r="C37" s="230" t="s">
        <v>440</v>
      </c>
      <c r="D37" s="218" t="s">
        <v>519</v>
      </c>
      <c r="E37" s="231">
        <v>33000</v>
      </c>
      <c r="F37" s="231">
        <v>3000</v>
      </c>
      <c r="G37" s="231">
        <v>30000</v>
      </c>
      <c r="H37" s="231">
        <v>30000</v>
      </c>
      <c r="I37" s="231"/>
      <c r="J37" s="232" t="s">
        <v>21</v>
      </c>
      <c r="K37" s="231"/>
      <c r="L37" s="231"/>
      <c r="M37" s="231"/>
      <c r="N37" s="231"/>
      <c r="O37" s="233" t="s">
        <v>512</v>
      </c>
      <c r="P37" s="81"/>
      <c r="Q37" s="164"/>
    </row>
    <row r="38" spans="1:17" ht="31.5" customHeight="1">
      <c r="A38" s="239">
        <v>22</v>
      </c>
      <c r="B38" s="230" t="s">
        <v>432</v>
      </c>
      <c r="C38" s="230" t="s">
        <v>442</v>
      </c>
      <c r="D38" s="218" t="s">
        <v>520</v>
      </c>
      <c r="E38" s="231">
        <v>146032</v>
      </c>
      <c r="F38" s="231">
        <v>4000</v>
      </c>
      <c r="G38" s="231">
        <v>142032.48</v>
      </c>
      <c r="H38" s="231">
        <v>142032.48</v>
      </c>
      <c r="I38" s="231"/>
      <c r="J38" s="232" t="s">
        <v>21</v>
      </c>
      <c r="K38" s="231"/>
      <c r="L38" s="231"/>
      <c r="M38" s="231"/>
      <c r="N38" s="231"/>
      <c r="O38" s="238" t="s">
        <v>512</v>
      </c>
      <c r="P38" s="81"/>
      <c r="Q38" s="164"/>
    </row>
    <row r="39" spans="1:17" ht="27.75" customHeight="1">
      <c r="A39" s="239">
        <v>23</v>
      </c>
      <c r="B39" s="230" t="s">
        <v>447</v>
      </c>
      <c r="C39" s="230" t="s">
        <v>451</v>
      </c>
      <c r="D39" s="218" t="s">
        <v>521</v>
      </c>
      <c r="E39" s="231">
        <v>431000</v>
      </c>
      <c r="F39" s="231">
        <v>200000</v>
      </c>
      <c r="G39" s="231">
        <v>231000</v>
      </c>
      <c r="H39" s="231">
        <v>231000</v>
      </c>
      <c r="I39" s="231"/>
      <c r="J39" s="232" t="s">
        <v>21</v>
      </c>
      <c r="K39" s="231"/>
      <c r="L39" s="231"/>
      <c r="M39" s="231"/>
      <c r="N39" s="231"/>
      <c r="O39" s="238" t="s">
        <v>502</v>
      </c>
      <c r="P39" s="81"/>
      <c r="Q39" s="164"/>
    </row>
    <row r="40" spans="1:17" ht="24.75" customHeight="1">
      <c r="A40" s="239">
        <v>24</v>
      </c>
      <c r="B40" s="230" t="s">
        <v>447</v>
      </c>
      <c r="C40" s="230" t="s">
        <v>451</v>
      </c>
      <c r="D40" s="218" t="s">
        <v>522</v>
      </c>
      <c r="E40" s="256">
        <v>1440000</v>
      </c>
      <c r="F40" s="256">
        <v>28500</v>
      </c>
      <c r="G40" s="256">
        <v>100000</v>
      </c>
      <c r="H40" s="256">
        <v>100000</v>
      </c>
      <c r="I40" s="231"/>
      <c r="J40" s="232" t="s">
        <v>21</v>
      </c>
      <c r="K40" s="231"/>
      <c r="L40" s="231">
        <v>1311500</v>
      </c>
      <c r="M40" s="231"/>
      <c r="N40" s="231"/>
      <c r="O40" s="238" t="s">
        <v>497</v>
      </c>
      <c r="P40" s="81"/>
      <c r="Q40" s="81"/>
    </row>
    <row r="41" spans="1:17" ht="21" customHeight="1">
      <c r="A41" s="311" t="s">
        <v>523</v>
      </c>
      <c r="B41" s="311"/>
      <c r="C41" s="311"/>
      <c r="D41" s="311"/>
      <c r="E41" s="261">
        <f>SUM(E12:E40)</f>
        <v>29004514</v>
      </c>
      <c r="F41" s="261">
        <f>SUM(F12:F40)</f>
        <v>2186326</v>
      </c>
      <c r="G41" s="261">
        <f>SUM(G12:G40)</f>
        <v>1586032.48</v>
      </c>
      <c r="H41" s="261">
        <f>SUM(H12:H40)</f>
        <v>1502032.48</v>
      </c>
      <c r="I41" s="261">
        <f>SUM(I12:I40)</f>
        <v>0</v>
      </c>
      <c r="J41" s="261">
        <v>84000</v>
      </c>
      <c r="K41" s="261">
        <f>SUM(K12:K40)</f>
        <v>0</v>
      </c>
      <c r="L41" s="261">
        <f>SUM(L12:L40)</f>
        <v>12834156</v>
      </c>
      <c r="M41" s="261">
        <f>SUM(M12:M40)</f>
        <v>12398000</v>
      </c>
      <c r="N41" s="261">
        <f>SUM(N12:N40)</f>
        <v>0</v>
      </c>
      <c r="O41" s="262"/>
      <c r="P41" s="81"/>
      <c r="Q41" s="81"/>
    </row>
    <row r="42" spans="1:17" ht="21" customHeight="1">
      <c r="A42" s="165"/>
      <c r="B42" s="165"/>
      <c r="C42" s="165"/>
      <c r="D42" s="165"/>
      <c r="E42" s="165"/>
      <c r="F42" s="165"/>
      <c r="G42" s="165"/>
      <c r="H42" s="166"/>
      <c r="I42" s="166"/>
      <c r="J42" s="166"/>
      <c r="K42" s="81"/>
      <c r="L42" s="81"/>
      <c r="M42" s="81"/>
      <c r="N42" s="81"/>
      <c r="O42" s="81"/>
      <c r="P42" s="81"/>
      <c r="Q42" s="81"/>
    </row>
    <row r="43" spans="1:10" ht="12.75">
      <c r="A43" s="165"/>
      <c r="B43" s="165"/>
      <c r="C43" s="165"/>
      <c r="D43" s="165"/>
      <c r="E43" s="165"/>
      <c r="F43" s="165"/>
      <c r="G43" s="165"/>
      <c r="H43" s="166"/>
      <c r="I43" s="166"/>
      <c r="J43" s="166"/>
    </row>
    <row r="44" spans="1:10" ht="12.75">
      <c r="A44" s="165"/>
      <c r="B44" s="165"/>
      <c r="C44" s="165"/>
      <c r="D44" s="165"/>
      <c r="E44" s="165"/>
      <c r="F44" s="165"/>
      <c r="G44" s="165"/>
      <c r="H44" s="166"/>
      <c r="I44" s="166"/>
      <c r="J44" s="166"/>
    </row>
    <row r="45" spans="1:10" ht="12.75">
      <c r="A45" s="165"/>
      <c r="B45" s="165"/>
      <c r="C45" s="165"/>
      <c r="D45" s="165"/>
      <c r="E45" s="165"/>
      <c r="F45" s="165"/>
      <c r="G45" s="165"/>
      <c r="H45" s="166"/>
      <c r="I45" s="166"/>
      <c r="J45" s="166"/>
    </row>
    <row r="46" spans="1:10" ht="12.75">
      <c r="A46" s="165"/>
      <c r="B46" s="165"/>
      <c r="C46" s="165"/>
      <c r="D46" s="165"/>
      <c r="E46" s="165"/>
      <c r="F46" s="165"/>
      <c r="G46" s="165"/>
      <c r="H46" s="166"/>
      <c r="I46" s="166"/>
      <c r="J46" s="166"/>
    </row>
  </sheetData>
  <sheetProtection/>
  <mergeCells count="38">
    <mergeCell ref="M7:M10"/>
    <mergeCell ref="N7:N10"/>
    <mergeCell ref="H8:H10"/>
    <mergeCell ref="I8:I10"/>
    <mergeCell ref="J8:J10"/>
    <mergeCell ref="A41:D41"/>
    <mergeCell ref="B23:B27"/>
    <mergeCell ref="C23:C27"/>
    <mergeCell ref="D23:D27"/>
    <mergeCell ref="E23:E27"/>
    <mergeCell ref="L7:L10"/>
    <mergeCell ref="G7:G10"/>
    <mergeCell ref="H7:K7"/>
    <mergeCell ref="A6:A10"/>
    <mergeCell ref="B6:B10"/>
    <mergeCell ref="C6:C10"/>
    <mergeCell ref="D6:D10"/>
    <mergeCell ref="E6:E10"/>
    <mergeCell ref="H25:H27"/>
    <mergeCell ref="I25:I27"/>
    <mergeCell ref="F6:F10"/>
    <mergeCell ref="G6:N6"/>
    <mergeCell ref="K8:K10"/>
    <mergeCell ref="J1:N1"/>
    <mergeCell ref="J2:N2"/>
    <mergeCell ref="J3:N3"/>
    <mergeCell ref="B5:O5"/>
    <mergeCell ref="O6:O10"/>
    <mergeCell ref="J25:J27"/>
    <mergeCell ref="K25:K27"/>
    <mergeCell ref="F23:F27"/>
    <mergeCell ref="G23:N23"/>
    <mergeCell ref="O23:O27"/>
    <mergeCell ref="G24:G27"/>
    <mergeCell ref="H24:K24"/>
    <mergeCell ref="L24:L27"/>
    <mergeCell ref="M24:M27"/>
    <mergeCell ref="N24:N27"/>
  </mergeCells>
  <printOptions horizontalCentered="1"/>
  <pageMargins left="0.2362204724409449" right="0.2362204724409449" top="0.5511811023622047" bottom="0.35433070866141736" header="0.11811023622047245" footer="0.118110236220472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9"/>
  <sheetViews>
    <sheetView zoomScalePageLayoutView="0" workbookViewId="0" topLeftCell="A19">
      <selection activeCell="D27" sqref="D27"/>
    </sheetView>
  </sheetViews>
  <sheetFormatPr defaultColWidth="9.00390625" defaultRowHeight="12.75"/>
  <cols>
    <col min="1" max="1" width="3.625" style="1" customWidth="1"/>
    <col min="2" max="2" width="5.00390625" style="1" customWidth="1"/>
    <col min="3" max="3" width="6.875" style="1" customWidth="1"/>
    <col min="4" max="4" width="49.00390625" style="1" customWidth="1"/>
    <col min="5" max="5" width="12.25390625" style="1" customWidth="1"/>
    <col min="6" max="6" width="11.125" style="1" customWidth="1"/>
    <col min="7" max="7" width="9.875" style="1" customWidth="1"/>
    <col min="8" max="8" width="9.625" style="1" customWidth="1"/>
    <col min="9" max="9" width="7.25390625" style="1" customWidth="1"/>
    <col min="10" max="10" width="7.625" style="1" customWidth="1"/>
    <col min="11" max="11" width="10.25390625" style="1" customWidth="1"/>
    <col min="12" max="16384" width="9.125" style="1" customWidth="1"/>
  </cols>
  <sheetData>
    <row r="1" spans="7:11" ht="12.75">
      <c r="G1" s="313" t="s">
        <v>524</v>
      </c>
      <c r="H1" s="313"/>
      <c r="I1" s="313"/>
      <c r="J1" s="313"/>
      <c r="K1" s="313"/>
    </row>
    <row r="2" spans="7:11" ht="12.75">
      <c r="G2" s="281" t="s">
        <v>561</v>
      </c>
      <c r="H2" s="281"/>
      <c r="I2" s="281"/>
      <c r="J2" s="281"/>
      <c r="K2" s="281"/>
    </row>
    <row r="3" spans="7:11" ht="11.25" customHeight="1">
      <c r="G3" s="281" t="s">
        <v>562</v>
      </c>
      <c r="H3" s="281"/>
      <c r="I3" s="281"/>
      <c r="J3" s="281"/>
      <c r="K3" s="281"/>
    </row>
    <row r="4" spans="1:11" s="23" customFormat="1" ht="25.5" customHeight="1">
      <c r="A4" s="314" t="s">
        <v>59</v>
      </c>
      <c r="B4" s="314"/>
      <c r="C4" s="314"/>
      <c r="D4" s="314"/>
      <c r="E4" s="314"/>
      <c r="F4" s="314"/>
      <c r="G4" s="314"/>
      <c r="H4" s="314"/>
      <c r="I4" s="314"/>
      <c r="J4" s="314"/>
      <c r="K4" s="314"/>
    </row>
    <row r="5" spans="1:11" s="11" customFormat="1" ht="15.75" customHeight="1">
      <c r="A5" s="315" t="s">
        <v>18</v>
      </c>
      <c r="B5" s="315" t="s">
        <v>1</v>
      </c>
      <c r="C5" s="315" t="s">
        <v>13</v>
      </c>
      <c r="D5" s="317" t="s">
        <v>50</v>
      </c>
      <c r="E5" s="317" t="s">
        <v>19</v>
      </c>
      <c r="F5" s="317" t="s">
        <v>27</v>
      </c>
      <c r="G5" s="317"/>
      <c r="H5" s="317"/>
      <c r="I5" s="317"/>
      <c r="J5" s="317"/>
      <c r="K5" s="316" t="s">
        <v>20</v>
      </c>
    </row>
    <row r="6" spans="1:11" s="11" customFormat="1" ht="15.75" customHeight="1">
      <c r="A6" s="315"/>
      <c r="B6" s="315"/>
      <c r="C6" s="315"/>
      <c r="D6" s="317"/>
      <c r="E6" s="317"/>
      <c r="F6" s="317" t="s">
        <v>60</v>
      </c>
      <c r="G6" s="317" t="s">
        <v>10</v>
      </c>
      <c r="H6" s="317"/>
      <c r="I6" s="317"/>
      <c r="J6" s="317"/>
      <c r="K6" s="316"/>
    </row>
    <row r="7" spans="1:11" s="11" customFormat="1" ht="29.25" customHeight="1">
      <c r="A7" s="315"/>
      <c r="B7" s="315"/>
      <c r="C7" s="315"/>
      <c r="D7" s="317"/>
      <c r="E7" s="317"/>
      <c r="F7" s="317"/>
      <c r="G7" s="317" t="s">
        <v>47</v>
      </c>
      <c r="H7" s="317" t="s">
        <v>43</v>
      </c>
      <c r="I7" s="318" t="s">
        <v>49</v>
      </c>
      <c r="J7" s="318" t="s">
        <v>44</v>
      </c>
      <c r="K7" s="316"/>
    </row>
    <row r="8" spans="1:11" s="11" customFormat="1" ht="19.5" customHeight="1">
      <c r="A8" s="315"/>
      <c r="B8" s="315"/>
      <c r="C8" s="315"/>
      <c r="D8" s="317"/>
      <c r="E8" s="317"/>
      <c r="F8" s="317"/>
      <c r="G8" s="317"/>
      <c r="H8" s="317"/>
      <c r="I8" s="318"/>
      <c r="J8" s="318"/>
      <c r="K8" s="316"/>
    </row>
    <row r="9" spans="1:15" s="11" customFormat="1" ht="16.5" customHeight="1">
      <c r="A9" s="315"/>
      <c r="B9" s="315"/>
      <c r="C9" s="315"/>
      <c r="D9" s="317"/>
      <c r="E9" s="317"/>
      <c r="F9" s="317"/>
      <c r="G9" s="317"/>
      <c r="H9" s="317"/>
      <c r="I9" s="318"/>
      <c r="J9" s="318"/>
      <c r="K9" s="316"/>
      <c r="L9" s="167"/>
      <c r="M9" s="167"/>
      <c r="N9" s="167"/>
      <c r="O9" s="167"/>
    </row>
    <row r="10" spans="1:15" ht="10.5" customHeight="1">
      <c r="A10" s="8">
        <v>1</v>
      </c>
      <c r="B10" s="8">
        <v>2</v>
      </c>
      <c r="C10" s="8">
        <v>3</v>
      </c>
      <c r="D10" s="8">
        <v>4</v>
      </c>
      <c r="E10" s="8">
        <v>5</v>
      </c>
      <c r="F10" s="8">
        <v>6</v>
      </c>
      <c r="G10" s="8">
        <v>7</v>
      </c>
      <c r="H10" s="8">
        <v>8</v>
      </c>
      <c r="I10" s="8">
        <v>9</v>
      </c>
      <c r="J10" s="8">
        <v>10</v>
      </c>
      <c r="K10" s="8">
        <v>11</v>
      </c>
      <c r="L10" s="4"/>
      <c r="M10" s="4"/>
      <c r="N10" s="4"/>
      <c r="O10" s="4"/>
    </row>
    <row r="11" spans="1:15" ht="32.25" customHeight="1">
      <c r="A11" s="61">
        <v>1</v>
      </c>
      <c r="B11" s="61">
        <v>600</v>
      </c>
      <c r="C11" s="61">
        <v>60016</v>
      </c>
      <c r="D11" s="226" t="s">
        <v>525</v>
      </c>
      <c r="E11" s="227">
        <v>15000</v>
      </c>
      <c r="F11" s="227">
        <v>15000</v>
      </c>
      <c r="G11" s="227">
        <v>15000</v>
      </c>
      <c r="H11" s="61"/>
      <c r="I11" s="263" t="s">
        <v>21</v>
      </c>
      <c r="J11" s="8"/>
      <c r="K11" s="264" t="s">
        <v>526</v>
      </c>
      <c r="L11" s="4"/>
      <c r="M11" s="4"/>
      <c r="N11" s="4"/>
      <c r="O11" s="4"/>
    </row>
    <row r="12" spans="1:15" ht="32.25" customHeight="1">
      <c r="A12" s="61">
        <v>2</v>
      </c>
      <c r="B12" s="61">
        <v>600</v>
      </c>
      <c r="C12" s="61">
        <v>60016</v>
      </c>
      <c r="D12" s="226" t="s">
        <v>527</v>
      </c>
      <c r="E12" s="227">
        <v>15000</v>
      </c>
      <c r="F12" s="227">
        <v>15000</v>
      </c>
      <c r="G12" s="227">
        <v>15000</v>
      </c>
      <c r="H12" s="61"/>
      <c r="I12" s="263" t="s">
        <v>21</v>
      </c>
      <c r="J12" s="8"/>
      <c r="K12" s="264" t="s">
        <v>526</v>
      </c>
      <c r="L12" s="4"/>
      <c r="M12" s="4"/>
      <c r="N12" s="4"/>
      <c r="O12" s="4"/>
    </row>
    <row r="13" spans="1:15" ht="32.25" customHeight="1">
      <c r="A13" s="61">
        <v>3</v>
      </c>
      <c r="B13" s="61">
        <v>600</v>
      </c>
      <c r="C13" s="61">
        <v>60016</v>
      </c>
      <c r="D13" s="226" t="s">
        <v>528</v>
      </c>
      <c r="E13" s="227">
        <v>20000</v>
      </c>
      <c r="F13" s="227">
        <v>20000</v>
      </c>
      <c r="G13" s="227">
        <v>20000</v>
      </c>
      <c r="H13" s="61"/>
      <c r="I13" s="263" t="s">
        <v>21</v>
      </c>
      <c r="J13" s="8"/>
      <c r="K13" s="264" t="s">
        <v>526</v>
      </c>
      <c r="L13" s="4"/>
      <c r="M13" s="4"/>
      <c r="N13" s="4"/>
      <c r="O13" s="4"/>
    </row>
    <row r="14" spans="1:15" ht="32.25" customHeight="1">
      <c r="A14" s="61">
        <v>4</v>
      </c>
      <c r="B14" s="61">
        <v>600</v>
      </c>
      <c r="C14" s="61">
        <v>60016</v>
      </c>
      <c r="D14" s="226" t="s">
        <v>529</v>
      </c>
      <c r="E14" s="227">
        <v>30000</v>
      </c>
      <c r="F14" s="227">
        <v>30000</v>
      </c>
      <c r="G14" s="227">
        <v>30000</v>
      </c>
      <c r="H14" s="61"/>
      <c r="I14" s="263" t="s">
        <v>21</v>
      </c>
      <c r="J14" s="8"/>
      <c r="K14" s="264" t="s">
        <v>526</v>
      </c>
      <c r="L14" s="4"/>
      <c r="M14" s="4"/>
      <c r="N14" s="4"/>
      <c r="O14" s="4"/>
    </row>
    <row r="15" spans="1:15" ht="55.5" customHeight="1">
      <c r="A15" s="61">
        <v>5</v>
      </c>
      <c r="B15" s="61">
        <v>700</v>
      </c>
      <c r="C15" s="61">
        <v>70095</v>
      </c>
      <c r="D15" s="265" t="s">
        <v>530</v>
      </c>
      <c r="E15" s="227">
        <v>4000</v>
      </c>
      <c r="F15" s="227">
        <v>4000</v>
      </c>
      <c r="G15" s="227">
        <v>4000</v>
      </c>
      <c r="H15" s="227"/>
      <c r="I15" s="263" t="s">
        <v>21</v>
      </c>
      <c r="J15" s="266"/>
      <c r="K15" s="264" t="s">
        <v>526</v>
      </c>
      <c r="L15" s="4"/>
      <c r="M15" s="4"/>
      <c r="N15" s="4"/>
      <c r="O15" s="4"/>
    </row>
    <row r="16" spans="1:15" ht="55.5" customHeight="1">
      <c r="A16" s="61">
        <v>6</v>
      </c>
      <c r="B16" s="61">
        <v>700</v>
      </c>
      <c r="C16" s="61">
        <v>70095</v>
      </c>
      <c r="D16" s="265" t="s">
        <v>531</v>
      </c>
      <c r="E16" s="267">
        <v>9000</v>
      </c>
      <c r="F16" s="267">
        <v>9000</v>
      </c>
      <c r="G16" s="267">
        <v>9000</v>
      </c>
      <c r="H16" s="227"/>
      <c r="I16" s="263" t="s">
        <v>21</v>
      </c>
      <c r="J16" s="266"/>
      <c r="K16" s="264" t="s">
        <v>526</v>
      </c>
      <c r="L16" s="4"/>
      <c r="M16" s="4"/>
      <c r="N16" s="4"/>
      <c r="O16" s="4"/>
    </row>
    <row r="17" spans="1:15" ht="75.75" customHeight="1">
      <c r="A17" s="268">
        <v>7</v>
      </c>
      <c r="B17" s="269" t="s">
        <v>335</v>
      </c>
      <c r="C17" s="269" t="s">
        <v>337</v>
      </c>
      <c r="D17" s="270" t="s">
        <v>532</v>
      </c>
      <c r="E17" s="267">
        <v>16000</v>
      </c>
      <c r="F17" s="267">
        <v>16000</v>
      </c>
      <c r="G17" s="267">
        <v>16000</v>
      </c>
      <c r="H17" s="170"/>
      <c r="I17" s="263" t="s">
        <v>21</v>
      </c>
      <c r="J17" s="271"/>
      <c r="K17" s="264" t="s">
        <v>526</v>
      </c>
      <c r="L17" s="168"/>
      <c r="M17" s="168"/>
      <c r="N17" s="168"/>
      <c r="O17" s="168"/>
    </row>
    <row r="18" spans="1:15" ht="19.5" customHeight="1">
      <c r="A18" s="315" t="s">
        <v>18</v>
      </c>
      <c r="B18" s="315" t="s">
        <v>1</v>
      </c>
      <c r="C18" s="315" t="s">
        <v>13</v>
      </c>
      <c r="D18" s="317" t="s">
        <v>50</v>
      </c>
      <c r="E18" s="317" t="s">
        <v>19</v>
      </c>
      <c r="F18" s="317" t="s">
        <v>27</v>
      </c>
      <c r="G18" s="317"/>
      <c r="H18" s="317"/>
      <c r="I18" s="317"/>
      <c r="J18" s="317"/>
      <c r="K18" s="316" t="s">
        <v>20</v>
      </c>
      <c r="L18" s="168"/>
      <c r="M18" s="168"/>
      <c r="N18" s="168"/>
      <c r="O18" s="168"/>
    </row>
    <row r="19" spans="1:15" ht="19.5" customHeight="1">
      <c r="A19" s="315"/>
      <c r="B19" s="315"/>
      <c r="C19" s="315"/>
      <c r="D19" s="317"/>
      <c r="E19" s="317"/>
      <c r="F19" s="317" t="s">
        <v>533</v>
      </c>
      <c r="G19" s="317" t="s">
        <v>10</v>
      </c>
      <c r="H19" s="317"/>
      <c r="I19" s="317"/>
      <c r="J19" s="317"/>
      <c r="K19" s="316"/>
      <c r="L19" s="168"/>
      <c r="M19" s="168"/>
      <c r="N19" s="168"/>
      <c r="O19" s="168"/>
    </row>
    <row r="20" spans="1:15" ht="19.5" customHeight="1">
      <c r="A20" s="315"/>
      <c r="B20" s="315"/>
      <c r="C20" s="315"/>
      <c r="D20" s="317"/>
      <c r="E20" s="317"/>
      <c r="F20" s="317"/>
      <c r="G20" s="317" t="s">
        <v>47</v>
      </c>
      <c r="H20" s="317" t="s">
        <v>43</v>
      </c>
      <c r="I20" s="318" t="s">
        <v>49</v>
      </c>
      <c r="J20" s="318" t="s">
        <v>44</v>
      </c>
      <c r="K20" s="316"/>
      <c r="L20" s="168"/>
      <c r="M20" s="168"/>
      <c r="N20" s="168"/>
      <c r="O20" s="168"/>
    </row>
    <row r="21" spans="1:15" ht="19.5" customHeight="1">
      <c r="A21" s="315"/>
      <c r="B21" s="315"/>
      <c r="C21" s="315"/>
      <c r="D21" s="317"/>
      <c r="E21" s="317"/>
      <c r="F21" s="317"/>
      <c r="G21" s="317"/>
      <c r="H21" s="317"/>
      <c r="I21" s="318"/>
      <c r="J21" s="318"/>
      <c r="K21" s="316"/>
      <c r="L21" s="168"/>
      <c r="M21" s="168"/>
      <c r="N21" s="168"/>
      <c r="O21" s="168"/>
    </row>
    <row r="22" spans="1:15" ht="19.5" customHeight="1">
      <c r="A22" s="315"/>
      <c r="B22" s="315"/>
      <c r="C22" s="315"/>
      <c r="D22" s="317"/>
      <c r="E22" s="317"/>
      <c r="F22" s="317"/>
      <c r="G22" s="317"/>
      <c r="H22" s="317"/>
      <c r="I22" s="318"/>
      <c r="J22" s="318"/>
      <c r="K22" s="316"/>
      <c r="L22" s="168"/>
      <c r="M22" s="168"/>
      <c r="N22" s="168"/>
      <c r="O22" s="168"/>
    </row>
    <row r="23" spans="1:15" ht="21.75" customHeight="1">
      <c r="A23" s="268">
        <v>8</v>
      </c>
      <c r="B23" s="269" t="s">
        <v>342</v>
      </c>
      <c r="C23" s="269" t="s">
        <v>348</v>
      </c>
      <c r="D23" s="270" t="s">
        <v>534</v>
      </c>
      <c r="E23" s="267">
        <v>20000</v>
      </c>
      <c r="F23" s="267">
        <v>20000</v>
      </c>
      <c r="G23" s="267">
        <v>20000</v>
      </c>
      <c r="H23" s="170"/>
      <c r="I23" s="263" t="s">
        <v>21</v>
      </c>
      <c r="J23" s="271"/>
      <c r="K23" s="264" t="s">
        <v>526</v>
      </c>
      <c r="L23" s="168"/>
      <c r="M23" s="168"/>
      <c r="N23" s="168"/>
      <c r="O23" s="168"/>
    </row>
    <row r="24" spans="1:15" ht="27" customHeight="1">
      <c r="A24" s="268">
        <v>9</v>
      </c>
      <c r="B24" s="269" t="s">
        <v>405</v>
      </c>
      <c r="C24" s="269" t="s">
        <v>419</v>
      </c>
      <c r="D24" s="265" t="s">
        <v>535</v>
      </c>
      <c r="E24" s="267">
        <v>4500</v>
      </c>
      <c r="F24" s="267">
        <v>4500</v>
      </c>
      <c r="G24" s="267">
        <v>4500</v>
      </c>
      <c r="H24" s="267"/>
      <c r="I24" s="263" t="s">
        <v>21</v>
      </c>
      <c r="J24" s="271"/>
      <c r="K24" s="272" t="s">
        <v>536</v>
      </c>
      <c r="L24" s="168"/>
      <c r="M24" s="168"/>
      <c r="N24" s="168"/>
      <c r="O24" s="168"/>
    </row>
    <row r="25" spans="1:15" ht="23.25" customHeight="1">
      <c r="A25" s="268">
        <v>10</v>
      </c>
      <c r="B25" s="269" t="s">
        <v>405</v>
      </c>
      <c r="C25" s="269" t="s">
        <v>423</v>
      </c>
      <c r="D25" s="265" t="s">
        <v>535</v>
      </c>
      <c r="E25" s="267">
        <v>20000</v>
      </c>
      <c r="F25" s="267">
        <v>20000</v>
      </c>
      <c r="G25" s="267">
        <v>20000</v>
      </c>
      <c r="H25" s="267"/>
      <c r="I25" s="263" t="s">
        <v>21</v>
      </c>
      <c r="J25" s="271"/>
      <c r="K25" s="272" t="s">
        <v>536</v>
      </c>
      <c r="L25" s="168"/>
      <c r="M25" s="168"/>
      <c r="N25" s="168"/>
      <c r="O25" s="168"/>
    </row>
    <row r="26" spans="1:15" ht="30" customHeight="1">
      <c r="A26" s="268">
        <v>11</v>
      </c>
      <c r="B26" s="269" t="s">
        <v>432</v>
      </c>
      <c r="C26" s="269" t="s">
        <v>434</v>
      </c>
      <c r="D26" s="273" t="s">
        <v>575</v>
      </c>
      <c r="E26" s="267">
        <v>120000</v>
      </c>
      <c r="F26" s="267">
        <v>120000</v>
      </c>
      <c r="G26" s="267">
        <v>120000</v>
      </c>
      <c r="H26" s="267"/>
      <c r="I26" s="263" t="s">
        <v>21</v>
      </c>
      <c r="J26" s="271"/>
      <c r="K26" s="264" t="s">
        <v>526</v>
      </c>
      <c r="L26" s="168"/>
      <c r="M26" s="168"/>
      <c r="N26" s="168"/>
      <c r="O26" s="168"/>
    </row>
    <row r="27" spans="1:15" ht="24.75" customHeight="1">
      <c r="A27" s="268">
        <v>12</v>
      </c>
      <c r="B27" s="269" t="s">
        <v>432</v>
      </c>
      <c r="C27" s="269" t="s">
        <v>434</v>
      </c>
      <c r="D27" s="265" t="s">
        <v>537</v>
      </c>
      <c r="E27" s="267">
        <v>40000</v>
      </c>
      <c r="F27" s="267">
        <v>40000</v>
      </c>
      <c r="G27" s="267">
        <v>40000</v>
      </c>
      <c r="H27" s="267"/>
      <c r="I27" s="263" t="s">
        <v>21</v>
      </c>
      <c r="J27" s="271"/>
      <c r="K27" s="264" t="s">
        <v>526</v>
      </c>
      <c r="L27" s="168"/>
      <c r="M27" s="168"/>
      <c r="N27" s="168"/>
      <c r="O27" s="168"/>
    </row>
    <row r="28" spans="1:15" ht="24.75" customHeight="1">
      <c r="A28" s="268">
        <v>13</v>
      </c>
      <c r="B28" s="269" t="s">
        <v>432</v>
      </c>
      <c r="C28" s="269" t="s">
        <v>436</v>
      </c>
      <c r="D28" s="265" t="s">
        <v>538</v>
      </c>
      <c r="E28" s="267">
        <v>20000</v>
      </c>
      <c r="F28" s="267">
        <v>20000</v>
      </c>
      <c r="G28" s="267">
        <v>20000</v>
      </c>
      <c r="H28" s="267"/>
      <c r="I28" s="263" t="s">
        <v>21</v>
      </c>
      <c r="J28" s="274"/>
      <c r="K28" s="264" t="s">
        <v>526</v>
      </c>
      <c r="L28" s="168"/>
      <c r="M28" s="168"/>
      <c r="N28" s="168"/>
      <c r="O28" s="168"/>
    </row>
    <row r="29" spans="1:15" ht="49.5" customHeight="1">
      <c r="A29" s="268">
        <v>14</v>
      </c>
      <c r="B29" s="269" t="s">
        <v>432</v>
      </c>
      <c r="C29" s="269" t="s">
        <v>442</v>
      </c>
      <c r="D29" s="265" t="s">
        <v>556</v>
      </c>
      <c r="E29" s="170">
        <v>20000</v>
      </c>
      <c r="F29" s="170">
        <v>20000</v>
      </c>
      <c r="G29" s="170">
        <v>20000</v>
      </c>
      <c r="H29" s="52"/>
      <c r="I29" s="263" t="s">
        <v>21</v>
      </c>
      <c r="J29" s="271"/>
      <c r="K29" s="264" t="s">
        <v>526</v>
      </c>
      <c r="L29" s="168"/>
      <c r="M29" s="168"/>
      <c r="N29" s="168"/>
      <c r="O29" s="168"/>
    </row>
    <row r="30" spans="1:15" ht="39" customHeight="1">
      <c r="A30" s="268">
        <v>15</v>
      </c>
      <c r="B30" s="275" t="s">
        <v>432</v>
      </c>
      <c r="C30" s="275" t="s">
        <v>442</v>
      </c>
      <c r="D30" s="265" t="s">
        <v>555</v>
      </c>
      <c r="E30" s="170">
        <v>55000</v>
      </c>
      <c r="F30" s="170">
        <v>55000</v>
      </c>
      <c r="G30" s="170">
        <v>55000</v>
      </c>
      <c r="H30" s="52"/>
      <c r="I30" s="263" t="s">
        <v>21</v>
      </c>
      <c r="J30" s="271"/>
      <c r="K30" s="264" t="s">
        <v>526</v>
      </c>
      <c r="L30" s="168"/>
      <c r="M30" s="168"/>
      <c r="N30" s="168"/>
      <c r="O30" s="168"/>
    </row>
    <row r="31" spans="1:15" ht="24.75" customHeight="1">
      <c r="A31" s="268">
        <v>16</v>
      </c>
      <c r="B31" s="275" t="s">
        <v>432</v>
      </c>
      <c r="C31" s="275" t="s">
        <v>442</v>
      </c>
      <c r="D31" s="265" t="s">
        <v>557</v>
      </c>
      <c r="E31" s="170">
        <v>74628</v>
      </c>
      <c r="F31" s="170">
        <v>74628</v>
      </c>
      <c r="G31" s="170">
        <v>74628</v>
      </c>
      <c r="H31" s="52"/>
      <c r="I31" s="263" t="s">
        <v>21</v>
      </c>
      <c r="J31" s="271"/>
      <c r="K31" s="264" t="s">
        <v>526</v>
      </c>
      <c r="L31" s="168"/>
      <c r="M31" s="168"/>
      <c r="N31" s="168"/>
      <c r="O31" s="168"/>
    </row>
    <row r="32" spans="1:11" ht="25.5" customHeight="1">
      <c r="A32" s="268">
        <v>17</v>
      </c>
      <c r="B32" s="268">
        <v>921</v>
      </c>
      <c r="C32" s="268">
        <v>92120</v>
      </c>
      <c r="D32" s="276" t="s">
        <v>539</v>
      </c>
      <c r="E32" s="267">
        <v>15000</v>
      </c>
      <c r="F32" s="267">
        <v>15000</v>
      </c>
      <c r="G32" s="267">
        <v>15000</v>
      </c>
      <c r="H32" s="170"/>
      <c r="I32" s="263" t="s">
        <v>21</v>
      </c>
      <c r="J32" s="277"/>
      <c r="K32" s="264" t="s">
        <v>526</v>
      </c>
    </row>
    <row r="33" spans="1:11" ht="36" customHeight="1">
      <c r="A33" s="268">
        <v>18</v>
      </c>
      <c r="B33" s="268">
        <v>926</v>
      </c>
      <c r="C33" s="268">
        <v>92605</v>
      </c>
      <c r="D33" s="276" t="s">
        <v>540</v>
      </c>
      <c r="E33" s="267">
        <v>10000</v>
      </c>
      <c r="F33" s="267">
        <v>10000</v>
      </c>
      <c r="G33" s="267">
        <v>10000</v>
      </c>
      <c r="H33" s="170"/>
      <c r="I33" s="263" t="s">
        <v>21</v>
      </c>
      <c r="J33" s="277"/>
      <c r="K33" s="264" t="s">
        <v>526</v>
      </c>
    </row>
    <row r="34" spans="1:11" ht="29.25" customHeight="1">
      <c r="A34" s="319" t="s">
        <v>46</v>
      </c>
      <c r="B34" s="319"/>
      <c r="C34" s="319"/>
      <c r="D34" s="319"/>
      <c r="E34" s="169">
        <f>SUM(E11:E33)</f>
        <v>508128</v>
      </c>
      <c r="F34" s="169">
        <f>SUM(F11:F33)</f>
        <v>508128</v>
      </c>
      <c r="G34" s="169">
        <f>SUM(G11:G33)</f>
        <v>508128</v>
      </c>
      <c r="H34" s="169">
        <f>SUM(H15:H33)</f>
        <v>0</v>
      </c>
      <c r="I34" s="169"/>
      <c r="J34" s="169"/>
      <c r="K34" s="170" t="s">
        <v>15</v>
      </c>
    </row>
    <row r="35" spans="1:7" ht="9" customHeight="1">
      <c r="A35" s="171" t="s">
        <v>26</v>
      </c>
      <c r="B35" s="171"/>
      <c r="C35" s="171"/>
      <c r="D35" s="171"/>
      <c r="E35" s="171"/>
      <c r="F35" s="171"/>
      <c r="G35" s="171"/>
    </row>
    <row r="36" spans="1:7" ht="10.5" customHeight="1">
      <c r="A36" s="171" t="s">
        <v>22</v>
      </c>
      <c r="B36" s="171"/>
      <c r="C36" s="171"/>
      <c r="D36" s="171"/>
      <c r="E36" s="171"/>
      <c r="F36" s="171"/>
      <c r="G36" s="171"/>
    </row>
    <row r="37" spans="1:7" ht="9.75" customHeight="1">
      <c r="A37" s="171" t="s">
        <v>23</v>
      </c>
      <c r="B37" s="171"/>
      <c r="C37" s="171"/>
      <c r="D37" s="171"/>
      <c r="E37" s="171"/>
      <c r="F37" s="171"/>
      <c r="G37" s="171"/>
    </row>
    <row r="38" spans="1:7" ht="8.25" customHeight="1">
      <c r="A38" s="171" t="s">
        <v>24</v>
      </c>
      <c r="B38" s="171"/>
      <c r="C38" s="171"/>
      <c r="D38" s="171"/>
      <c r="E38" s="171"/>
      <c r="F38" s="171"/>
      <c r="G38" s="171"/>
    </row>
    <row r="39" spans="1:7" ht="9.75" customHeight="1">
      <c r="A39" s="171" t="s">
        <v>25</v>
      </c>
      <c r="B39" s="171"/>
      <c r="C39" s="171"/>
      <c r="D39" s="171"/>
      <c r="E39" s="171"/>
      <c r="F39" s="171"/>
      <c r="G39" s="171"/>
    </row>
  </sheetData>
  <sheetProtection/>
  <mergeCells count="31">
    <mergeCell ref="A34:D34"/>
    <mergeCell ref="B18:B22"/>
    <mergeCell ref="C18:C22"/>
    <mergeCell ref="D18:D22"/>
    <mergeCell ref="E18:E22"/>
    <mergeCell ref="J20:J22"/>
    <mergeCell ref="A18:A22"/>
    <mergeCell ref="F18:J18"/>
    <mergeCell ref="C5:C9"/>
    <mergeCell ref="D5:D9"/>
    <mergeCell ref="E5:E9"/>
    <mergeCell ref="B5:B9"/>
    <mergeCell ref="H7:H9"/>
    <mergeCell ref="G6:J6"/>
    <mergeCell ref="F5:J5"/>
    <mergeCell ref="F6:F9"/>
    <mergeCell ref="I20:I22"/>
    <mergeCell ref="G7:G9"/>
    <mergeCell ref="K5:K9"/>
    <mergeCell ref="J7:J9"/>
    <mergeCell ref="I7:I9"/>
    <mergeCell ref="G1:K1"/>
    <mergeCell ref="G2:K2"/>
    <mergeCell ref="G3:K3"/>
    <mergeCell ref="A4:K4"/>
    <mergeCell ref="A5:A9"/>
    <mergeCell ref="K18:K22"/>
    <mergeCell ref="F19:F22"/>
    <mergeCell ref="G19:J19"/>
    <mergeCell ref="G20:G22"/>
    <mergeCell ref="H20:H2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38"/>
  <sheetViews>
    <sheetView showGridLines="0" zoomScalePageLayoutView="0" workbookViewId="0" topLeftCell="A1">
      <selection activeCell="I13" sqref="I13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4" width="17.125" style="1" customWidth="1"/>
    <col min="5" max="16384" width="9.125" style="1" customWidth="1"/>
  </cols>
  <sheetData>
    <row r="1" ht="56.25" customHeight="1"/>
    <row r="2" spans="3:4" ht="12.75">
      <c r="C2" s="323" t="s">
        <v>290</v>
      </c>
      <c r="D2" s="323"/>
    </row>
    <row r="3" spans="3:7" ht="12.75">
      <c r="C3" s="281" t="s">
        <v>561</v>
      </c>
      <c r="D3" s="281"/>
      <c r="E3" s="281"/>
      <c r="F3" s="281"/>
      <c r="G3" s="281"/>
    </row>
    <row r="4" spans="3:7" ht="12.75">
      <c r="C4" s="281" t="s">
        <v>562</v>
      </c>
      <c r="D4" s="281"/>
      <c r="E4" s="281"/>
      <c r="F4" s="281"/>
      <c r="G4" s="281"/>
    </row>
    <row r="5" spans="3:4" ht="12.75">
      <c r="C5" s="323"/>
      <c r="D5" s="323"/>
    </row>
    <row r="6" spans="1:4" ht="15" customHeight="1">
      <c r="A6" s="322" t="s">
        <v>163</v>
      </c>
      <c r="B6" s="322"/>
      <c r="C6" s="322"/>
      <c r="D6" s="322"/>
    </row>
    <row r="7" ht="6.75" customHeight="1">
      <c r="A7" s="58"/>
    </row>
    <row r="8" ht="12.75">
      <c r="D8" s="25" t="s">
        <v>14</v>
      </c>
    </row>
    <row r="9" spans="1:4" ht="15" customHeight="1">
      <c r="A9" s="315" t="s">
        <v>18</v>
      </c>
      <c r="B9" s="315" t="s">
        <v>4</v>
      </c>
      <c r="C9" s="317" t="s">
        <v>164</v>
      </c>
      <c r="D9" s="317" t="s">
        <v>165</v>
      </c>
    </row>
    <row r="10" spans="1:4" ht="15" customHeight="1">
      <c r="A10" s="315"/>
      <c r="B10" s="315"/>
      <c r="C10" s="315"/>
      <c r="D10" s="317"/>
    </row>
    <row r="11" spans="1:4" ht="15.75" customHeight="1">
      <c r="A11" s="315"/>
      <c r="B11" s="315"/>
      <c r="C11" s="315"/>
      <c r="D11" s="317"/>
    </row>
    <row r="12" spans="1:4" s="60" customFormat="1" ht="6.75" customHeight="1">
      <c r="A12" s="59">
        <v>1</v>
      </c>
      <c r="B12" s="59">
        <v>2</v>
      </c>
      <c r="C12" s="59">
        <v>3</v>
      </c>
      <c r="D12" s="59">
        <v>4</v>
      </c>
    </row>
    <row r="13" spans="1:4" ht="18.75" customHeight="1">
      <c r="A13" s="321" t="s">
        <v>166</v>
      </c>
      <c r="B13" s="321"/>
      <c r="C13" s="61"/>
      <c r="D13" s="74">
        <f>SUM(D14,D26,)</f>
        <v>2880000</v>
      </c>
    </row>
    <row r="14" spans="1:4" ht="18.75" customHeight="1">
      <c r="A14" s="61" t="s">
        <v>6</v>
      </c>
      <c r="B14" s="30" t="s">
        <v>167</v>
      </c>
      <c r="C14" s="61" t="s">
        <v>168</v>
      </c>
      <c r="D14" s="74">
        <v>2600000</v>
      </c>
    </row>
    <row r="15" spans="1:4" ht="18.75" customHeight="1">
      <c r="A15" s="61" t="s">
        <v>7</v>
      </c>
      <c r="B15" s="30" t="s">
        <v>169</v>
      </c>
      <c r="C15" s="61" t="s">
        <v>168</v>
      </c>
      <c r="D15" s="74"/>
    </row>
    <row r="16" spans="1:4" ht="51">
      <c r="A16" s="61" t="s">
        <v>8</v>
      </c>
      <c r="B16" s="216" t="s">
        <v>170</v>
      </c>
      <c r="C16" s="61" t="s">
        <v>171</v>
      </c>
      <c r="D16" s="74"/>
    </row>
    <row r="17" spans="1:4" ht="18.75" customHeight="1">
      <c r="A17" s="61" t="s">
        <v>0</v>
      </c>
      <c r="B17" s="30" t="s">
        <v>172</v>
      </c>
      <c r="C17" s="61" t="s">
        <v>173</v>
      </c>
      <c r="D17" s="74"/>
    </row>
    <row r="18" spans="1:4" ht="18.75" customHeight="1">
      <c r="A18" s="61" t="s">
        <v>174</v>
      </c>
      <c r="B18" s="30" t="s">
        <v>175</v>
      </c>
      <c r="C18" s="61" t="s">
        <v>216</v>
      </c>
      <c r="D18" s="74"/>
    </row>
    <row r="19" spans="1:4" ht="18.75" customHeight="1">
      <c r="A19" s="61" t="s">
        <v>176</v>
      </c>
      <c r="B19" s="30" t="s">
        <v>177</v>
      </c>
      <c r="C19" s="61" t="s">
        <v>178</v>
      </c>
      <c r="D19" s="74"/>
    </row>
    <row r="20" spans="1:4" ht="18.75" customHeight="1">
      <c r="A20" s="61" t="s">
        <v>179</v>
      </c>
      <c r="B20" s="30" t="s">
        <v>180</v>
      </c>
      <c r="C20" s="61" t="s">
        <v>181</v>
      </c>
      <c r="D20" s="74"/>
    </row>
    <row r="21" spans="1:4" ht="44.25" customHeight="1">
      <c r="A21" s="61" t="s">
        <v>182</v>
      </c>
      <c r="B21" s="216" t="s">
        <v>183</v>
      </c>
      <c r="C21" s="61" t="s">
        <v>184</v>
      </c>
      <c r="D21" s="74"/>
    </row>
    <row r="22" spans="1:4" ht="18.75" customHeight="1">
      <c r="A22" s="61" t="s">
        <v>185</v>
      </c>
      <c r="B22" s="30" t="s">
        <v>186</v>
      </c>
      <c r="C22" s="61" t="s">
        <v>187</v>
      </c>
      <c r="D22" s="74"/>
    </row>
    <row r="23" spans="1:4" ht="18.75" customHeight="1">
      <c r="A23" s="61" t="s">
        <v>188</v>
      </c>
      <c r="B23" s="30" t="s">
        <v>189</v>
      </c>
      <c r="C23" s="61" t="s">
        <v>190</v>
      </c>
      <c r="D23" s="74"/>
    </row>
    <row r="24" spans="1:4" ht="18.75" customHeight="1">
      <c r="A24" s="61" t="s">
        <v>191</v>
      </c>
      <c r="B24" s="30" t="s">
        <v>192</v>
      </c>
      <c r="C24" s="61" t="s">
        <v>193</v>
      </c>
      <c r="D24" s="74"/>
    </row>
    <row r="25" spans="1:4" ht="18.75" customHeight="1">
      <c r="A25" s="61" t="s">
        <v>194</v>
      </c>
      <c r="B25" s="30" t="s">
        <v>195</v>
      </c>
      <c r="C25" s="61" t="s">
        <v>196</v>
      </c>
      <c r="D25" s="74"/>
    </row>
    <row r="26" spans="1:4" ht="18.75" customHeight="1">
      <c r="A26" s="61" t="s">
        <v>197</v>
      </c>
      <c r="B26" s="30" t="s">
        <v>198</v>
      </c>
      <c r="C26" s="61" t="s">
        <v>199</v>
      </c>
      <c r="D26" s="74">
        <v>280000</v>
      </c>
    </row>
    <row r="27" spans="1:4" ht="18.75" customHeight="1">
      <c r="A27" s="61" t="s">
        <v>200</v>
      </c>
      <c r="B27" s="30" t="s">
        <v>201</v>
      </c>
      <c r="C27" s="61" t="s">
        <v>202</v>
      </c>
      <c r="D27" s="74"/>
    </row>
    <row r="28" spans="1:4" ht="18.75" customHeight="1">
      <c r="A28" s="321" t="s">
        <v>203</v>
      </c>
      <c r="B28" s="321"/>
      <c r="C28" s="61"/>
      <c r="D28" s="74">
        <f>SUM(D29:D30)</f>
        <v>3262052</v>
      </c>
    </row>
    <row r="29" spans="1:4" ht="18.75" customHeight="1">
      <c r="A29" s="61" t="s">
        <v>6</v>
      </c>
      <c r="B29" s="30" t="s">
        <v>204</v>
      </c>
      <c r="C29" s="61" t="s">
        <v>205</v>
      </c>
      <c r="D29" s="74">
        <v>2363000</v>
      </c>
    </row>
    <row r="30" spans="1:4" ht="18.75" customHeight="1">
      <c r="A30" s="61" t="s">
        <v>7</v>
      </c>
      <c r="B30" s="30" t="s">
        <v>206</v>
      </c>
      <c r="C30" s="61" t="s">
        <v>205</v>
      </c>
      <c r="D30" s="74">
        <v>899052</v>
      </c>
    </row>
    <row r="31" spans="1:4" ht="38.25">
      <c r="A31" s="61" t="s">
        <v>8</v>
      </c>
      <c r="B31" s="216" t="s">
        <v>207</v>
      </c>
      <c r="C31" s="61" t="s">
        <v>208</v>
      </c>
      <c r="D31" s="74"/>
    </row>
    <row r="32" spans="1:4" ht="18.75" customHeight="1">
      <c r="A32" s="61" t="s">
        <v>0</v>
      </c>
      <c r="B32" s="30" t="s">
        <v>126</v>
      </c>
      <c r="C32" s="61" t="s">
        <v>209</v>
      </c>
      <c r="D32" s="74"/>
    </row>
    <row r="33" spans="1:4" ht="18.75" customHeight="1">
      <c r="A33" s="61" t="s">
        <v>174</v>
      </c>
      <c r="B33" s="30" t="s">
        <v>210</v>
      </c>
      <c r="C33" s="61" t="s">
        <v>202</v>
      </c>
      <c r="D33" s="74"/>
    </row>
    <row r="34" spans="1:4" ht="18.75" customHeight="1">
      <c r="A34" s="61" t="s">
        <v>188</v>
      </c>
      <c r="B34" s="30" t="s">
        <v>128</v>
      </c>
      <c r="C34" s="61" t="s">
        <v>211</v>
      </c>
      <c r="D34" s="74"/>
    </row>
    <row r="35" spans="1:4" ht="18.75" customHeight="1">
      <c r="A35" s="61" t="s">
        <v>191</v>
      </c>
      <c r="B35" s="30" t="s">
        <v>212</v>
      </c>
      <c r="C35" s="61" t="s">
        <v>213</v>
      </c>
      <c r="D35" s="74"/>
    </row>
    <row r="36" spans="1:4" ht="18.75" customHeight="1">
      <c r="A36" s="61" t="s">
        <v>194</v>
      </c>
      <c r="B36" s="30" t="s">
        <v>214</v>
      </c>
      <c r="C36" s="61" t="s">
        <v>215</v>
      </c>
      <c r="D36" s="74"/>
    </row>
    <row r="37" spans="1:6" ht="12.75">
      <c r="A37" s="320" t="s">
        <v>217</v>
      </c>
      <c r="B37" s="320"/>
      <c r="C37" s="320"/>
      <c r="D37" s="320"/>
      <c r="E37" s="320"/>
      <c r="F37" s="320"/>
    </row>
    <row r="38" spans="1:6" ht="22.5" customHeight="1">
      <c r="A38" s="320"/>
      <c r="B38" s="320"/>
      <c r="C38" s="320"/>
      <c r="D38" s="320"/>
      <c r="E38" s="320"/>
      <c r="F38" s="320"/>
    </row>
  </sheetData>
  <sheetProtection/>
  <mergeCells count="12">
    <mergeCell ref="C3:G3"/>
    <mergeCell ref="C4:G4"/>
    <mergeCell ref="C2:D2"/>
    <mergeCell ref="C5:D5"/>
    <mergeCell ref="A37:F38"/>
    <mergeCell ref="A13:B13"/>
    <mergeCell ref="A28:B28"/>
    <mergeCell ref="A6:D6"/>
    <mergeCell ref="A9:A11"/>
    <mergeCell ref="C9:C11"/>
    <mergeCell ref="B9:B11"/>
    <mergeCell ref="D9:D11"/>
  </mergeCells>
  <printOptions horizontalCentered="1"/>
  <pageMargins left="0.3937007874015748" right="0.3937007874015748" top="0.72" bottom="0.5905511811023623" header="0.38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L19"/>
  <sheetViews>
    <sheetView defaultGridColor="0" zoomScalePageLayoutView="0" colorId="8" workbookViewId="0" topLeftCell="A1">
      <selection activeCell="M16" sqref="M16"/>
    </sheetView>
  </sheetViews>
  <sheetFormatPr defaultColWidth="9.00390625" defaultRowHeight="12.75"/>
  <cols>
    <col min="1" max="1" width="5.625" style="1" bestFit="1" customWidth="1"/>
    <col min="2" max="2" width="8.875" style="1" bestFit="1" customWidth="1"/>
    <col min="3" max="3" width="6.875" style="1" customWidth="1"/>
    <col min="4" max="4" width="14.25390625" style="1" customWidth="1"/>
    <col min="5" max="5" width="14.875" style="1" customWidth="1"/>
    <col min="6" max="6" width="13.625" style="1" customWidth="1"/>
    <col min="7" max="7" width="15.625" style="0" customWidth="1"/>
    <col min="8" max="8" width="15.75390625" style="0" customWidth="1"/>
    <col min="9" max="9" width="11.25390625" style="0" customWidth="1"/>
    <col min="10" max="10" width="15.875" style="0" customWidth="1"/>
  </cols>
  <sheetData>
    <row r="3" spans="8:10" ht="12.75">
      <c r="H3" s="280" t="s">
        <v>568</v>
      </c>
      <c r="I3" s="280"/>
      <c r="J3" s="280"/>
    </row>
    <row r="4" spans="8:12" ht="12.75">
      <c r="H4" s="281" t="s">
        <v>561</v>
      </c>
      <c r="I4" s="281"/>
      <c r="J4" s="281"/>
      <c r="K4" s="281"/>
      <c r="L4" s="281"/>
    </row>
    <row r="5" spans="8:12" ht="12.75">
      <c r="H5" s="281" t="s">
        <v>562</v>
      </c>
      <c r="I5" s="281"/>
      <c r="J5" s="281"/>
      <c r="K5" s="281"/>
      <c r="L5" s="281"/>
    </row>
    <row r="6" spans="8:10" ht="12.75">
      <c r="H6" s="280"/>
      <c r="I6" s="280"/>
      <c r="J6" s="280"/>
    </row>
    <row r="7" spans="1:10" ht="48.75" customHeight="1">
      <c r="A7" s="328" t="s">
        <v>61</v>
      </c>
      <c r="B7" s="328"/>
      <c r="C7" s="328"/>
      <c r="D7" s="328"/>
      <c r="E7" s="328"/>
      <c r="F7" s="328"/>
      <c r="G7" s="328"/>
      <c r="H7" s="328"/>
      <c r="I7" s="328"/>
      <c r="J7" s="328"/>
    </row>
    <row r="8" ht="12.75">
      <c r="J8" s="6" t="s">
        <v>14</v>
      </c>
    </row>
    <row r="9" spans="1:10" s="3" customFormat="1" ht="20.25" customHeight="1">
      <c r="A9" s="315" t="s">
        <v>1</v>
      </c>
      <c r="B9" s="325" t="s">
        <v>2</v>
      </c>
      <c r="C9" s="325" t="s">
        <v>3</v>
      </c>
      <c r="D9" s="317" t="s">
        <v>41</v>
      </c>
      <c r="E9" s="317" t="s">
        <v>40</v>
      </c>
      <c r="F9" s="317" t="s">
        <v>28</v>
      </c>
      <c r="G9" s="317"/>
      <c r="H9" s="317"/>
      <c r="I9" s="317"/>
      <c r="J9" s="317"/>
    </row>
    <row r="10" spans="1:10" s="3" customFormat="1" ht="20.25" customHeight="1">
      <c r="A10" s="315"/>
      <c r="B10" s="326"/>
      <c r="C10" s="326"/>
      <c r="D10" s="315"/>
      <c r="E10" s="317"/>
      <c r="F10" s="317" t="s">
        <v>38</v>
      </c>
      <c r="G10" s="317" t="s">
        <v>5</v>
      </c>
      <c r="H10" s="317"/>
      <c r="I10" s="317"/>
      <c r="J10" s="317" t="s">
        <v>39</v>
      </c>
    </row>
    <row r="11" spans="1:10" s="3" customFormat="1" ht="65.25" customHeight="1">
      <c r="A11" s="315"/>
      <c r="B11" s="327"/>
      <c r="C11" s="327"/>
      <c r="D11" s="315"/>
      <c r="E11" s="317"/>
      <c r="F11" s="317"/>
      <c r="G11" s="7" t="s">
        <v>35</v>
      </c>
      <c r="H11" s="7" t="s">
        <v>36</v>
      </c>
      <c r="I11" s="7" t="s">
        <v>37</v>
      </c>
      <c r="J11" s="317"/>
    </row>
    <row r="12" spans="1:10" ht="9" customHeight="1">
      <c r="A12" s="8">
        <v>1</v>
      </c>
      <c r="B12" s="8">
        <v>2</v>
      </c>
      <c r="C12" s="8">
        <v>3</v>
      </c>
      <c r="D12" s="8">
        <v>4</v>
      </c>
      <c r="E12" s="8">
        <v>5</v>
      </c>
      <c r="F12" s="8">
        <v>6</v>
      </c>
      <c r="G12" s="8">
        <v>7</v>
      </c>
      <c r="H12" s="8">
        <v>8</v>
      </c>
      <c r="I12" s="8">
        <v>9</v>
      </c>
      <c r="J12" s="8">
        <v>10</v>
      </c>
    </row>
    <row r="13" spans="1:10" ht="24" customHeight="1">
      <c r="A13" s="184">
        <v>750</v>
      </c>
      <c r="B13" s="184">
        <v>75011</v>
      </c>
      <c r="C13" s="184">
        <v>2010</v>
      </c>
      <c r="D13" s="184">
        <v>71540</v>
      </c>
      <c r="E13" s="184">
        <v>71540</v>
      </c>
      <c r="F13" s="184">
        <v>71540</v>
      </c>
      <c r="G13" s="184">
        <v>60792</v>
      </c>
      <c r="H13" s="184">
        <v>10748</v>
      </c>
      <c r="I13" s="65"/>
      <c r="J13" s="65"/>
    </row>
    <row r="14" spans="1:10" ht="21" customHeight="1">
      <c r="A14" s="184"/>
      <c r="B14" s="184">
        <v>75101</v>
      </c>
      <c r="C14" s="184">
        <v>2010</v>
      </c>
      <c r="D14" s="184">
        <v>1902</v>
      </c>
      <c r="E14" s="184">
        <v>1902</v>
      </c>
      <c r="F14" s="184">
        <v>1902</v>
      </c>
      <c r="G14" s="184">
        <v>1616</v>
      </c>
      <c r="H14" s="184">
        <v>286</v>
      </c>
      <c r="I14" s="65"/>
      <c r="J14" s="65"/>
    </row>
    <row r="15" spans="1:10" ht="24" customHeight="1">
      <c r="A15" s="184">
        <v>852</v>
      </c>
      <c r="B15" s="184">
        <v>85203</v>
      </c>
      <c r="C15" s="184">
        <v>2010</v>
      </c>
      <c r="D15" s="184">
        <v>271300</v>
      </c>
      <c r="E15" s="184">
        <v>271300</v>
      </c>
      <c r="F15" s="184">
        <v>271300</v>
      </c>
      <c r="G15" s="184">
        <v>167196</v>
      </c>
      <c r="H15" s="184">
        <v>31563</v>
      </c>
      <c r="I15" s="65"/>
      <c r="J15" s="65"/>
    </row>
    <row r="16" spans="1:10" ht="24" customHeight="1">
      <c r="A16" s="184"/>
      <c r="B16" s="184">
        <v>85212</v>
      </c>
      <c r="C16" s="184">
        <v>2010</v>
      </c>
      <c r="D16" s="184">
        <v>3682480</v>
      </c>
      <c r="E16" s="184">
        <v>3682480</v>
      </c>
      <c r="F16" s="184">
        <v>3682480</v>
      </c>
      <c r="G16" s="184">
        <v>74114</v>
      </c>
      <c r="H16" s="184">
        <v>70156</v>
      </c>
      <c r="I16" s="65"/>
      <c r="J16" s="65"/>
    </row>
    <row r="17" spans="1:10" ht="24" customHeight="1">
      <c r="A17" s="184"/>
      <c r="B17" s="184">
        <v>85213</v>
      </c>
      <c r="C17" s="184">
        <v>2010</v>
      </c>
      <c r="D17" s="184">
        <v>78128</v>
      </c>
      <c r="E17" s="184">
        <v>78128</v>
      </c>
      <c r="F17" s="184">
        <v>78128</v>
      </c>
      <c r="G17" s="184"/>
      <c r="H17" s="184">
        <v>78128</v>
      </c>
      <c r="I17" s="65"/>
      <c r="J17" s="65"/>
    </row>
    <row r="18" spans="1:10" ht="24" customHeight="1">
      <c r="A18" s="184"/>
      <c r="B18" s="184">
        <v>85214</v>
      </c>
      <c r="C18" s="184">
        <v>2010</v>
      </c>
      <c r="D18" s="184">
        <v>381943</v>
      </c>
      <c r="E18" s="184">
        <v>381943</v>
      </c>
      <c r="F18" s="184">
        <v>381943</v>
      </c>
      <c r="G18" s="184"/>
      <c r="H18" s="184"/>
      <c r="I18" s="65"/>
      <c r="J18" s="65"/>
    </row>
    <row r="19" spans="1:10" ht="19.5" customHeight="1">
      <c r="A19" s="324" t="s">
        <v>46</v>
      </c>
      <c r="B19" s="324"/>
      <c r="C19" s="324"/>
      <c r="D19" s="324"/>
      <c r="E19" s="184">
        <f>SUM(E13:E18)</f>
        <v>4487293</v>
      </c>
      <c r="F19" s="184">
        <f>SUM(F13:F18)</f>
        <v>4487293</v>
      </c>
      <c r="G19" s="184">
        <f>SUM(G13:G18)</f>
        <v>303718</v>
      </c>
      <c r="H19" s="184">
        <f>SUM(H13:H18)</f>
        <v>190881</v>
      </c>
      <c r="I19" s="9"/>
      <c r="J19" s="9"/>
    </row>
  </sheetData>
  <sheetProtection/>
  <mergeCells count="15">
    <mergeCell ref="G10:I10"/>
    <mergeCell ref="J10:J11"/>
    <mergeCell ref="F9:J9"/>
    <mergeCell ref="A7:J7"/>
    <mergeCell ref="F10:F11"/>
    <mergeCell ref="H3:J3"/>
    <mergeCell ref="H6:J6"/>
    <mergeCell ref="H4:L4"/>
    <mergeCell ref="H5:L5"/>
    <mergeCell ref="A19:D19"/>
    <mergeCell ref="D9:D11"/>
    <mergeCell ref="E9:E11"/>
    <mergeCell ref="A9:A11"/>
    <mergeCell ref="B9:B11"/>
    <mergeCell ref="C9:C11"/>
  </mergeCells>
  <printOptions horizontalCentered="1"/>
  <pageMargins left="0.5511811023622047" right="0.5511811023622047" top="1.39" bottom="0.3937007874015748" header="0.5118110236220472" footer="0.5118110236220472"/>
  <pageSetup horizontalDpi="300" verticalDpi="3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D19"/>
  <sheetViews>
    <sheetView zoomScale="75" zoomScaleNormal="75" zoomScalePageLayoutView="0" workbookViewId="0" topLeftCell="A1">
      <selection activeCell="S14" sqref="S14"/>
    </sheetView>
  </sheetViews>
  <sheetFormatPr defaultColWidth="9.00390625" defaultRowHeight="12.75"/>
  <cols>
    <col min="1" max="1" width="27.75390625" style="1" customWidth="1"/>
    <col min="2" max="2" width="7.25390625" style="1" customWidth="1"/>
    <col min="3" max="3" width="9.00390625" style="1" customWidth="1"/>
    <col min="4" max="4" width="13.25390625" style="1" customWidth="1"/>
    <col min="5" max="5" width="5.75390625" style="26" customWidth="1"/>
    <col min="6" max="6" width="14.125" style="1" customWidth="1"/>
    <col min="7" max="7" width="14.375" style="1" customWidth="1"/>
    <col min="8" max="8" width="15.875" style="1" customWidth="1"/>
    <col min="9" max="9" width="12.875" style="0" customWidth="1"/>
    <col min="10" max="11" width="7.75390625" style="0" customWidth="1"/>
    <col min="12" max="12" width="8.875" style="0" customWidth="1"/>
    <col min="13" max="13" width="15.25390625" style="0" customWidth="1"/>
    <col min="83" max="16384" width="9.125" style="1" customWidth="1"/>
  </cols>
  <sheetData>
    <row r="1" spans="11:12" ht="18" customHeight="1">
      <c r="K1" s="329" t="s">
        <v>567</v>
      </c>
      <c r="L1" s="329"/>
    </row>
    <row r="2" spans="10:14" ht="18.75" customHeight="1">
      <c r="J2" s="334" t="s">
        <v>561</v>
      </c>
      <c r="K2" s="334"/>
      <c r="L2" s="334"/>
      <c r="M2" s="334"/>
      <c r="N2" s="334"/>
    </row>
    <row r="3" spans="10:14" ht="21.75" customHeight="1">
      <c r="J3" s="334" t="s">
        <v>562</v>
      </c>
      <c r="K3" s="334"/>
      <c r="L3" s="334"/>
      <c r="M3" s="334"/>
      <c r="N3" s="334"/>
    </row>
    <row r="4" spans="11:12" ht="12.75">
      <c r="K4" s="330"/>
      <c r="L4" s="330"/>
    </row>
    <row r="5" spans="1:13" ht="45" customHeight="1">
      <c r="A5" s="328" t="s">
        <v>74</v>
      </c>
      <c r="B5" s="328"/>
      <c r="C5" s="328"/>
      <c r="D5" s="328"/>
      <c r="E5" s="328"/>
      <c r="F5" s="328"/>
      <c r="G5" s="328"/>
      <c r="H5" s="328"/>
      <c r="I5" s="328"/>
      <c r="J5" s="328"/>
      <c r="K5" s="328"/>
      <c r="L5" s="328"/>
      <c r="M5" s="21"/>
    </row>
    <row r="7" ht="12.75">
      <c r="M7" s="13" t="s">
        <v>14</v>
      </c>
    </row>
    <row r="8" spans="1:82" ht="20.25" customHeight="1">
      <c r="A8" s="335" t="s">
        <v>75</v>
      </c>
      <c r="B8" s="315" t="s">
        <v>1</v>
      </c>
      <c r="C8" s="325" t="s">
        <v>2</v>
      </c>
      <c r="D8" s="317" t="s">
        <v>76</v>
      </c>
      <c r="E8" s="338" t="s">
        <v>3</v>
      </c>
      <c r="F8" s="317" t="s">
        <v>40</v>
      </c>
      <c r="G8" s="317" t="s">
        <v>28</v>
      </c>
      <c r="H8" s="317"/>
      <c r="I8" s="317"/>
      <c r="J8" s="317"/>
      <c r="K8" s="317"/>
      <c r="L8" s="317"/>
      <c r="M8" s="317"/>
      <c r="CA8" s="1"/>
      <c r="CB8" s="1"/>
      <c r="CC8" s="1"/>
      <c r="CD8" s="1"/>
    </row>
    <row r="9" spans="1:82" ht="18" customHeight="1">
      <c r="A9" s="336"/>
      <c r="B9" s="315"/>
      <c r="C9" s="326"/>
      <c r="D9" s="315"/>
      <c r="E9" s="339"/>
      <c r="F9" s="317"/>
      <c r="G9" s="317" t="s">
        <v>38</v>
      </c>
      <c r="H9" s="317" t="s">
        <v>5</v>
      </c>
      <c r="I9" s="317"/>
      <c r="J9" s="317"/>
      <c r="K9" s="317"/>
      <c r="L9" s="317"/>
      <c r="M9" s="317" t="s">
        <v>39</v>
      </c>
      <c r="CA9" s="1"/>
      <c r="CB9" s="1"/>
      <c r="CC9" s="1"/>
      <c r="CD9" s="1"/>
    </row>
    <row r="10" spans="1:82" ht="69" customHeight="1">
      <c r="A10" s="337"/>
      <c r="B10" s="315"/>
      <c r="C10" s="327"/>
      <c r="D10" s="315"/>
      <c r="E10" s="339"/>
      <c r="F10" s="317"/>
      <c r="G10" s="317"/>
      <c r="H10" s="194" t="s">
        <v>35</v>
      </c>
      <c r="I10" s="194" t="s">
        <v>36</v>
      </c>
      <c r="J10" s="194" t="s">
        <v>37</v>
      </c>
      <c r="K10" s="193" t="s">
        <v>77</v>
      </c>
      <c r="L10" s="193" t="s">
        <v>78</v>
      </c>
      <c r="M10" s="317"/>
      <c r="CA10" s="1"/>
      <c r="CB10" s="1"/>
      <c r="CC10" s="1"/>
      <c r="CD10" s="1"/>
    </row>
    <row r="11" spans="1:82" ht="8.25" customHeight="1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  <c r="L11" s="8">
        <v>12</v>
      </c>
      <c r="M11" s="8">
        <v>13</v>
      </c>
      <c r="CA11" s="1"/>
      <c r="CB11" s="1"/>
      <c r="CC11" s="1"/>
      <c r="CD11" s="1"/>
    </row>
    <row r="12" spans="1:82" ht="39" customHeight="1">
      <c r="A12" s="332" t="s">
        <v>79</v>
      </c>
      <c r="B12" s="332"/>
      <c r="C12" s="332"/>
      <c r="D12" s="9"/>
      <c r="E12" s="184"/>
      <c r="F12" s="65"/>
      <c r="G12" s="65"/>
      <c r="H12" s="65"/>
      <c r="I12" s="65"/>
      <c r="J12" s="65"/>
      <c r="K12" s="65"/>
      <c r="L12" s="65"/>
      <c r="M12" s="65"/>
      <c r="CA12" s="1"/>
      <c r="CB12" s="1"/>
      <c r="CC12" s="1"/>
      <c r="CD12" s="1"/>
    </row>
    <row r="13" spans="1:82" ht="40.5" customHeight="1">
      <c r="A13" s="38" t="s">
        <v>573</v>
      </c>
      <c r="B13" s="9">
        <v>600</v>
      </c>
      <c r="C13" s="9">
        <v>60014</v>
      </c>
      <c r="D13" s="9"/>
      <c r="E13" s="184"/>
      <c r="F13" s="65">
        <v>250000</v>
      </c>
      <c r="G13" s="65">
        <v>250000</v>
      </c>
      <c r="H13" s="65">
        <v>67500</v>
      </c>
      <c r="I13" s="65">
        <v>13200</v>
      </c>
      <c r="J13" s="65"/>
      <c r="K13" s="65"/>
      <c r="L13" s="65"/>
      <c r="M13" s="65"/>
      <c r="CA13" s="1"/>
      <c r="CB13" s="1"/>
      <c r="CC13" s="1"/>
      <c r="CD13" s="1"/>
    </row>
    <row r="14" spans="1:82" ht="43.5" customHeight="1">
      <c r="A14" s="218" t="s">
        <v>574</v>
      </c>
      <c r="B14" s="9">
        <v>600</v>
      </c>
      <c r="C14" s="9">
        <v>60014</v>
      </c>
      <c r="D14" s="9"/>
      <c r="E14" s="184"/>
      <c r="F14" s="65">
        <v>57000</v>
      </c>
      <c r="G14" s="65"/>
      <c r="H14" s="65"/>
      <c r="I14" s="65"/>
      <c r="J14" s="65"/>
      <c r="K14" s="65"/>
      <c r="L14" s="65"/>
      <c r="M14" s="65">
        <v>57000</v>
      </c>
      <c r="CA14" s="1"/>
      <c r="CB14" s="1"/>
      <c r="CC14" s="1"/>
      <c r="CD14" s="1"/>
    </row>
    <row r="15" spans="1:82" ht="40.5" customHeight="1">
      <c r="A15" s="332" t="s">
        <v>80</v>
      </c>
      <c r="B15" s="332"/>
      <c r="C15" s="332"/>
      <c r="D15" s="9"/>
      <c r="E15" s="184"/>
      <c r="F15" s="65"/>
      <c r="G15" s="65"/>
      <c r="H15" s="65"/>
      <c r="I15" s="65"/>
      <c r="J15" s="65"/>
      <c r="K15" s="65"/>
      <c r="L15" s="65"/>
      <c r="M15" s="65"/>
      <c r="CA15" s="1"/>
      <c r="CB15" s="1"/>
      <c r="CC15" s="1"/>
      <c r="CD15" s="1"/>
    </row>
    <row r="16" spans="1:82" ht="19.5" customHeight="1">
      <c r="A16" s="9"/>
      <c r="B16" s="9"/>
      <c r="C16" s="9"/>
      <c r="D16" s="9"/>
      <c r="E16" s="184"/>
      <c r="F16" s="65"/>
      <c r="G16" s="65"/>
      <c r="H16" s="65"/>
      <c r="I16" s="65"/>
      <c r="J16" s="65"/>
      <c r="K16" s="65"/>
      <c r="L16" s="65"/>
      <c r="M16" s="65"/>
      <c r="CA16" s="1"/>
      <c r="CB16" s="1"/>
      <c r="CC16" s="1"/>
      <c r="CD16" s="1"/>
    </row>
    <row r="17" spans="1:82" ht="51.75" customHeight="1">
      <c r="A17" s="333" t="s">
        <v>81</v>
      </c>
      <c r="B17" s="333"/>
      <c r="C17" s="333"/>
      <c r="D17" s="9"/>
      <c r="E17" s="184"/>
      <c r="F17" s="65"/>
      <c r="G17" s="65"/>
      <c r="H17" s="65"/>
      <c r="I17" s="65"/>
      <c r="J17" s="65"/>
      <c r="K17" s="65"/>
      <c r="L17" s="65"/>
      <c r="M17" s="65"/>
      <c r="CA17" s="1"/>
      <c r="CB17" s="1"/>
      <c r="CC17" s="1"/>
      <c r="CD17" s="1"/>
    </row>
    <row r="18" spans="1:82" ht="19.5" customHeight="1">
      <c r="A18" s="181"/>
      <c r="B18" s="181"/>
      <c r="C18" s="181"/>
      <c r="D18" s="181"/>
      <c r="E18" s="217"/>
      <c r="F18" s="199"/>
      <c r="G18" s="199"/>
      <c r="H18" s="199"/>
      <c r="I18" s="199"/>
      <c r="J18" s="199"/>
      <c r="K18" s="199"/>
      <c r="L18" s="199"/>
      <c r="M18" s="199"/>
      <c r="CA18" s="1"/>
      <c r="CB18" s="1"/>
      <c r="CC18" s="1"/>
      <c r="CD18" s="1"/>
    </row>
    <row r="19" spans="1:82" ht="24.75" customHeight="1">
      <c r="A19" s="331" t="s">
        <v>46</v>
      </c>
      <c r="B19" s="331"/>
      <c r="C19" s="331"/>
      <c r="D19" s="27"/>
      <c r="E19" s="28"/>
      <c r="F19" s="27">
        <v>307000</v>
      </c>
      <c r="G19" s="27">
        <v>250000</v>
      </c>
      <c r="H19" s="27">
        <v>67500</v>
      </c>
      <c r="I19" s="27">
        <v>13200</v>
      </c>
      <c r="J19" s="27"/>
      <c r="K19" s="27"/>
      <c r="L19" s="27"/>
      <c r="M19" s="27">
        <v>57000</v>
      </c>
      <c r="CA19" s="1"/>
      <c r="CB19" s="1"/>
      <c r="CC19" s="1"/>
      <c r="CD19" s="1"/>
    </row>
  </sheetData>
  <sheetProtection/>
  <mergeCells count="19">
    <mergeCell ref="A5:L5"/>
    <mergeCell ref="G9:G10"/>
    <mergeCell ref="H9:L9"/>
    <mergeCell ref="M9:M10"/>
    <mergeCell ref="A8:A10"/>
    <mergeCell ref="B8:B10"/>
    <mergeCell ref="C8:C10"/>
    <mergeCell ref="D8:D10"/>
    <mergeCell ref="E8:E10"/>
    <mergeCell ref="K1:L1"/>
    <mergeCell ref="K4:L4"/>
    <mergeCell ref="F8:F10"/>
    <mergeCell ref="A19:C19"/>
    <mergeCell ref="A12:C12"/>
    <mergeCell ref="A15:C15"/>
    <mergeCell ref="A17:C17"/>
    <mergeCell ref="G8:M8"/>
    <mergeCell ref="J2:N2"/>
    <mergeCell ref="J3:N3"/>
  </mergeCells>
  <printOptions horizontalCentered="1"/>
  <pageMargins left="0.5905511811023623" right="0.5905511811023623" top="1.1023622047244095" bottom="0.3937007874015748" header="0.5118110236220472" footer="0.5118110236220472"/>
  <pageSetup fitToHeight="1" fitToWidth="1" horizontalDpi="300" verticalDpi="300" orientation="landscape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K31"/>
  <sheetViews>
    <sheetView zoomScalePageLayoutView="0" workbookViewId="0" topLeftCell="A7">
      <selection activeCell="O16" sqref="O16"/>
    </sheetView>
  </sheetViews>
  <sheetFormatPr defaultColWidth="9.00390625" defaultRowHeight="12.75"/>
  <cols>
    <col min="1" max="1" width="4.75390625" style="0" customWidth="1"/>
    <col min="2" max="2" width="15.00390625" style="0" customWidth="1"/>
    <col min="3" max="3" width="6.875" style="0" customWidth="1"/>
    <col min="4" max="4" width="10.375" style="0" customWidth="1"/>
    <col min="5" max="5" width="12.875" style="0" customWidth="1"/>
    <col min="6" max="6" width="10.75390625" style="0" customWidth="1"/>
    <col min="7" max="7" width="13.75390625" style="0" customWidth="1"/>
    <col min="8" max="8" width="10.00390625" style="0" customWidth="1"/>
    <col min="9" max="9" width="13.125" style="0" customWidth="1"/>
  </cols>
  <sheetData>
    <row r="1" ht="24" customHeight="1"/>
    <row r="2" spans="8:9" ht="12.75">
      <c r="H2" s="280" t="s">
        <v>566</v>
      </c>
      <c r="I2" s="280"/>
    </row>
    <row r="3" spans="7:11" ht="12.75">
      <c r="G3" s="281" t="s">
        <v>561</v>
      </c>
      <c r="H3" s="281"/>
      <c r="I3" s="281"/>
      <c r="J3" s="281"/>
      <c r="K3" s="281"/>
    </row>
    <row r="4" spans="7:11" ht="12.75">
      <c r="G4" s="281" t="s">
        <v>562</v>
      </c>
      <c r="H4" s="281"/>
      <c r="I4" s="281"/>
      <c r="J4" s="281"/>
      <c r="K4" s="281"/>
    </row>
    <row r="5" spans="8:9" ht="12.75">
      <c r="H5" s="280"/>
      <c r="I5" s="280"/>
    </row>
    <row r="6" spans="1:9" ht="16.5">
      <c r="A6" s="340" t="s">
        <v>291</v>
      </c>
      <c r="B6" s="340"/>
      <c r="C6" s="340"/>
      <c r="D6" s="340"/>
      <c r="E6" s="340"/>
      <c r="F6" s="340"/>
      <c r="G6" s="340"/>
      <c r="H6" s="340"/>
      <c r="I6" s="340"/>
    </row>
    <row r="7" spans="1:9" ht="16.5">
      <c r="A7" s="340" t="s">
        <v>292</v>
      </c>
      <c r="B7" s="340"/>
      <c r="C7" s="340"/>
      <c r="D7" s="340"/>
      <c r="E7" s="340"/>
      <c r="F7" s="340"/>
      <c r="G7" s="340"/>
      <c r="H7" s="340"/>
      <c r="I7" s="340"/>
    </row>
    <row r="8" spans="1:9" ht="13.5" customHeight="1">
      <c r="A8" s="18"/>
      <c r="B8" s="18"/>
      <c r="C8" s="18"/>
      <c r="D8" s="18"/>
      <c r="E8" s="18"/>
      <c r="F8" s="18"/>
      <c r="G8" s="18"/>
      <c r="H8" s="18"/>
      <c r="I8" s="18"/>
    </row>
    <row r="9" spans="1:9" ht="12.75">
      <c r="A9" s="1"/>
      <c r="B9" s="1"/>
      <c r="C9" s="1"/>
      <c r="D9" s="1"/>
      <c r="E9" s="1"/>
      <c r="F9" s="1"/>
      <c r="G9" s="1"/>
      <c r="H9" s="1"/>
      <c r="I9" s="6" t="s">
        <v>14</v>
      </c>
    </row>
    <row r="10" spans="1:9" ht="15" customHeight="1">
      <c r="A10" s="315" t="s">
        <v>18</v>
      </c>
      <c r="B10" s="315" t="s">
        <v>64</v>
      </c>
      <c r="C10" s="317" t="s">
        <v>1</v>
      </c>
      <c r="D10" s="343" t="s">
        <v>66</v>
      </c>
      <c r="E10" s="317" t="s">
        <v>83</v>
      </c>
      <c r="F10" s="317"/>
      <c r="G10" s="317" t="s">
        <v>70</v>
      </c>
      <c r="H10" s="317"/>
      <c r="I10" s="317" t="s">
        <v>72</v>
      </c>
    </row>
    <row r="11" spans="1:9" ht="15" customHeight="1">
      <c r="A11" s="315"/>
      <c r="B11" s="315"/>
      <c r="C11" s="317"/>
      <c r="D11" s="343"/>
      <c r="E11" s="317" t="s">
        <v>84</v>
      </c>
      <c r="F11" s="317" t="s">
        <v>85</v>
      </c>
      <c r="G11" s="317" t="s">
        <v>84</v>
      </c>
      <c r="H11" s="317" t="s">
        <v>86</v>
      </c>
      <c r="I11" s="317"/>
    </row>
    <row r="12" spans="1:9" ht="15" customHeight="1">
      <c r="A12" s="315"/>
      <c r="B12" s="315"/>
      <c r="C12" s="317"/>
      <c r="D12" s="343"/>
      <c r="E12" s="317"/>
      <c r="F12" s="317"/>
      <c r="G12" s="317"/>
      <c r="H12" s="317"/>
      <c r="I12" s="317"/>
    </row>
    <row r="13" spans="1:9" ht="23.25" customHeight="1">
      <c r="A13" s="315"/>
      <c r="B13" s="315"/>
      <c r="C13" s="317"/>
      <c r="D13" s="343"/>
      <c r="E13" s="317"/>
      <c r="F13" s="317"/>
      <c r="G13" s="317"/>
      <c r="H13" s="317"/>
      <c r="I13" s="317"/>
    </row>
    <row r="14" spans="1:9" ht="7.5" customHeight="1">
      <c r="A14" s="8">
        <v>1</v>
      </c>
      <c r="B14" s="8">
        <v>2</v>
      </c>
      <c r="C14" s="8">
        <v>3</v>
      </c>
      <c r="D14" s="8">
        <v>4</v>
      </c>
      <c r="E14" s="8">
        <v>5</v>
      </c>
      <c r="F14" s="8">
        <v>6</v>
      </c>
      <c r="G14" s="8">
        <v>7</v>
      </c>
      <c r="H14" s="8">
        <v>8</v>
      </c>
      <c r="I14" s="8">
        <v>9</v>
      </c>
    </row>
    <row r="15" spans="1:9" ht="21.75" customHeight="1">
      <c r="A15" s="219" t="s">
        <v>65</v>
      </c>
      <c r="B15" s="342" t="s">
        <v>279</v>
      </c>
      <c r="C15" s="342"/>
      <c r="D15" s="342"/>
      <c r="E15" s="9"/>
      <c r="F15" s="9"/>
      <c r="G15" s="9"/>
      <c r="H15" s="9"/>
      <c r="I15" s="9"/>
    </row>
    <row r="16" spans="1:9" ht="21.75" customHeight="1">
      <c r="A16" s="219"/>
      <c r="B16" s="220" t="s">
        <v>5</v>
      </c>
      <c r="C16" s="24">
        <v>400</v>
      </c>
      <c r="D16" s="72">
        <f>SUM(D17:D18)</f>
        <v>397659</v>
      </c>
      <c r="E16" s="72">
        <f>SUM(E17:E18)</f>
        <v>3311423</v>
      </c>
      <c r="F16" s="72"/>
      <c r="G16" s="72">
        <f>SUM(G17:G18)</f>
        <v>3301826</v>
      </c>
      <c r="H16" s="72"/>
      <c r="I16" s="72">
        <f>SUM(I17:I18)</f>
        <v>410509</v>
      </c>
    </row>
    <row r="17" spans="1:9" ht="21.75" customHeight="1">
      <c r="A17" s="219"/>
      <c r="B17" s="219" t="s">
        <v>280</v>
      </c>
      <c r="C17" s="219"/>
      <c r="D17" s="65"/>
      <c r="E17" s="65">
        <v>679761</v>
      </c>
      <c r="F17" s="65"/>
      <c r="G17" s="65">
        <v>679761</v>
      </c>
      <c r="H17" s="65"/>
      <c r="I17" s="65"/>
    </row>
    <row r="18" spans="1:9" ht="21.75" customHeight="1">
      <c r="A18" s="219"/>
      <c r="B18" s="219" t="s">
        <v>281</v>
      </c>
      <c r="C18" s="219"/>
      <c r="D18" s="65">
        <v>397659</v>
      </c>
      <c r="E18" s="65">
        <v>2631662</v>
      </c>
      <c r="F18" s="65"/>
      <c r="G18" s="65">
        <v>2622065</v>
      </c>
      <c r="H18" s="65"/>
      <c r="I18" s="65">
        <v>410509</v>
      </c>
    </row>
    <row r="19" spans="1:9" ht="21.75" customHeight="1">
      <c r="A19" s="219"/>
      <c r="B19" s="219"/>
      <c r="C19" s="24">
        <v>700</v>
      </c>
      <c r="D19" s="72"/>
      <c r="E19" s="72">
        <f>SUM(E20:E21)</f>
        <v>314572</v>
      </c>
      <c r="F19" s="72">
        <f>SUM(F21)</f>
        <v>30000</v>
      </c>
      <c r="G19" s="72">
        <f>SUM(G20:G21)</f>
        <v>314572</v>
      </c>
      <c r="H19" s="72"/>
      <c r="I19" s="72"/>
    </row>
    <row r="20" spans="1:9" ht="21.75" customHeight="1">
      <c r="A20" s="219"/>
      <c r="B20" s="219" t="s">
        <v>282</v>
      </c>
      <c r="C20" s="219"/>
      <c r="D20" s="65"/>
      <c r="E20" s="65">
        <v>284572</v>
      </c>
      <c r="F20" s="65"/>
      <c r="G20" s="65">
        <v>284572</v>
      </c>
      <c r="H20" s="65"/>
      <c r="I20" s="65"/>
    </row>
    <row r="21" spans="1:9" ht="21.75" customHeight="1">
      <c r="A21" s="219"/>
      <c r="B21" s="219" t="s">
        <v>288</v>
      </c>
      <c r="C21" s="219"/>
      <c r="D21" s="65"/>
      <c r="E21" s="65">
        <v>30000</v>
      </c>
      <c r="F21" s="65">
        <v>30000</v>
      </c>
      <c r="G21" s="65">
        <v>30000</v>
      </c>
      <c r="H21" s="65"/>
      <c r="I21" s="65"/>
    </row>
    <row r="22" spans="1:9" ht="21.75" customHeight="1">
      <c r="A22" s="219"/>
      <c r="B22" s="219"/>
      <c r="C22" s="24">
        <v>710</v>
      </c>
      <c r="D22" s="65"/>
      <c r="E22" s="72">
        <v>1197803</v>
      </c>
      <c r="F22" s="72"/>
      <c r="G22" s="72">
        <v>1194550</v>
      </c>
      <c r="H22" s="65"/>
      <c r="I22" s="65"/>
    </row>
    <row r="23" spans="1:9" ht="21.75" customHeight="1">
      <c r="A23" s="219"/>
      <c r="B23" s="219" t="s">
        <v>283</v>
      </c>
      <c r="C23" s="219"/>
      <c r="D23" s="65"/>
      <c r="E23" s="65">
        <v>1197803</v>
      </c>
      <c r="F23" s="65"/>
      <c r="G23" s="65">
        <v>1194550</v>
      </c>
      <c r="H23" s="65"/>
      <c r="I23" s="65"/>
    </row>
    <row r="24" spans="1:9" ht="21.75" customHeight="1">
      <c r="A24" s="219"/>
      <c r="B24" s="219"/>
      <c r="C24" s="24">
        <v>900</v>
      </c>
      <c r="D24" s="72"/>
      <c r="E24" s="72">
        <f>SUM(E25:E28)</f>
        <v>2865102</v>
      </c>
      <c r="F24" s="72">
        <f>SUM(F27:F28)</f>
        <v>565800</v>
      </c>
      <c r="G24" s="72">
        <f>SUM(G25:G28)</f>
        <v>2865102</v>
      </c>
      <c r="H24" s="72"/>
      <c r="I24" s="72"/>
    </row>
    <row r="25" spans="1:9" ht="21.75" customHeight="1">
      <c r="A25" s="219"/>
      <c r="B25" s="219" t="s">
        <v>284</v>
      </c>
      <c r="C25" s="219"/>
      <c r="D25" s="65"/>
      <c r="E25" s="65">
        <v>1059997</v>
      </c>
      <c r="F25" s="65"/>
      <c r="G25" s="65">
        <v>1059997</v>
      </c>
      <c r="H25" s="65"/>
      <c r="I25" s="65"/>
    </row>
    <row r="26" spans="1:9" ht="21.75" customHeight="1">
      <c r="A26" s="219"/>
      <c r="B26" s="219" t="s">
        <v>285</v>
      </c>
      <c r="C26" s="219"/>
      <c r="D26" s="65"/>
      <c r="E26" s="65">
        <v>1137335</v>
      </c>
      <c r="F26" s="65"/>
      <c r="G26" s="65">
        <v>1137335</v>
      </c>
      <c r="H26" s="65"/>
      <c r="I26" s="65"/>
    </row>
    <row r="27" spans="1:9" ht="21.75" customHeight="1">
      <c r="A27" s="219"/>
      <c r="B27" s="219" t="s">
        <v>286</v>
      </c>
      <c r="C27" s="219"/>
      <c r="D27" s="65"/>
      <c r="E27" s="65">
        <v>478722</v>
      </c>
      <c r="F27" s="65">
        <v>407400</v>
      </c>
      <c r="G27" s="65">
        <v>478722</v>
      </c>
      <c r="H27" s="65"/>
      <c r="I27" s="65"/>
    </row>
    <row r="28" spans="1:9" ht="21.75" customHeight="1">
      <c r="A28" s="219"/>
      <c r="B28" s="219" t="s">
        <v>287</v>
      </c>
      <c r="C28" s="9"/>
      <c r="D28" s="65"/>
      <c r="E28" s="65">
        <v>189048</v>
      </c>
      <c r="F28" s="65">
        <v>158400</v>
      </c>
      <c r="G28" s="65">
        <v>189048</v>
      </c>
      <c r="H28" s="65"/>
      <c r="I28" s="65"/>
    </row>
    <row r="29" spans="1:9" s="14" customFormat="1" ht="33.75" customHeight="1">
      <c r="A29" s="341" t="s">
        <v>46</v>
      </c>
      <c r="B29" s="341"/>
      <c r="C29" s="15"/>
      <c r="D29" s="73">
        <f>SUM(D16)</f>
        <v>397659</v>
      </c>
      <c r="E29" s="73">
        <f>SUM(E16,E19,E22,E24,)</f>
        <v>7688900</v>
      </c>
      <c r="F29" s="73">
        <f>SUM(F19,F24,)</f>
        <v>595800</v>
      </c>
      <c r="G29" s="73">
        <f>SUM(G16,G19,G22,G24,)</f>
        <v>7676050</v>
      </c>
      <c r="H29" s="73"/>
      <c r="I29" s="73">
        <f>SUM(I16)</f>
        <v>410509</v>
      </c>
    </row>
    <row r="30" ht="24" customHeight="1"/>
    <row r="31" ht="14.25">
      <c r="A31" t="s">
        <v>94</v>
      </c>
    </row>
  </sheetData>
  <sheetProtection/>
  <mergeCells count="19">
    <mergeCell ref="A29:B29"/>
    <mergeCell ref="E10:F10"/>
    <mergeCell ref="G10:H10"/>
    <mergeCell ref="C10:C13"/>
    <mergeCell ref="B15:D15"/>
    <mergeCell ref="A10:A13"/>
    <mergeCell ref="B10:B13"/>
    <mergeCell ref="D10:D13"/>
    <mergeCell ref="E11:E13"/>
    <mergeCell ref="F11:F13"/>
    <mergeCell ref="G11:G13"/>
    <mergeCell ref="H2:I2"/>
    <mergeCell ref="H5:I5"/>
    <mergeCell ref="A6:I6"/>
    <mergeCell ref="A7:I7"/>
    <mergeCell ref="H11:H13"/>
    <mergeCell ref="I10:I13"/>
    <mergeCell ref="G3:K3"/>
    <mergeCell ref="G4:K4"/>
  </mergeCells>
  <printOptions horizontalCentered="1"/>
  <pageMargins left="0.5118110236220472" right="0.5118110236220472" top="1.13" bottom="0.7874015748031497" header="0.5118110236220472" footer="0.5118110236220472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I18"/>
  <sheetViews>
    <sheetView zoomScalePageLayoutView="0" workbookViewId="0" topLeftCell="A1">
      <selection activeCell="F18" sqref="F18"/>
    </sheetView>
  </sheetViews>
  <sheetFormatPr defaultColWidth="9.00390625" defaultRowHeight="12.75"/>
  <cols>
    <col min="1" max="1" width="4.125" style="0" customWidth="1"/>
    <col min="2" max="2" width="8.125" style="0" customWidth="1"/>
    <col min="3" max="3" width="10.00390625" style="0" customWidth="1"/>
    <col min="4" max="4" width="26.25390625" style="0" customWidth="1"/>
    <col min="5" max="5" width="25.125" style="0" customWidth="1"/>
    <col min="6" max="6" width="15.75390625" style="0" customWidth="1"/>
  </cols>
  <sheetData>
    <row r="2" spans="5:6" ht="27" customHeight="1">
      <c r="E2" s="280" t="s">
        <v>461</v>
      </c>
      <c r="F2" s="280"/>
    </row>
    <row r="3" spans="5:9" ht="12.75">
      <c r="E3" s="281" t="s">
        <v>561</v>
      </c>
      <c r="F3" s="281"/>
      <c r="G3" s="281"/>
      <c r="H3" s="281"/>
      <c r="I3" s="281"/>
    </row>
    <row r="4" spans="5:9" ht="12.75">
      <c r="E4" s="281" t="s">
        <v>562</v>
      </c>
      <c r="F4" s="281"/>
      <c r="G4" s="281"/>
      <c r="H4" s="281"/>
      <c r="I4" s="281"/>
    </row>
    <row r="5" spans="5:6" ht="30" customHeight="1">
      <c r="E5" s="280"/>
      <c r="F5" s="280"/>
    </row>
    <row r="6" spans="1:6" ht="19.5" customHeight="1">
      <c r="A6" s="322" t="s">
        <v>87</v>
      </c>
      <c r="B6" s="322"/>
      <c r="C6" s="322"/>
      <c r="D6" s="322"/>
      <c r="E6" s="322"/>
      <c r="F6" s="322"/>
    </row>
    <row r="7" spans="4:6" ht="19.5" customHeight="1">
      <c r="D7" s="18"/>
      <c r="E7" s="18"/>
      <c r="F7" s="18"/>
    </row>
    <row r="8" spans="4:6" ht="19.5" customHeight="1">
      <c r="D8" s="1"/>
      <c r="E8" s="1"/>
      <c r="F8" s="29" t="s">
        <v>14</v>
      </c>
    </row>
    <row r="9" spans="1:6" ht="19.5" customHeight="1">
      <c r="A9" s="315" t="s">
        <v>18</v>
      </c>
      <c r="B9" s="315" t="s">
        <v>1</v>
      </c>
      <c r="C9" s="315" t="s">
        <v>2</v>
      </c>
      <c r="D9" s="317" t="s">
        <v>88</v>
      </c>
      <c r="E9" s="317" t="s">
        <v>89</v>
      </c>
      <c r="F9" s="317" t="s">
        <v>90</v>
      </c>
    </row>
    <row r="10" spans="1:6" ht="19.5" customHeight="1">
      <c r="A10" s="315"/>
      <c r="B10" s="315"/>
      <c r="C10" s="315"/>
      <c r="D10" s="317"/>
      <c r="E10" s="317"/>
      <c r="F10" s="317"/>
    </row>
    <row r="11" spans="1:6" ht="19.5" customHeight="1">
      <c r="A11" s="315"/>
      <c r="B11" s="315"/>
      <c r="C11" s="315"/>
      <c r="D11" s="317"/>
      <c r="E11" s="317"/>
      <c r="F11" s="317"/>
    </row>
    <row r="12" spans="1:6" ht="7.5" customHeight="1">
      <c r="A12" s="8">
        <v>1</v>
      </c>
      <c r="B12" s="8">
        <v>2</v>
      </c>
      <c r="C12" s="8">
        <v>3</v>
      </c>
      <c r="D12" s="8">
        <v>4</v>
      </c>
      <c r="E12" s="8">
        <v>5</v>
      </c>
      <c r="F12" s="8">
        <v>6</v>
      </c>
    </row>
    <row r="13" spans="1:6" ht="30" customHeight="1">
      <c r="A13" s="221" t="s">
        <v>6</v>
      </c>
      <c r="B13" s="221">
        <v>900</v>
      </c>
      <c r="C13" s="221">
        <v>90003</v>
      </c>
      <c r="D13" s="222" t="s">
        <v>293</v>
      </c>
      <c r="E13" s="222" t="s">
        <v>294</v>
      </c>
      <c r="F13" s="223">
        <v>407400</v>
      </c>
    </row>
    <row r="14" spans="1:6" ht="30" customHeight="1">
      <c r="A14" s="221" t="s">
        <v>7</v>
      </c>
      <c r="B14" s="221">
        <v>900</v>
      </c>
      <c r="C14" s="221">
        <v>90004</v>
      </c>
      <c r="D14" s="222" t="s">
        <v>293</v>
      </c>
      <c r="E14" s="222" t="s">
        <v>295</v>
      </c>
      <c r="F14" s="223">
        <v>158400</v>
      </c>
    </row>
    <row r="15" spans="1:6" ht="30" customHeight="1">
      <c r="A15" s="221"/>
      <c r="B15" s="221"/>
      <c r="C15" s="221"/>
      <c r="D15" s="221"/>
      <c r="E15" s="221"/>
      <c r="F15" s="223"/>
    </row>
    <row r="16" spans="1:6" ht="30" customHeight="1">
      <c r="A16" s="221"/>
      <c r="B16" s="221"/>
      <c r="C16" s="221"/>
      <c r="D16" s="221"/>
      <c r="E16" s="221"/>
      <c r="F16" s="223"/>
    </row>
    <row r="17" spans="1:6" ht="30" customHeight="1">
      <c r="A17" s="221"/>
      <c r="B17" s="221"/>
      <c r="C17" s="221"/>
      <c r="D17" s="221"/>
      <c r="E17" s="221"/>
      <c r="F17" s="223"/>
    </row>
    <row r="18" spans="1:6" s="1" customFormat="1" ht="30" customHeight="1">
      <c r="A18" s="321" t="s">
        <v>46</v>
      </c>
      <c r="B18" s="321"/>
      <c r="C18" s="321"/>
      <c r="D18" s="321"/>
      <c r="E18" s="30"/>
      <c r="F18" s="73">
        <f>SUM(F13:F14)</f>
        <v>565800</v>
      </c>
    </row>
  </sheetData>
  <sheetProtection/>
  <mergeCells count="12">
    <mergeCell ref="E3:I3"/>
    <mergeCell ref="E4:I4"/>
    <mergeCell ref="E2:F2"/>
    <mergeCell ref="E5:F5"/>
    <mergeCell ref="A18:D18"/>
    <mergeCell ref="A6:F6"/>
    <mergeCell ref="F9:F11"/>
    <mergeCell ref="D9:D11"/>
    <mergeCell ref="E9:E11"/>
    <mergeCell ref="A9:A11"/>
    <mergeCell ref="B9:B11"/>
    <mergeCell ref="C9:C11"/>
  </mergeCells>
  <printOptions horizontalCentered="1"/>
  <pageMargins left="0.3937007874015748" right="0.3937007874015748" top="1.3779527559055118" bottom="0.984251968503937" header="0.7086614173228347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Irena Słomka</cp:lastModifiedBy>
  <cp:lastPrinted>2007-12-17T11:02:03Z</cp:lastPrinted>
  <dcterms:created xsi:type="dcterms:W3CDTF">1998-12-09T13:02:10Z</dcterms:created>
  <dcterms:modified xsi:type="dcterms:W3CDTF">2007-12-17T11:03:06Z</dcterms:modified>
  <cp:category/>
  <cp:version/>
  <cp:contentType/>
  <cp:contentStatus/>
</cp:coreProperties>
</file>