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'Arkusz1'!$A$1:$H$329</definedName>
  </definedNames>
  <calcPr fullCalcOnLoad="1"/>
</workbook>
</file>

<file path=xl/sharedStrings.xml><?xml version="1.0" encoding="utf-8"?>
<sst xmlns="http://schemas.openxmlformats.org/spreadsheetml/2006/main" count="333" uniqueCount="141">
  <si>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</si>
  <si>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</si>
  <si>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</si>
  <si>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</si>
  <si>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</si>
  <si>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</si>
  <si>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</si>
  <si>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</si>
  <si>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</si>
  <si>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</si>
  <si>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</si>
  <si>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</si>
  <si>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</si>
  <si>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</si>
  <si>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</si>
  <si>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</si>
  <si>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</si>
  <si>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</si>
  <si>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</si>
  <si>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</si>
  <si>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</si>
  <si>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</si>
  <si>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</si>
  <si>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</si>
  <si>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</si>
  <si>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</si>
  <si>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</si>
  <si>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</si>
  <si>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</si>
  <si>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</si>
  <si>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</si>
  <si>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</si>
  <si>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</si>
  <si>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</si>
  <si>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</si>
  <si>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</si>
  <si>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</si>
  <si>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</si>
  <si>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</si>
  <si>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</si>
  <si>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</si>
  <si>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</si>
  <si>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</si>
  <si>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</si>
  <si>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</si>
  <si>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</si>
  <si>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</si>
  <si>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</si>
  <si>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</si>
  <si>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</si>
  <si>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</si>
  <si>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</si>
  <si>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</si>
  <si>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</si>
  <si>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</si>
  <si>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</si>
  <si>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</si>
  <si>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</si>
  <si>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</si>
  <si>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</si>
  <si>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</si>
  <si>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</si>
  <si>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</si>
  <si>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</si>
  <si>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</si>
  <si>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</si>
  <si>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</si>
  <si>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</si>
  <si>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</si>
  <si>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</si>
  <si>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</si>
  <si>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</si>
  <si>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</si>
  <si>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</si>
  <si>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</si>
  <si>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</si>
  <si>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</si>
  <si>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</si>
  <si>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</si>
  <si>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</si>
  <si>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</si>
  <si>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</si>
  <si>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</si>
  <si>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</si>
  <si>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</si>
  <si>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</si>
  <si>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</si>
  <si>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</si>
  <si>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Dotacja przedmiotowa  z budżetu dla zakładu budżetowego</t>
  </si>
  <si>
    <t>Wydatki  inwestycyjne jednostek budżetowych ( program Sapard)</t>
  </si>
  <si>
    <t>Wydatki  inwestycyjne jednostek budżetowych (współfinansowanie programu  Sapard)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</si>
  <si>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</si>
  <si>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</si>
  <si>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</si>
  <si>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</si>
  <si>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</si>
  <si>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</si>
  <si>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Świadczenia rodzinne oraz składki na ubezpieczenia emerytalne i rentowe  z ubezpieczenia społecznego</t>
  </si>
  <si>
    <t>WYDATKI BUDŻETU GMINY ZARSZYN NA 2005 ROK</t>
  </si>
  <si>
    <t xml:space="preserve">            zadania własne sfinansowane środkami własnymi</t>
  </si>
  <si>
    <t>zakup usług remontowych</t>
  </si>
  <si>
    <t>Pozostałe podatki na rzecz budżetów jednostek samorządu terytorialnego</t>
  </si>
  <si>
    <t>Wydatki osobowe niezaliczane do wynagrodzeń</t>
  </si>
  <si>
    <t>Wydatki osobowe niezaliczone do wynagrodzeń</t>
  </si>
  <si>
    <t>Odsetki i dyskonto od krajowych skarbowych papierów wartościowych oraz od krajowych pożyczek i kredytów</t>
  </si>
  <si>
    <t>w tym: zadania zlecone sfinansowane dotacja</t>
  </si>
  <si>
    <t xml:space="preserve">            zadania własne sfinansowane dotacją</t>
  </si>
  <si>
    <t>PLAN FIANSOWY</t>
  </si>
  <si>
    <t>Plan na 2005</t>
  </si>
  <si>
    <t>w tym: zadania własne sfinansowane dotacją</t>
  </si>
  <si>
    <t xml:space="preserve">Wydatki  inwestycyjne jednostek budżetowych </t>
  </si>
  <si>
    <t>Zwiększenia</t>
  </si>
  <si>
    <t>Zmniejszenia</t>
  </si>
  <si>
    <t>Plan po zmianach na 2005 r.</t>
  </si>
  <si>
    <t>Dotacja podmiotowa z budżetu dla samorządowej instytucji kultury</t>
  </si>
  <si>
    <t>Lecznictwo ambulatoryjne</t>
  </si>
  <si>
    <t>Wynagrodzenia bezosobowe</t>
  </si>
  <si>
    <t>Zakup pomocy naukowych, dydktycznych i książek (środki Banku Światowego)</t>
  </si>
  <si>
    <t>Pomoc materialna dla uczniów</t>
  </si>
  <si>
    <t>Inne formy pomocy dla uczniów</t>
  </si>
  <si>
    <t>Zakup usług remontowych (Środki Banku Światowego)</t>
  </si>
  <si>
    <t>Przedszkola</t>
  </si>
  <si>
    <t>Oddziały przedszkolne w szkołach podstawowych</t>
  </si>
  <si>
    <t>Załącznik Nr 2</t>
  </si>
  <si>
    <t>Rady Gminy Zarzszyn</t>
  </si>
  <si>
    <t>Zakup usług pozostałych (Program Liderzy)</t>
  </si>
  <si>
    <t xml:space="preserve">Urzedy naczelnych organów władzy państwowej kontroli i ochrony prawa </t>
  </si>
  <si>
    <t>z dnia 30.08.2005 r.</t>
  </si>
  <si>
    <t>Zespoły obsługi ekonomiczno-administracyjnej szkół</t>
  </si>
  <si>
    <t>Zakup usług pozostałych (Program Janko Muzykant)</t>
  </si>
  <si>
    <t>Drogi publiczne krajowe</t>
  </si>
  <si>
    <t>Wybory do Sejmu i Senatu</t>
  </si>
  <si>
    <t>Zakup materiałów i wyposażenia (Program Janko Muzykant)</t>
  </si>
  <si>
    <t>Zakup inwestycyjne jednostek budżetowych</t>
  </si>
  <si>
    <t>do Uchwały Nr XXX/207/2005</t>
  </si>
  <si>
    <t>Wynagrodzenia bezosobowe (program PHARE)</t>
  </si>
  <si>
    <t>Zakup materiałów i wyposażenia (Program PHARE)</t>
  </si>
  <si>
    <t>Zakup usług pozostałych (Program PHARE)</t>
  </si>
  <si>
    <t>Dotacje celowe z budżetu na finansowanie lub dofinansowanie zadań                  zleconych do realizacji stowarzyszeniom</t>
  </si>
  <si>
    <t>Wpłaty gmin i powiatów na rzecz innych jednostek samorządu terytorialnego oraz     związków gmin lub związków powiatów na dofinansowanie zadań bieżących</t>
  </si>
  <si>
    <t>Wpłaty gmin na rzecz izb rolniczych w wysokości 2% uzyskanych                       wpływów z podatku rolnego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</si>
</sst>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3" fillId="2" borderId="1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" fontId="3" fillId="2" borderId="1" xfId="20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6" fillId="2" borderId="1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5" fillId="2" borderId="1" xfId="20" applyNumberFormat="1" applyFont="1" applyFill="1" applyBorder="1" applyAlignment="1">
      <alignment vertical="top"/>
    </xf>
    <xf numFmtId="4" fontId="7" fillId="2" borderId="1" xfId="2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2" fontId="7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9"/>
  <sheetViews>
    <sheetView tabSelected="1" view="pageBreakPreview" zoomScale="75" zoomScaleNormal="75" zoomScaleSheetLayoutView="75" workbookViewId="0" topLeftCell="A214">
      <selection activeCell="D12" sqref="D12"/>
    </sheetView>
  </sheetViews>
  <sheetFormatPr defaultColWidth="9.25390625" defaultRowHeight="12.75"/>
  <cols>
    <col min="1" max="1" width="5.875" style="19" customWidth="1"/>
    <col min="2" max="2" width="7.75390625" style="19" customWidth="1"/>
    <col min="3" max="3" width="6.875" style="19" customWidth="1"/>
    <col min="4" max="4" width="75.375" style="19" customWidth="1"/>
    <col min="5" max="5" width="17.75390625" style="19" customWidth="1"/>
    <col min="6" max="6" width="17.25390625" style="19" customWidth="1"/>
    <col min="7" max="7" width="16.125" style="19" customWidth="1"/>
    <col min="8" max="8" width="19.875" style="19" customWidth="1"/>
    <col min="9" max="16384" width="9.25390625" style="19" customWidth="1"/>
  </cols>
  <sheetData>
    <row r="1" spans="4:8" ht="16.5" customHeight="1">
      <c r="D1" s="81" t="s">
        <v>123</v>
      </c>
      <c r="E1" s="81"/>
      <c r="F1" s="81"/>
      <c r="G1" s="81"/>
      <c r="H1" s="81"/>
    </row>
    <row r="2" spans="4:8" ht="12" customHeight="1">
      <c r="D2" s="81" t="s">
        <v>134</v>
      </c>
      <c r="E2" s="81"/>
      <c r="F2" s="81"/>
      <c r="G2" s="81"/>
      <c r="H2" s="81"/>
    </row>
    <row r="3" spans="4:8" ht="12.75" customHeight="1">
      <c r="D3" s="81" t="s">
        <v>124</v>
      </c>
      <c r="E3" s="81"/>
      <c r="F3" s="81"/>
      <c r="G3" s="81"/>
      <c r="H3" s="81"/>
    </row>
    <row r="4" spans="4:8" ht="14.25" customHeight="1">
      <c r="D4" s="81" t="s">
        <v>127</v>
      </c>
      <c r="E4" s="81"/>
      <c r="F4" s="81"/>
      <c r="G4" s="81"/>
      <c r="H4" s="81"/>
    </row>
    <row r="5" spans="4:5" ht="14.25" customHeight="1">
      <c r="D5" s="61"/>
      <c r="E5" s="61"/>
    </row>
    <row r="6" spans="1:6" ht="15.75">
      <c r="A6" s="30"/>
      <c r="B6" s="30"/>
      <c r="C6" s="30"/>
      <c r="D6" s="82" t="s">
        <v>107</v>
      </c>
      <c r="E6" s="82"/>
      <c r="F6" s="82"/>
    </row>
    <row r="7" spans="1:6" ht="15.75">
      <c r="A7" s="30"/>
      <c r="B7" s="30"/>
      <c r="C7" s="30"/>
      <c r="D7" s="83" t="s">
        <v>98</v>
      </c>
      <c r="E7" s="83"/>
      <c r="F7" s="83"/>
    </row>
    <row r="8" spans="1:5" ht="15.75">
      <c r="A8" s="30"/>
      <c r="B8" s="30"/>
      <c r="C8" s="30"/>
      <c r="D8" s="62"/>
      <c r="E8" s="62"/>
    </row>
    <row r="9" spans="1:8" ht="15" customHeight="1">
      <c r="A9" s="86" t="s">
        <v>0</v>
      </c>
      <c r="B9" s="86" t="s">
        <v>72</v>
      </c>
      <c r="C9" s="86" t="s">
        <v>1</v>
      </c>
      <c r="D9" s="86" t="s">
        <v>70</v>
      </c>
      <c r="E9" s="84" t="s">
        <v>108</v>
      </c>
      <c r="F9" s="79" t="s">
        <v>111</v>
      </c>
      <c r="G9" s="79" t="s">
        <v>112</v>
      </c>
      <c r="H9" s="80" t="s">
        <v>113</v>
      </c>
    </row>
    <row r="10" spans="1:8" ht="40.5" customHeight="1">
      <c r="A10" s="87"/>
      <c r="B10" s="87"/>
      <c r="C10" s="87"/>
      <c r="D10" s="87"/>
      <c r="E10" s="85"/>
      <c r="F10" s="79"/>
      <c r="G10" s="79"/>
      <c r="H10" s="80"/>
    </row>
    <row r="11" spans="1:8" ht="14.25">
      <c r="A11" s="15">
        <v>1</v>
      </c>
      <c r="B11" s="31">
        <v>2</v>
      </c>
      <c r="C11" s="31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</row>
    <row r="12" spans="1:8" s="34" customFormat="1" ht="15">
      <c r="A12" s="21">
        <v>10</v>
      </c>
      <c r="B12" s="1"/>
      <c r="C12" s="8"/>
      <c r="D12" s="2" t="s">
        <v>2</v>
      </c>
      <c r="E12" s="40">
        <f aca="true" t="shared" si="0" ref="E12:G13">SUM(E13)</f>
        <v>7400</v>
      </c>
      <c r="F12" s="40">
        <f t="shared" si="0"/>
        <v>0</v>
      </c>
      <c r="G12" s="40">
        <f t="shared" si="0"/>
        <v>0</v>
      </c>
      <c r="H12" s="65">
        <f>E12+F12-G12</f>
        <v>7400</v>
      </c>
    </row>
    <row r="13" spans="1:8" s="35" customFormat="1" ht="15">
      <c r="A13" s="22"/>
      <c r="B13" s="3">
        <v>1030</v>
      </c>
      <c r="C13" s="7"/>
      <c r="D13" s="4" t="s">
        <v>4</v>
      </c>
      <c r="E13" s="42">
        <f t="shared" si="0"/>
        <v>7400</v>
      </c>
      <c r="F13" s="42">
        <f t="shared" si="0"/>
        <v>0</v>
      </c>
      <c r="G13" s="42">
        <f t="shared" si="0"/>
        <v>0</v>
      </c>
      <c r="H13" s="66">
        <f aca="true" t="shared" si="1" ref="H13:H70">E13+F13-G13</f>
        <v>7400</v>
      </c>
    </row>
    <row r="14" spans="1:8" ht="31.5" customHeight="1">
      <c r="A14" s="22"/>
      <c r="B14" s="3"/>
      <c r="C14" s="15">
        <v>2850</v>
      </c>
      <c r="D14" s="6" t="s">
        <v>140</v>
      </c>
      <c r="E14" s="67">
        <v>7400</v>
      </c>
      <c r="F14" s="68"/>
      <c r="G14" s="68"/>
      <c r="H14" s="69">
        <f t="shared" si="1"/>
        <v>7400</v>
      </c>
    </row>
    <row r="15" spans="1:8" s="34" customFormat="1" ht="15">
      <c r="A15" s="21">
        <v>20</v>
      </c>
      <c r="B15" s="1"/>
      <c r="C15" s="8"/>
      <c r="D15" s="2" t="s">
        <v>9</v>
      </c>
      <c r="E15" s="40">
        <f>SUM(E16)</f>
        <v>57000</v>
      </c>
      <c r="F15" s="40">
        <f>SUM(F16)</f>
        <v>4000</v>
      </c>
      <c r="G15" s="40">
        <f>SUM(G16)</f>
        <v>0</v>
      </c>
      <c r="H15" s="65">
        <f t="shared" si="1"/>
        <v>61000</v>
      </c>
    </row>
    <row r="16" spans="1:8" s="35" customFormat="1" ht="15">
      <c r="A16" s="7"/>
      <c r="B16" s="3">
        <v>2095</v>
      </c>
      <c r="C16" s="7"/>
      <c r="D16" s="4" t="s">
        <v>5</v>
      </c>
      <c r="E16" s="42">
        <f>SUM(E17+E18+E19+E20)</f>
        <v>57000</v>
      </c>
      <c r="F16" s="42">
        <f>SUM(F17+F18+F19+F20)</f>
        <v>4000</v>
      </c>
      <c r="G16" s="42">
        <f>SUM(G17+G18+G19+G20)</f>
        <v>0</v>
      </c>
      <c r="H16" s="66">
        <f t="shared" si="1"/>
        <v>61000</v>
      </c>
    </row>
    <row r="17" spans="1:8" ht="15">
      <c r="A17" s="7"/>
      <c r="B17" s="3"/>
      <c r="C17" s="15">
        <v>4110</v>
      </c>
      <c r="D17" s="5" t="s">
        <v>29</v>
      </c>
      <c r="E17" s="46">
        <v>200</v>
      </c>
      <c r="F17" s="53"/>
      <c r="G17" s="53"/>
      <c r="H17" s="54">
        <f t="shared" si="1"/>
        <v>200</v>
      </c>
    </row>
    <row r="18" spans="1:8" ht="15">
      <c r="A18" s="7"/>
      <c r="B18" s="3"/>
      <c r="C18" s="15">
        <v>4170</v>
      </c>
      <c r="D18" s="5" t="s">
        <v>116</v>
      </c>
      <c r="E18" s="46">
        <v>1860</v>
      </c>
      <c r="F18" s="53"/>
      <c r="G18" s="53"/>
      <c r="H18" s="54">
        <f t="shared" si="1"/>
        <v>1860</v>
      </c>
    </row>
    <row r="19" spans="1:8" ht="15">
      <c r="A19" s="7"/>
      <c r="B19" s="3"/>
      <c r="C19" s="15">
        <v>4210</v>
      </c>
      <c r="D19" s="5" t="s">
        <v>7</v>
      </c>
      <c r="E19" s="44">
        <v>7000</v>
      </c>
      <c r="F19" s="53"/>
      <c r="G19" s="53"/>
      <c r="H19" s="54">
        <f t="shared" si="1"/>
        <v>7000</v>
      </c>
    </row>
    <row r="20" spans="1:8" ht="15">
      <c r="A20" s="7"/>
      <c r="B20" s="3"/>
      <c r="C20" s="15">
        <v>4300</v>
      </c>
      <c r="D20" s="5" t="s">
        <v>8</v>
      </c>
      <c r="E20" s="44">
        <v>47940</v>
      </c>
      <c r="F20" s="53">
        <v>4000</v>
      </c>
      <c r="G20" s="53"/>
      <c r="H20" s="54">
        <f t="shared" si="1"/>
        <v>51940</v>
      </c>
    </row>
    <row r="21" spans="1:8" s="34" customFormat="1" ht="16.5" customHeight="1">
      <c r="A21" s="8">
        <v>400</v>
      </c>
      <c r="B21" s="1"/>
      <c r="C21" s="8"/>
      <c r="D21" s="27" t="s">
        <v>71</v>
      </c>
      <c r="E21" s="70">
        <f>E22</f>
        <v>422805</v>
      </c>
      <c r="F21" s="70">
        <f>F22</f>
        <v>42600</v>
      </c>
      <c r="G21" s="70">
        <f>G22</f>
        <v>42600</v>
      </c>
      <c r="H21" s="71">
        <f t="shared" si="1"/>
        <v>422805</v>
      </c>
    </row>
    <row r="22" spans="1:8" s="35" customFormat="1" ht="15">
      <c r="A22" s="7"/>
      <c r="B22" s="7">
        <v>40002</v>
      </c>
      <c r="C22" s="7"/>
      <c r="D22" s="4" t="s">
        <v>11</v>
      </c>
      <c r="E22" s="42">
        <f>E23+E24+E25</f>
        <v>422805</v>
      </c>
      <c r="F22" s="42">
        <f>F23+F24+F25</f>
        <v>42600</v>
      </c>
      <c r="G22" s="42">
        <f>G23+G24+G25</f>
        <v>42600</v>
      </c>
      <c r="H22" s="66">
        <f t="shared" si="1"/>
        <v>422805</v>
      </c>
    </row>
    <row r="23" spans="1:8" ht="15">
      <c r="A23" s="7"/>
      <c r="B23" s="7"/>
      <c r="C23" s="15">
        <v>2650</v>
      </c>
      <c r="D23" s="5" t="s">
        <v>60</v>
      </c>
      <c r="E23" s="44">
        <v>12155</v>
      </c>
      <c r="F23" s="5"/>
      <c r="G23" s="5"/>
      <c r="H23" s="54">
        <f t="shared" si="1"/>
        <v>12155</v>
      </c>
    </row>
    <row r="24" spans="1:8" ht="15">
      <c r="A24" s="7"/>
      <c r="B24" s="7"/>
      <c r="C24" s="15">
        <v>6050</v>
      </c>
      <c r="D24" s="5" t="s">
        <v>3</v>
      </c>
      <c r="E24" s="46">
        <v>120000</v>
      </c>
      <c r="F24" s="53">
        <v>42600</v>
      </c>
      <c r="G24" s="53">
        <v>42600</v>
      </c>
      <c r="H24" s="54">
        <f t="shared" si="1"/>
        <v>120000</v>
      </c>
    </row>
    <row r="25" spans="1:8" ht="15">
      <c r="A25" s="7"/>
      <c r="B25" s="7"/>
      <c r="C25" s="15">
        <v>6052</v>
      </c>
      <c r="D25" s="5" t="s">
        <v>89</v>
      </c>
      <c r="E25" s="46">
        <v>290650</v>
      </c>
      <c r="F25" s="5"/>
      <c r="G25" s="5"/>
      <c r="H25" s="54">
        <f t="shared" si="1"/>
        <v>290650</v>
      </c>
    </row>
    <row r="26" spans="1:8" s="34" customFormat="1" ht="15">
      <c r="A26" s="8">
        <v>600</v>
      </c>
      <c r="B26" s="8"/>
      <c r="C26" s="8"/>
      <c r="D26" s="2" t="s">
        <v>12</v>
      </c>
      <c r="E26" s="40">
        <f>E27+E30+E36</f>
        <v>756675</v>
      </c>
      <c r="F26" s="40">
        <f>F27+F30+F36</f>
        <v>110500</v>
      </c>
      <c r="G26" s="40">
        <f>G27+G30+G36</f>
        <v>105500</v>
      </c>
      <c r="H26" s="65">
        <f t="shared" si="1"/>
        <v>761675</v>
      </c>
    </row>
    <row r="27" spans="1:8" s="37" customFormat="1" ht="15">
      <c r="A27" s="14"/>
      <c r="B27" s="14">
        <v>60011</v>
      </c>
      <c r="C27" s="14"/>
      <c r="D27" s="28" t="s">
        <v>130</v>
      </c>
      <c r="E27" s="47">
        <f>E28+E29</f>
        <v>0</v>
      </c>
      <c r="F27" s="47">
        <f>F28+F29</f>
        <v>62000</v>
      </c>
      <c r="G27" s="47">
        <f>G28+G29</f>
        <v>0</v>
      </c>
      <c r="H27" s="66">
        <f t="shared" si="1"/>
        <v>62000</v>
      </c>
    </row>
    <row r="28" spans="1:8" s="38" customFormat="1" ht="14.25">
      <c r="A28" s="17"/>
      <c r="B28" s="17"/>
      <c r="C28" s="17">
        <v>4270</v>
      </c>
      <c r="D28" s="63" t="s">
        <v>15</v>
      </c>
      <c r="E28" s="44">
        <v>0</v>
      </c>
      <c r="F28" s="44">
        <v>22000</v>
      </c>
      <c r="G28" s="44"/>
      <c r="H28" s="54">
        <f t="shared" si="1"/>
        <v>22000</v>
      </c>
    </row>
    <row r="29" spans="1:8" s="38" customFormat="1" ht="14.25">
      <c r="A29" s="17"/>
      <c r="B29" s="17"/>
      <c r="C29" s="17">
        <v>6050</v>
      </c>
      <c r="D29" s="5" t="s">
        <v>17</v>
      </c>
      <c r="E29" s="44">
        <v>0</v>
      </c>
      <c r="F29" s="44">
        <v>40000</v>
      </c>
      <c r="G29" s="44"/>
      <c r="H29" s="54">
        <f t="shared" si="1"/>
        <v>40000</v>
      </c>
    </row>
    <row r="30" spans="1:8" s="35" customFormat="1" ht="15">
      <c r="A30" s="7"/>
      <c r="B30" s="7">
        <v>60016</v>
      </c>
      <c r="C30" s="7"/>
      <c r="D30" s="4" t="s">
        <v>13</v>
      </c>
      <c r="E30" s="42">
        <f>SUM(E31+E32+E33+E34+E35)</f>
        <v>696675</v>
      </c>
      <c r="F30" s="42">
        <f>SUM(F31+F32+F33+F34+F35)</f>
        <v>3500</v>
      </c>
      <c r="G30" s="42">
        <f>SUM(G31+G32+G33+G34+G35)</f>
        <v>67000</v>
      </c>
      <c r="H30" s="66">
        <f t="shared" si="1"/>
        <v>633175</v>
      </c>
    </row>
    <row r="31" spans="1:8" ht="15">
      <c r="A31" s="7"/>
      <c r="B31" s="7"/>
      <c r="C31" s="15">
        <v>4210</v>
      </c>
      <c r="D31" s="5" t="s">
        <v>14</v>
      </c>
      <c r="E31" s="44">
        <v>35000</v>
      </c>
      <c r="F31" s="5"/>
      <c r="G31" s="5"/>
      <c r="H31" s="54">
        <f t="shared" si="1"/>
        <v>35000</v>
      </c>
    </row>
    <row r="32" spans="1:8" ht="15">
      <c r="A32" s="7"/>
      <c r="B32" s="7"/>
      <c r="C32" s="15">
        <v>4270</v>
      </c>
      <c r="D32" s="5" t="s">
        <v>15</v>
      </c>
      <c r="E32" s="44">
        <v>100000</v>
      </c>
      <c r="F32" s="53">
        <v>3500</v>
      </c>
      <c r="G32" s="53">
        <v>22000</v>
      </c>
      <c r="H32" s="54">
        <f t="shared" si="1"/>
        <v>81500</v>
      </c>
    </row>
    <row r="33" spans="1:8" ht="15">
      <c r="A33" s="7"/>
      <c r="B33" s="7"/>
      <c r="C33" s="15">
        <v>4300</v>
      </c>
      <c r="D33" s="5" t="s">
        <v>16</v>
      </c>
      <c r="E33" s="44">
        <v>10000</v>
      </c>
      <c r="F33" s="5"/>
      <c r="G33" s="5"/>
      <c r="H33" s="54">
        <f t="shared" si="1"/>
        <v>10000</v>
      </c>
    </row>
    <row r="34" spans="1:8" ht="15">
      <c r="A34" s="7"/>
      <c r="B34" s="7"/>
      <c r="C34" s="15">
        <v>6050</v>
      </c>
      <c r="D34" s="5" t="s">
        <v>17</v>
      </c>
      <c r="E34" s="46">
        <v>508475</v>
      </c>
      <c r="F34" s="5"/>
      <c r="G34" s="53">
        <v>45000</v>
      </c>
      <c r="H34" s="54">
        <f t="shared" si="1"/>
        <v>463475</v>
      </c>
    </row>
    <row r="35" spans="1:8" ht="15">
      <c r="A35" s="7"/>
      <c r="B35" s="7"/>
      <c r="C35" s="15">
        <v>6052</v>
      </c>
      <c r="D35" s="5" t="s">
        <v>89</v>
      </c>
      <c r="E35" s="46">
        <v>43200</v>
      </c>
      <c r="F35" s="5"/>
      <c r="G35" s="5"/>
      <c r="H35" s="54">
        <f t="shared" si="1"/>
        <v>43200</v>
      </c>
    </row>
    <row r="36" spans="1:8" s="37" customFormat="1" ht="15">
      <c r="A36" s="14"/>
      <c r="B36" s="14">
        <v>60078</v>
      </c>
      <c r="C36" s="14"/>
      <c r="D36" s="28" t="s">
        <v>93</v>
      </c>
      <c r="E36" s="47">
        <f>E37+E38</f>
        <v>60000</v>
      </c>
      <c r="F36" s="47">
        <f>F37+F38</f>
        <v>45000</v>
      </c>
      <c r="G36" s="47">
        <f>G37+G38</f>
        <v>38500</v>
      </c>
      <c r="H36" s="66">
        <f t="shared" si="1"/>
        <v>66500</v>
      </c>
    </row>
    <row r="37" spans="1:8" ht="15">
      <c r="A37" s="7"/>
      <c r="B37" s="7"/>
      <c r="C37" s="15">
        <v>4270</v>
      </c>
      <c r="D37" s="5" t="s">
        <v>15</v>
      </c>
      <c r="E37" s="44">
        <v>38500</v>
      </c>
      <c r="F37" s="5"/>
      <c r="G37" s="53">
        <v>38500</v>
      </c>
      <c r="H37" s="54">
        <f t="shared" si="1"/>
        <v>0</v>
      </c>
    </row>
    <row r="38" spans="1:8" ht="15">
      <c r="A38" s="7"/>
      <c r="B38" s="7"/>
      <c r="C38" s="15">
        <v>6050</v>
      </c>
      <c r="D38" s="5" t="s">
        <v>17</v>
      </c>
      <c r="E38" s="44">
        <v>21500</v>
      </c>
      <c r="F38" s="53">
        <v>45000</v>
      </c>
      <c r="G38" s="5"/>
      <c r="H38" s="54">
        <f t="shared" si="1"/>
        <v>66500</v>
      </c>
    </row>
    <row r="39" spans="1:8" s="34" customFormat="1" ht="15">
      <c r="A39" s="8">
        <v>700</v>
      </c>
      <c r="B39" s="8"/>
      <c r="C39" s="8"/>
      <c r="D39" s="2" t="s">
        <v>18</v>
      </c>
      <c r="E39" s="40">
        <f>SUM(E40)</f>
        <v>128600</v>
      </c>
      <c r="F39" s="40">
        <f>SUM(F40)</f>
        <v>12250</v>
      </c>
      <c r="G39" s="40">
        <f>SUM(G40)</f>
        <v>0</v>
      </c>
      <c r="H39" s="65">
        <f t="shared" si="1"/>
        <v>140850</v>
      </c>
    </row>
    <row r="40" spans="1:8" s="35" customFormat="1" ht="15">
      <c r="A40" s="7"/>
      <c r="B40" s="7">
        <v>70005</v>
      </c>
      <c r="C40" s="7"/>
      <c r="D40" s="4" t="s">
        <v>19</v>
      </c>
      <c r="E40" s="42">
        <f>+SUM(E41:E49)</f>
        <v>128600</v>
      </c>
      <c r="F40" s="42">
        <f>+SUM(F41:F49)</f>
        <v>12250</v>
      </c>
      <c r="G40" s="42">
        <f>+SUM(G41:G49)</f>
        <v>0</v>
      </c>
      <c r="H40" s="66">
        <f t="shared" si="1"/>
        <v>140850</v>
      </c>
    </row>
    <row r="41" spans="1:8" ht="14.25">
      <c r="A41" s="15"/>
      <c r="B41" s="15"/>
      <c r="C41" s="15">
        <v>4170</v>
      </c>
      <c r="D41" s="5" t="s">
        <v>116</v>
      </c>
      <c r="E41" s="46">
        <v>7000</v>
      </c>
      <c r="F41" s="46"/>
      <c r="G41" s="46"/>
      <c r="H41" s="54">
        <f t="shared" si="1"/>
        <v>7000</v>
      </c>
    </row>
    <row r="42" spans="1:8" ht="15">
      <c r="A42" s="7"/>
      <c r="B42" s="7"/>
      <c r="C42" s="15">
        <v>4210</v>
      </c>
      <c r="D42" s="5" t="s">
        <v>7</v>
      </c>
      <c r="E42" s="44">
        <v>1000</v>
      </c>
      <c r="F42" s="5"/>
      <c r="G42" s="5"/>
      <c r="H42" s="54">
        <f t="shared" si="1"/>
        <v>1000</v>
      </c>
    </row>
    <row r="43" spans="1:8" ht="15">
      <c r="A43" s="7"/>
      <c r="B43" s="7"/>
      <c r="C43" s="15">
        <v>4260</v>
      </c>
      <c r="D43" s="5" t="s">
        <v>20</v>
      </c>
      <c r="E43" s="44">
        <v>9000</v>
      </c>
      <c r="F43" s="5"/>
      <c r="G43" s="5"/>
      <c r="H43" s="54">
        <f t="shared" si="1"/>
        <v>9000</v>
      </c>
    </row>
    <row r="44" spans="1:8" ht="15">
      <c r="A44" s="7"/>
      <c r="B44" s="7"/>
      <c r="C44" s="15">
        <v>4270</v>
      </c>
      <c r="D44" s="5" t="s">
        <v>15</v>
      </c>
      <c r="E44" s="44">
        <v>25000</v>
      </c>
      <c r="F44" s="5"/>
      <c r="G44" s="5"/>
      <c r="H44" s="54">
        <f t="shared" si="1"/>
        <v>25000</v>
      </c>
    </row>
    <row r="45" spans="1:8" ht="15">
      <c r="A45" s="7"/>
      <c r="B45" s="7"/>
      <c r="C45" s="15">
        <v>4300</v>
      </c>
      <c r="D45" s="5" t="s">
        <v>8</v>
      </c>
      <c r="E45" s="44">
        <v>57800</v>
      </c>
      <c r="F45" s="53">
        <v>12250</v>
      </c>
      <c r="G45" s="53"/>
      <c r="H45" s="54">
        <f t="shared" si="1"/>
        <v>70050</v>
      </c>
    </row>
    <row r="46" spans="1:8" ht="15">
      <c r="A46" s="7"/>
      <c r="B46" s="7"/>
      <c r="C46" s="15">
        <v>4430</v>
      </c>
      <c r="D46" s="5" t="s">
        <v>21</v>
      </c>
      <c r="E46" s="44">
        <v>2500</v>
      </c>
      <c r="F46" s="53"/>
      <c r="G46" s="5"/>
      <c r="H46" s="54">
        <f t="shared" si="1"/>
        <v>2500</v>
      </c>
    </row>
    <row r="47" spans="1:8" ht="15">
      <c r="A47" s="7"/>
      <c r="B47" s="7"/>
      <c r="C47" s="15">
        <v>4480</v>
      </c>
      <c r="D47" s="5" t="s">
        <v>84</v>
      </c>
      <c r="E47" s="44">
        <v>18800</v>
      </c>
      <c r="F47" s="5"/>
      <c r="G47" s="5"/>
      <c r="H47" s="54">
        <f t="shared" si="1"/>
        <v>18800</v>
      </c>
    </row>
    <row r="48" spans="1:8" ht="15">
      <c r="A48" s="7"/>
      <c r="B48" s="7"/>
      <c r="C48" s="15">
        <v>4500</v>
      </c>
      <c r="D48" s="5" t="s">
        <v>101</v>
      </c>
      <c r="E48" s="44">
        <v>4000</v>
      </c>
      <c r="F48" s="5"/>
      <c r="G48" s="5"/>
      <c r="H48" s="54">
        <f t="shared" si="1"/>
        <v>4000</v>
      </c>
    </row>
    <row r="49" spans="1:8" ht="15">
      <c r="A49" s="7"/>
      <c r="B49" s="7"/>
      <c r="C49" s="15">
        <v>6060</v>
      </c>
      <c r="D49" s="5" t="s">
        <v>37</v>
      </c>
      <c r="E49" s="44">
        <v>3500</v>
      </c>
      <c r="F49" s="5"/>
      <c r="G49" s="5"/>
      <c r="H49" s="54">
        <f t="shared" si="1"/>
        <v>3500</v>
      </c>
    </row>
    <row r="50" spans="1:8" s="34" customFormat="1" ht="15">
      <c r="A50" s="8">
        <v>710</v>
      </c>
      <c r="B50" s="8"/>
      <c r="C50" s="8"/>
      <c r="D50" s="2" t="s">
        <v>22</v>
      </c>
      <c r="E50" s="40">
        <f>E51+E54+E56</f>
        <v>59500</v>
      </c>
      <c r="F50" s="40">
        <f>F51+F54+F56</f>
        <v>7200</v>
      </c>
      <c r="G50" s="40">
        <f>G51+G54+G56</f>
        <v>7200</v>
      </c>
      <c r="H50" s="65">
        <f t="shared" si="1"/>
        <v>59500</v>
      </c>
    </row>
    <row r="51" spans="1:8" s="35" customFormat="1" ht="15">
      <c r="A51" s="7"/>
      <c r="B51" s="7">
        <v>71004</v>
      </c>
      <c r="C51" s="7"/>
      <c r="D51" s="4" t="s">
        <v>23</v>
      </c>
      <c r="E51" s="42">
        <f>SUM(E52+E53)</f>
        <v>50000</v>
      </c>
      <c r="F51" s="42">
        <f>SUM(F52+F53)</f>
        <v>7200</v>
      </c>
      <c r="G51" s="42">
        <f>SUM(G52+G53)</f>
        <v>7200</v>
      </c>
      <c r="H51" s="66">
        <f t="shared" si="1"/>
        <v>50000</v>
      </c>
    </row>
    <row r="52" spans="1:8" ht="14.25">
      <c r="A52" s="15"/>
      <c r="B52" s="15"/>
      <c r="C52" s="15">
        <v>4170</v>
      </c>
      <c r="D52" s="5" t="s">
        <v>116</v>
      </c>
      <c r="E52" s="46">
        <v>25000</v>
      </c>
      <c r="F52" s="46"/>
      <c r="G52" s="46"/>
      <c r="H52" s="54">
        <f t="shared" si="1"/>
        <v>25000</v>
      </c>
    </row>
    <row r="53" spans="1:8" ht="15">
      <c r="A53" s="7"/>
      <c r="B53" s="7"/>
      <c r="C53" s="15">
        <v>4300</v>
      </c>
      <c r="D53" s="5" t="s">
        <v>8</v>
      </c>
      <c r="E53" s="44">
        <v>25000</v>
      </c>
      <c r="F53" s="53">
        <v>7200</v>
      </c>
      <c r="G53" s="53">
        <v>7200</v>
      </c>
      <c r="H53" s="54">
        <f t="shared" si="1"/>
        <v>25000</v>
      </c>
    </row>
    <row r="54" spans="1:8" s="35" customFormat="1" ht="15">
      <c r="A54" s="7"/>
      <c r="B54" s="7">
        <v>71014</v>
      </c>
      <c r="C54" s="7"/>
      <c r="D54" s="4" t="s">
        <v>24</v>
      </c>
      <c r="E54" s="42">
        <f>SUM(E55)</f>
        <v>5000</v>
      </c>
      <c r="F54" s="42">
        <f>SUM(F55)</f>
        <v>0</v>
      </c>
      <c r="G54" s="42">
        <f>SUM(G55)</f>
        <v>0</v>
      </c>
      <c r="H54" s="66">
        <f t="shared" si="1"/>
        <v>5000</v>
      </c>
    </row>
    <row r="55" spans="1:8" ht="15">
      <c r="A55" s="7"/>
      <c r="B55" s="7"/>
      <c r="C55" s="15">
        <v>4300</v>
      </c>
      <c r="D55" s="5" t="s">
        <v>8</v>
      </c>
      <c r="E55" s="44">
        <v>5000</v>
      </c>
      <c r="F55" s="5"/>
      <c r="G55" s="5"/>
      <c r="H55" s="54">
        <f t="shared" si="1"/>
        <v>5000</v>
      </c>
    </row>
    <row r="56" spans="1:8" s="35" customFormat="1" ht="15">
      <c r="A56" s="7"/>
      <c r="B56" s="7">
        <v>71035</v>
      </c>
      <c r="C56" s="7"/>
      <c r="D56" s="4" t="s">
        <v>79</v>
      </c>
      <c r="E56" s="42">
        <f>E57+E58</f>
        <v>4500</v>
      </c>
      <c r="F56" s="42">
        <f>F57+F58</f>
        <v>0</v>
      </c>
      <c r="G56" s="42">
        <f>G57+G58</f>
        <v>0</v>
      </c>
      <c r="H56" s="66">
        <f t="shared" si="1"/>
        <v>4500</v>
      </c>
    </row>
    <row r="57" spans="1:8" ht="15">
      <c r="A57" s="7"/>
      <c r="B57" s="7"/>
      <c r="C57" s="15">
        <v>4210</v>
      </c>
      <c r="D57" s="5" t="s">
        <v>7</v>
      </c>
      <c r="E57" s="46">
        <v>1000</v>
      </c>
      <c r="F57" s="5"/>
      <c r="G57" s="5"/>
      <c r="H57" s="54">
        <f t="shared" si="1"/>
        <v>1000</v>
      </c>
    </row>
    <row r="58" spans="1:8" ht="15">
      <c r="A58" s="7"/>
      <c r="B58" s="7"/>
      <c r="C58" s="15">
        <v>4300</v>
      </c>
      <c r="D58" s="5" t="s">
        <v>8</v>
      </c>
      <c r="E58" s="44">
        <v>3500</v>
      </c>
      <c r="F58" s="5"/>
      <c r="G58" s="5"/>
      <c r="H58" s="54">
        <f t="shared" si="1"/>
        <v>3500</v>
      </c>
    </row>
    <row r="59" spans="1:8" s="34" customFormat="1" ht="15">
      <c r="A59" s="8">
        <v>750</v>
      </c>
      <c r="B59" s="8"/>
      <c r="C59" s="8"/>
      <c r="D59" s="2" t="s">
        <v>25</v>
      </c>
      <c r="E59" s="40">
        <f>E60+E69+E74+E93</f>
        <v>1983507</v>
      </c>
      <c r="F59" s="40">
        <f>F60+F69+F74+F93</f>
        <v>6400</v>
      </c>
      <c r="G59" s="40">
        <f>G60+G69+G74+G93</f>
        <v>6400</v>
      </c>
      <c r="H59" s="65">
        <f t="shared" si="1"/>
        <v>1983507</v>
      </c>
    </row>
    <row r="60" spans="1:8" s="35" customFormat="1" ht="15">
      <c r="A60" s="7"/>
      <c r="B60" s="7">
        <v>75011</v>
      </c>
      <c r="C60" s="7"/>
      <c r="D60" s="4" t="s">
        <v>26</v>
      </c>
      <c r="E60" s="42">
        <f>SUM(E61:E68)</f>
        <v>141507</v>
      </c>
      <c r="F60" s="42">
        <f>SUM(F61:F68)</f>
        <v>0</v>
      </c>
      <c r="G60" s="42">
        <f>SUM(G61:G68)</f>
        <v>0</v>
      </c>
      <c r="H60" s="66">
        <f t="shared" si="1"/>
        <v>141507</v>
      </c>
    </row>
    <row r="61" spans="1:8" ht="15">
      <c r="A61" s="7"/>
      <c r="B61" s="7"/>
      <c r="C61" s="15">
        <v>4010</v>
      </c>
      <c r="D61" s="5" t="s">
        <v>27</v>
      </c>
      <c r="E61" s="44">
        <v>103088</v>
      </c>
      <c r="F61" s="53"/>
      <c r="G61" s="53"/>
      <c r="H61" s="54">
        <f t="shared" si="1"/>
        <v>103088</v>
      </c>
    </row>
    <row r="62" spans="1:8" ht="15">
      <c r="A62" s="7"/>
      <c r="B62" s="7"/>
      <c r="C62" s="15">
        <v>4040</v>
      </c>
      <c r="D62" s="5" t="s">
        <v>28</v>
      </c>
      <c r="E62" s="44">
        <v>7932</v>
      </c>
      <c r="F62" s="53"/>
      <c r="G62" s="53"/>
      <c r="H62" s="54">
        <f t="shared" si="1"/>
        <v>7932</v>
      </c>
    </row>
    <row r="63" spans="1:8" ht="15">
      <c r="A63" s="7"/>
      <c r="B63" s="7"/>
      <c r="C63" s="15">
        <v>4110</v>
      </c>
      <c r="D63" s="5" t="s">
        <v>29</v>
      </c>
      <c r="E63" s="44">
        <v>19130</v>
      </c>
      <c r="F63" s="5"/>
      <c r="G63" s="5"/>
      <c r="H63" s="54">
        <f t="shared" si="1"/>
        <v>19130</v>
      </c>
    </row>
    <row r="64" spans="1:8" ht="15">
      <c r="A64" s="7"/>
      <c r="B64" s="7"/>
      <c r="C64" s="15">
        <v>4120</v>
      </c>
      <c r="D64" s="5" t="s">
        <v>30</v>
      </c>
      <c r="E64" s="44">
        <v>2720</v>
      </c>
      <c r="F64" s="5"/>
      <c r="G64" s="5"/>
      <c r="H64" s="54">
        <f t="shared" si="1"/>
        <v>2720</v>
      </c>
    </row>
    <row r="65" spans="1:8" ht="15">
      <c r="A65" s="7"/>
      <c r="B65" s="7"/>
      <c r="C65" s="15">
        <v>4210</v>
      </c>
      <c r="D65" s="5" t="s">
        <v>7</v>
      </c>
      <c r="E65" s="44">
        <v>2747</v>
      </c>
      <c r="F65" s="53"/>
      <c r="G65" s="53"/>
      <c r="H65" s="54">
        <f t="shared" si="1"/>
        <v>2747</v>
      </c>
    </row>
    <row r="66" spans="1:8" ht="15">
      <c r="A66" s="7"/>
      <c r="B66" s="7"/>
      <c r="C66" s="15">
        <v>4300</v>
      </c>
      <c r="D66" s="5" t="s">
        <v>8</v>
      </c>
      <c r="E66" s="44">
        <v>3390</v>
      </c>
      <c r="F66" s="5"/>
      <c r="G66" s="5"/>
      <c r="H66" s="54">
        <f t="shared" si="1"/>
        <v>3390</v>
      </c>
    </row>
    <row r="67" spans="1:8" ht="15">
      <c r="A67" s="7"/>
      <c r="B67" s="7"/>
      <c r="C67" s="15">
        <v>4410</v>
      </c>
      <c r="D67" s="5" t="s">
        <v>53</v>
      </c>
      <c r="E67" s="44">
        <v>300</v>
      </c>
      <c r="F67" s="53"/>
      <c r="G67" s="5"/>
      <c r="H67" s="54">
        <f t="shared" si="1"/>
        <v>300</v>
      </c>
    </row>
    <row r="68" spans="1:8" ht="15">
      <c r="A68" s="7"/>
      <c r="B68" s="7"/>
      <c r="C68" s="15">
        <v>4440</v>
      </c>
      <c r="D68" s="5" t="s">
        <v>36</v>
      </c>
      <c r="E68" s="44">
        <v>2200</v>
      </c>
      <c r="F68" s="53"/>
      <c r="G68" s="5"/>
      <c r="H68" s="54">
        <f t="shared" si="1"/>
        <v>2200</v>
      </c>
    </row>
    <row r="69" spans="1:8" s="35" customFormat="1" ht="15">
      <c r="A69" s="7"/>
      <c r="B69" s="7">
        <v>75022</v>
      </c>
      <c r="C69" s="7"/>
      <c r="D69" s="4" t="s">
        <v>31</v>
      </c>
      <c r="E69" s="42">
        <f>SUM(E70:E73)</f>
        <v>46000</v>
      </c>
      <c r="F69" s="42">
        <f>SUM(F70:F73)</f>
        <v>0</v>
      </c>
      <c r="G69" s="42">
        <f>SUM(G70:G73)</f>
        <v>0</v>
      </c>
      <c r="H69" s="66">
        <f t="shared" si="1"/>
        <v>46000</v>
      </c>
    </row>
    <row r="70" spans="1:8" ht="15">
      <c r="A70" s="7"/>
      <c r="B70" s="7"/>
      <c r="C70" s="15">
        <v>3030</v>
      </c>
      <c r="D70" s="5" t="s">
        <v>10</v>
      </c>
      <c r="E70" s="44">
        <v>40000</v>
      </c>
      <c r="F70" s="5"/>
      <c r="G70" s="5"/>
      <c r="H70" s="54">
        <f t="shared" si="1"/>
        <v>40000</v>
      </c>
    </row>
    <row r="71" spans="1:8" ht="15">
      <c r="A71" s="7"/>
      <c r="B71" s="7"/>
      <c r="C71" s="15">
        <v>4210</v>
      </c>
      <c r="D71" s="5" t="s">
        <v>7</v>
      </c>
      <c r="E71" s="44">
        <v>4500</v>
      </c>
      <c r="F71" s="5"/>
      <c r="G71" s="5"/>
      <c r="H71" s="54">
        <f aca="true" t="shared" si="2" ref="H71:H146">E71+F71-G71</f>
        <v>4500</v>
      </c>
    </row>
    <row r="72" spans="1:8" ht="15">
      <c r="A72" s="7"/>
      <c r="B72" s="7"/>
      <c r="C72" s="15">
        <v>4300</v>
      </c>
      <c r="D72" s="5" t="s">
        <v>8</v>
      </c>
      <c r="E72" s="44">
        <v>1000</v>
      </c>
      <c r="F72" s="5"/>
      <c r="G72" s="5"/>
      <c r="H72" s="54">
        <f t="shared" si="2"/>
        <v>1000</v>
      </c>
    </row>
    <row r="73" spans="1:8" ht="15">
      <c r="A73" s="7"/>
      <c r="B73" s="7"/>
      <c r="C73" s="15">
        <v>4410</v>
      </c>
      <c r="D73" s="5" t="s">
        <v>32</v>
      </c>
      <c r="E73" s="44">
        <v>500</v>
      </c>
      <c r="F73" s="5"/>
      <c r="G73" s="5"/>
      <c r="H73" s="54">
        <f t="shared" si="2"/>
        <v>500</v>
      </c>
    </row>
    <row r="74" spans="1:8" s="35" customFormat="1" ht="15">
      <c r="A74" s="7"/>
      <c r="B74" s="7">
        <v>75023</v>
      </c>
      <c r="C74" s="7"/>
      <c r="D74" s="4" t="s">
        <v>33</v>
      </c>
      <c r="E74" s="42">
        <f>SUM(E75:E92)</f>
        <v>1763000</v>
      </c>
      <c r="F74" s="42">
        <f>SUM(F75:F92)</f>
        <v>1500</v>
      </c>
      <c r="G74" s="42">
        <f>SUM(G75:G92)</f>
        <v>1500</v>
      </c>
      <c r="H74" s="66">
        <f t="shared" si="2"/>
        <v>1763000</v>
      </c>
    </row>
    <row r="75" spans="1:8" ht="15">
      <c r="A75" s="7"/>
      <c r="B75" s="7"/>
      <c r="C75" s="15">
        <v>3020</v>
      </c>
      <c r="D75" s="5" t="s">
        <v>103</v>
      </c>
      <c r="E75" s="44">
        <v>6000</v>
      </c>
      <c r="F75" s="53">
        <v>1500</v>
      </c>
      <c r="G75" s="5"/>
      <c r="H75" s="54">
        <f t="shared" si="2"/>
        <v>7500</v>
      </c>
    </row>
    <row r="76" spans="1:8" ht="15">
      <c r="A76" s="7"/>
      <c r="B76" s="7"/>
      <c r="C76" s="15">
        <v>3030</v>
      </c>
      <c r="D76" s="5" t="s">
        <v>10</v>
      </c>
      <c r="E76" s="44">
        <v>4000</v>
      </c>
      <c r="F76" s="5"/>
      <c r="G76" s="5"/>
      <c r="H76" s="54">
        <f t="shared" si="2"/>
        <v>4000</v>
      </c>
    </row>
    <row r="77" spans="1:8" ht="15">
      <c r="A77" s="7"/>
      <c r="B77" s="7"/>
      <c r="C77" s="15">
        <v>4010</v>
      </c>
      <c r="D77" s="5" t="s">
        <v>27</v>
      </c>
      <c r="E77" s="44">
        <v>1155987</v>
      </c>
      <c r="F77" s="53"/>
      <c r="G77" s="53"/>
      <c r="H77" s="54">
        <f t="shared" si="2"/>
        <v>1155987</v>
      </c>
    </row>
    <row r="78" spans="1:8" ht="15">
      <c r="A78" s="7"/>
      <c r="B78" s="7"/>
      <c r="C78" s="15">
        <v>4040</v>
      </c>
      <c r="D78" s="5" t="s">
        <v>28</v>
      </c>
      <c r="E78" s="44">
        <v>73913</v>
      </c>
      <c r="F78" s="53"/>
      <c r="G78" s="53"/>
      <c r="H78" s="54">
        <f t="shared" si="2"/>
        <v>73913</v>
      </c>
    </row>
    <row r="79" spans="1:8" ht="15">
      <c r="A79" s="7"/>
      <c r="B79" s="7"/>
      <c r="C79" s="15">
        <v>4110</v>
      </c>
      <c r="D79" s="5" t="s">
        <v>29</v>
      </c>
      <c r="E79" s="44">
        <v>205800</v>
      </c>
      <c r="F79" s="53"/>
      <c r="G79" s="53"/>
      <c r="H79" s="54">
        <f t="shared" si="2"/>
        <v>205800</v>
      </c>
    </row>
    <row r="80" spans="1:8" ht="15">
      <c r="A80" s="7"/>
      <c r="B80" s="7"/>
      <c r="C80" s="15">
        <v>4120</v>
      </c>
      <c r="D80" s="5" t="s">
        <v>30</v>
      </c>
      <c r="E80" s="44">
        <v>29300</v>
      </c>
      <c r="F80" s="5"/>
      <c r="G80" s="5"/>
      <c r="H80" s="54">
        <f t="shared" si="2"/>
        <v>29300</v>
      </c>
    </row>
    <row r="81" spans="1:8" ht="15" customHeight="1">
      <c r="A81" s="7"/>
      <c r="B81" s="7"/>
      <c r="C81" s="15">
        <v>4140</v>
      </c>
      <c r="D81" s="9" t="s">
        <v>80</v>
      </c>
      <c r="E81" s="44">
        <v>9200</v>
      </c>
      <c r="F81" s="5"/>
      <c r="G81" s="5"/>
      <c r="H81" s="54">
        <f t="shared" si="2"/>
        <v>9200</v>
      </c>
    </row>
    <row r="82" spans="1:8" ht="15" customHeight="1">
      <c r="A82" s="7"/>
      <c r="B82" s="7"/>
      <c r="C82" s="15">
        <v>4170</v>
      </c>
      <c r="D82" s="9" t="s">
        <v>116</v>
      </c>
      <c r="E82" s="44">
        <v>2700</v>
      </c>
      <c r="F82" s="53"/>
      <c r="G82" s="53"/>
      <c r="H82" s="54">
        <f t="shared" si="2"/>
        <v>2700</v>
      </c>
    </row>
    <row r="83" spans="1:8" ht="15">
      <c r="A83" s="7"/>
      <c r="B83" s="7"/>
      <c r="C83" s="15">
        <v>4210</v>
      </c>
      <c r="D83" s="5" t="s">
        <v>7</v>
      </c>
      <c r="E83" s="44">
        <v>60500</v>
      </c>
      <c r="F83" s="53"/>
      <c r="G83" s="53"/>
      <c r="H83" s="54">
        <f t="shared" si="2"/>
        <v>60500</v>
      </c>
    </row>
    <row r="84" spans="1:8" ht="15">
      <c r="A84" s="7"/>
      <c r="B84" s="7"/>
      <c r="C84" s="15">
        <v>4260</v>
      </c>
      <c r="D84" s="5" t="s">
        <v>20</v>
      </c>
      <c r="E84" s="44">
        <v>17500</v>
      </c>
      <c r="F84" s="53"/>
      <c r="G84" s="53"/>
      <c r="H84" s="54">
        <f t="shared" si="2"/>
        <v>17500</v>
      </c>
    </row>
    <row r="85" spans="1:8" ht="15">
      <c r="A85" s="7"/>
      <c r="B85" s="7"/>
      <c r="C85" s="15">
        <v>4270</v>
      </c>
      <c r="D85" s="5" t="s">
        <v>15</v>
      </c>
      <c r="E85" s="44">
        <v>30000</v>
      </c>
      <c r="F85" s="53"/>
      <c r="G85" s="53"/>
      <c r="H85" s="54">
        <f t="shared" si="2"/>
        <v>30000</v>
      </c>
    </row>
    <row r="86" spans="1:8" ht="15">
      <c r="A86" s="7"/>
      <c r="B86" s="7"/>
      <c r="C86" s="15">
        <v>4280</v>
      </c>
      <c r="D86" s="5" t="s">
        <v>34</v>
      </c>
      <c r="E86" s="44">
        <v>2000</v>
      </c>
      <c r="F86" s="53"/>
      <c r="G86" s="53"/>
      <c r="H86" s="54">
        <f t="shared" si="2"/>
        <v>2000</v>
      </c>
    </row>
    <row r="87" spans="1:8" ht="15">
      <c r="A87" s="7"/>
      <c r="B87" s="7"/>
      <c r="C87" s="15">
        <v>4300</v>
      </c>
      <c r="D87" s="5" t="s">
        <v>8</v>
      </c>
      <c r="E87" s="44">
        <v>105800</v>
      </c>
      <c r="F87" s="53"/>
      <c r="G87" s="53">
        <v>1500</v>
      </c>
      <c r="H87" s="54">
        <f t="shared" si="2"/>
        <v>104300</v>
      </c>
    </row>
    <row r="88" spans="1:8" ht="15">
      <c r="A88" s="7"/>
      <c r="B88" s="7"/>
      <c r="C88" s="15">
        <v>4410</v>
      </c>
      <c r="D88" s="5" t="s">
        <v>32</v>
      </c>
      <c r="E88" s="44">
        <v>13400</v>
      </c>
      <c r="F88" s="5"/>
      <c r="G88" s="53"/>
      <c r="H88" s="54">
        <f t="shared" si="2"/>
        <v>13400</v>
      </c>
    </row>
    <row r="89" spans="1:8" ht="15">
      <c r="A89" s="7"/>
      <c r="B89" s="7"/>
      <c r="C89" s="15">
        <v>4420</v>
      </c>
      <c r="D89" s="5" t="s">
        <v>35</v>
      </c>
      <c r="E89" s="44">
        <v>2000</v>
      </c>
      <c r="F89" s="5"/>
      <c r="G89" s="5"/>
      <c r="H89" s="54">
        <f t="shared" si="2"/>
        <v>2000</v>
      </c>
    </row>
    <row r="90" spans="1:8" ht="15">
      <c r="A90" s="7"/>
      <c r="B90" s="7"/>
      <c r="C90" s="15">
        <v>4430</v>
      </c>
      <c r="D90" s="5" t="s">
        <v>21</v>
      </c>
      <c r="E90" s="44">
        <v>5200</v>
      </c>
      <c r="F90" s="53"/>
      <c r="G90" s="5"/>
      <c r="H90" s="54">
        <f t="shared" si="2"/>
        <v>5200</v>
      </c>
    </row>
    <row r="91" spans="1:8" ht="15">
      <c r="A91" s="7"/>
      <c r="B91" s="7"/>
      <c r="C91" s="15">
        <v>4440</v>
      </c>
      <c r="D91" s="5" t="s">
        <v>36</v>
      </c>
      <c r="E91" s="44">
        <v>29700</v>
      </c>
      <c r="F91" s="53"/>
      <c r="G91" s="5"/>
      <c r="H91" s="54">
        <f t="shared" si="2"/>
        <v>29700</v>
      </c>
    </row>
    <row r="92" spans="1:8" ht="15">
      <c r="A92" s="7"/>
      <c r="B92" s="7"/>
      <c r="C92" s="15">
        <v>6060</v>
      </c>
      <c r="D92" s="5" t="s">
        <v>37</v>
      </c>
      <c r="E92" s="44">
        <v>10000</v>
      </c>
      <c r="F92" s="5"/>
      <c r="G92" s="5"/>
      <c r="H92" s="54">
        <f t="shared" si="2"/>
        <v>10000</v>
      </c>
    </row>
    <row r="93" spans="1:8" s="35" customFormat="1" ht="15">
      <c r="A93" s="7"/>
      <c r="B93" s="7">
        <v>75095</v>
      </c>
      <c r="C93" s="7"/>
      <c r="D93" s="4" t="s">
        <v>5</v>
      </c>
      <c r="E93" s="42">
        <f>SUM(E94:E98)</f>
        <v>33000</v>
      </c>
      <c r="F93" s="42">
        <f>SUM(F94:F98)</f>
        <v>4900</v>
      </c>
      <c r="G93" s="42">
        <f>SUM(G94:G98)</f>
        <v>4900</v>
      </c>
      <c r="H93" s="66">
        <f t="shared" si="2"/>
        <v>33000</v>
      </c>
    </row>
    <row r="94" spans="1:8" ht="15">
      <c r="A94" s="7"/>
      <c r="B94" s="7"/>
      <c r="C94" s="15">
        <v>4210</v>
      </c>
      <c r="D94" s="5" t="s">
        <v>7</v>
      </c>
      <c r="E94" s="44">
        <v>5000</v>
      </c>
      <c r="F94" s="53"/>
      <c r="G94" s="53"/>
      <c r="H94" s="54">
        <f t="shared" si="2"/>
        <v>5000</v>
      </c>
    </row>
    <row r="95" spans="1:8" ht="15">
      <c r="A95" s="7"/>
      <c r="B95" s="7"/>
      <c r="C95" s="15">
        <v>4300</v>
      </c>
      <c r="D95" s="5" t="s">
        <v>8</v>
      </c>
      <c r="E95" s="44">
        <v>15000</v>
      </c>
      <c r="F95" s="53"/>
      <c r="G95" s="53">
        <v>4400</v>
      </c>
      <c r="H95" s="54">
        <f t="shared" si="2"/>
        <v>10600</v>
      </c>
    </row>
    <row r="96" spans="1:8" ht="15">
      <c r="A96" s="7"/>
      <c r="B96" s="7"/>
      <c r="C96" s="15">
        <v>4410</v>
      </c>
      <c r="D96" s="5" t="s">
        <v>32</v>
      </c>
      <c r="E96" s="44">
        <v>1000</v>
      </c>
      <c r="F96" s="53"/>
      <c r="G96" s="53">
        <v>500</v>
      </c>
      <c r="H96" s="54">
        <f t="shared" si="2"/>
        <v>500</v>
      </c>
    </row>
    <row r="97" spans="1:8" ht="15">
      <c r="A97" s="7"/>
      <c r="B97" s="7"/>
      <c r="C97" s="15">
        <v>4420</v>
      </c>
      <c r="D97" s="5" t="s">
        <v>35</v>
      </c>
      <c r="E97" s="44">
        <v>1000</v>
      </c>
      <c r="F97" s="53">
        <v>500</v>
      </c>
      <c r="G97" s="53"/>
      <c r="H97" s="54">
        <f t="shared" si="2"/>
        <v>1500</v>
      </c>
    </row>
    <row r="98" spans="1:8" ht="15">
      <c r="A98" s="7"/>
      <c r="B98" s="7"/>
      <c r="C98" s="15">
        <v>4430</v>
      </c>
      <c r="D98" s="5" t="s">
        <v>21</v>
      </c>
      <c r="E98" s="44">
        <v>11000</v>
      </c>
      <c r="F98" s="53">
        <v>4400</v>
      </c>
      <c r="G98" s="53"/>
      <c r="H98" s="54">
        <f t="shared" si="2"/>
        <v>15400</v>
      </c>
    </row>
    <row r="99" spans="1:8" s="34" customFormat="1" ht="33.75" customHeight="1">
      <c r="A99" s="23">
        <v>751</v>
      </c>
      <c r="B99" s="8"/>
      <c r="C99" s="8"/>
      <c r="D99" s="10" t="s">
        <v>38</v>
      </c>
      <c r="E99" s="70">
        <f>E100+E102</f>
        <v>1405</v>
      </c>
      <c r="F99" s="70">
        <f>F100+F102</f>
        <v>6890</v>
      </c>
      <c r="G99" s="70">
        <f>G100+G102</f>
        <v>0</v>
      </c>
      <c r="H99" s="71">
        <f t="shared" si="2"/>
        <v>8295</v>
      </c>
    </row>
    <row r="100" spans="1:8" s="35" customFormat="1" ht="28.5" customHeight="1">
      <c r="A100" s="7"/>
      <c r="B100" s="7">
        <v>75101</v>
      </c>
      <c r="C100" s="7"/>
      <c r="D100" s="11" t="s">
        <v>126</v>
      </c>
      <c r="E100" s="72">
        <f>E101</f>
        <v>1405</v>
      </c>
      <c r="F100" s="72">
        <f>F101</f>
        <v>0</v>
      </c>
      <c r="G100" s="72">
        <f>G101</f>
        <v>0</v>
      </c>
      <c r="H100" s="73">
        <f t="shared" si="2"/>
        <v>1405</v>
      </c>
    </row>
    <row r="101" spans="1:8" ht="15">
      <c r="A101" s="7"/>
      <c r="B101" s="7"/>
      <c r="C101" s="15">
        <v>4210</v>
      </c>
      <c r="D101" s="5" t="s">
        <v>7</v>
      </c>
      <c r="E101" s="44">
        <v>1405</v>
      </c>
      <c r="F101" s="5"/>
      <c r="G101" s="5"/>
      <c r="H101" s="54">
        <f t="shared" si="2"/>
        <v>1405</v>
      </c>
    </row>
    <row r="102" spans="1:8" s="35" customFormat="1" ht="15">
      <c r="A102" s="7"/>
      <c r="B102" s="7">
        <v>75108</v>
      </c>
      <c r="C102" s="7"/>
      <c r="D102" s="4" t="s">
        <v>131</v>
      </c>
      <c r="E102" s="47">
        <f>SUM(E103:E108)</f>
        <v>0</v>
      </c>
      <c r="F102" s="47">
        <f>SUM(F103:F108)</f>
        <v>6890</v>
      </c>
      <c r="G102" s="47">
        <f>G103+G106+G107+G108</f>
        <v>0</v>
      </c>
      <c r="H102" s="66">
        <f t="shared" si="2"/>
        <v>6890</v>
      </c>
    </row>
    <row r="103" spans="1:8" ht="15">
      <c r="A103" s="7"/>
      <c r="B103" s="7"/>
      <c r="C103" s="15">
        <v>4170</v>
      </c>
      <c r="D103" s="5" t="s">
        <v>116</v>
      </c>
      <c r="E103" s="44">
        <v>0</v>
      </c>
      <c r="F103" s="53">
        <v>900</v>
      </c>
      <c r="G103" s="5"/>
      <c r="H103" s="54">
        <f t="shared" si="2"/>
        <v>900</v>
      </c>
    </row>
    <row r="104" spans="1:8" ht="15">
      <c r="A104" s="7"/>
      <c r="B104" s="7"/>
      <c r="C104" s="15">
        <v>4110</v>
      </c>
      <c r="D104" s="5" t="s">
        <v>29</v>
      </c>
      <c r="E104" s="44">
        <v>0</v>
      </c>
      <c r="F104" s="53">
        <v>170</v>
      </c>
      <c r="G104" s="5"/>
      <c r="H104" s="54">
        <f t="shared" si="2"/>
        <v>170</v>
      </c>
    </row>
    <row r="105" spans="1:8" ht="15">
      <c r="A105" s="7"/>
      <c r="B105" s="7"/>
      <c r="C105" s="15">
        <v>4120</v>
      </c>
      <c r="D105" s="5" t="s">
        <v>30</v>
      </c>
      <c r="E105" s="44">
        <v>0</v>
      </c>
      <c r="F105" s="53">
        <v>30</v>
      </c>
      <c r="G105" s="5"/>
      <c r="H105" s="54">
        <f t="shared" si="2"/>
        <v>30</v>
      </c>
    </row>
    <row r="106" spans="1:8" ht="15">
      <c r="A106" s="7"/>
      <c r="B106" s="7"/>
      <c r="C106" s="15">
        <v>4210</v>
      </c>
      <c r="D106" s="5" t="s">
        <v>7</v>
      </c>
      <c r="E106" s="44">
        <v>0</v>
      </c>
      <c r="F106" s="53">
        <v>2290</v>
      </c>
      <c r="G106" s="5"/>
      <c r="H106" s="54">
        <f t="shared" si="2"/>
        <v>2290</v>
      </c>
    </row>
    <row r="107" spans="1:8" ht="15">
      <c r="A107" s="7"/>
      <c r="B107" s="7"/>
      <c r="C107" s="15">
        <v>4300</v>
      </c>
      <c r="D107" s="5" t="s">
        <v>39</v>
      </c>
      <c r="E107" s="44">
        <v>0</v>
      </c>
      <c r="F107" s="53">
        <v>2000</v>
      </c>
      <c r="G107" s="5"/>
      <c r="H107" s="54">
        <f t="shared" si="2"/>
        <v>2000</v>
      </c>
    </row>
    <row r="108" spans="1:8" ht="15">
      <c r="A108" s="7"/>
      <c r="B108" s="7"/>
      <c r="C108" s="15">
        <v>4410</v>
      </c>
      <c r="D108" s="5" t="s">
        <v>32</v>
      </c>
      <c r="E108" s="44">
        <v>0</v>
      </c>
      <c r="F108" s="53">
        <v>1500</v>
      </c>
      <c r="G108" s="5"/>
      <c r="H108" s="54">
        <f t="shared" si="2"/>
        <v>1500</v>
      </c>
    </row>
    <row r="109" spans="1:8" s="34" customFormat="1" ht="15">
      <c r="A109" s="8">
        <v>754</v>
      </c>
      <c r="B109" s="8"/>
      <c r="C109" s="8"/>
      <c r="D109" s="2" t="s">
        <v>85</v>
      </c>
      <c r="E109" s="40">
        <f>E110+E120</f>
        <v>130000</v>
      </c>
      <c r="F109" s="40">
        <f>F110+F120</f>
        <v>24710</v>
      </c>
      <c r="G109" s="40">
        <f>G110+G120</f>
        <v>1670</v>
      </c>
      <c r="H109" s="65">
        <f t="shared" si="2"/>
        <v>153040</v>
      </c>
    </row>
    <row r="110" spans="1:8" s="35" customFormat="1" ht="15">
      <c r="A110" s="7"/>
      <c r="B110" s="7">
        <v>75412</v>
      </c>
      <c r="C110" s="7"/>
      <c r="D110" s="4" t="s">
        <v>40</v>
      </c>
      <c r="E110" s="42">
        <f>SUM(E111:E119)</f>
        <v>105000</v>
      </c>
      <c r="F110" s="42">
        <f>SUM(F111:F119)</f>
        <v>24710</v>
      </c>
      <c r="G110" s="42">
        <f>SUM(G111:G119)</f>
        <v>1670</v>
      </c>
      <c r="H110" s="66">
        <f t="shared" si="2"/>
        <v>128040</v>
      </c>
    </row>
    <row r="111" spans="1:8" ht="15">
      <c r="A111" s="7"/>
      <c r="B111" s="7"/>
      <c r="C111" s="15">
        <v>4110</v>
      </c>
      <c r="D111" s="5" t="s">
        <v>29</v>
      </c>
      <c r="E111" s="44">
        <v>1000</v>
      </c>
      <c r="F111" s="53">
        <v>1670</v>
      </c>
      <c r="G111" s="5"/>
      <c r="H111" s="54">
        <f t="shared" si="2"/>
        <v>2670</v>
      </c>
    </row>
    <row r="112" spans="1:8" ht="15">
      <c r="A112" s="7"/>
      <c r="B112" s="7"/>
      <c r="C112" s="15">
        <v>4170</v>
      </c>
      <c r="D112" s="5" t="s">
        <v>116</v>
      </c>
      <c r="E112" s="44">
        <v>21600</v>
      </c>
      <c r="F112" s="53"/>
      <c r="G112" s="53"/>
      <c r="H112" s="54">
        <f t="shared" si="2"/>
        <v>21600</v>
      </c>
    </row>
    <row r="113" spans="1:8" ht="15">
      <c r="A113" s="7"/>
      <c r="B113" s="7"/>
      <c r="C113" s="15">
        <v>4210</v>
      </c>
      <c r="D113" s="5" t="s">
        <v>7</v>
      </c>
      <c r="E113" s="44">
        <v>11000</v>
      </c>
      <c r="F113" s="53"/>
      <c r="G113" s="53"/>
      <c r="H113" s="54">
        <f t="shared" si="2"/>
        <v>11000</v>
      </c>
    </row>
    <row r="114" spans="1:8" ht="15">
      <c r="A114" s="7"/>
      <c r="B114" s="7"/>
      <c r="C114" s="15">
        <v>4260</v>
      </c>
      <c r="D114" s="5" t="s">
        <v>20</v>
      </c>
      <c r="E114" s="44">
        <v>40000</v>
      </c>
      <c r="F114" s="53">
        <v>20000</v>
      </c>
      <c r="G114" s="53"/>
      <c r="H114" s="54">
        <f t="shared" si="2"/>
        <v>60000</v>
      </c>
    </row>
    <row r="115" spans="1:8" ht="15">
      <c r="A115" s="7"/>
      <c r="B115" s="7"/>
      <c r="C115" s="15">
        <v>4270</v>
      </c>
      <c r="D115" s="5" t="s">
        <v>15</v>
      </c>
      <c r="E115" s="44">
        <v>3000</v>
      </c>
      <c r="F115" s="53"/>
      <c r="G115" s="53">
        <v>1670</v>
      </c>
      <c r="H115" s="54">
        <f t="shared" si="2"/>
        <v>1330</v>
      </c>
    </row>
    <row r="116" spans="1:8" ht="15">
      <c r="A116" s="7"/>
      <c r="B116" s="7"/>
      <c r="C116" s="15">
        <v>4300</v>
      </c>
      <c r="D116" s="5" t="s">
        <v>39</v>
      </c>
      <c r="E116" s="44">
        <v>6400</v>
      </c>
      <c r="F116" s="53"/>
      <c r="G116" s="53"/>
      <c r="H116" s="54">
        <f t="shared" si="2"/>
        <v>6400</v>
      </c>
    </row>
    <row r="117" spans="1:8" ht="15">
      <c r="A117" s="7"/>
      <c r="B117" s="7"/>
      <c r="C117" s="15">
        <v>4410</v>
      </c>
      <c r="D117" s="5" t="s">
        <v>32</v>
      </c>
      <c r="E117" s="44">
        <v>500</v>
      </c>
      <c r="F117" s="53"/>
      <c r="G117" s="5"/>
      <c r="H117" s="54">
        <f t="shared" si="2"/>
        <v>500</v>
      </c>
    </row>
    <row r="118" spans="1:8" ht="15">
      <c r="A118" s="7"/>
      <c r="B118" s="7"/>
      <c r="C118" s="15">
        <v>4430</v>
      </c>
      <c r="D118" s="5" t="s">
        <v>21</v>
      </c>
      <c r="E118" s="44">
        <v>21500</v>
      </c>
      <c r="F118" s="53"/>
      <c r="G118" s="5"/>
      <c r="H118" s="54">
        <f t="shared" si="2"/>
        <v>21500</v>
      </c>
    </row>
    <row r="119" spans="1:8" ht="15">
      <c r="A119" s="7"/>
      <c r="B119" s="7"/>
      <c r="C119" s="15">
        <v>6060</v>
      </c>
      <c r="D119" s="5" t="s">
        <v>133</v>
      </c>
      <c r="E119" s="44">
        <v>0</v>
      </c>
      <c r="F119" s="53">
        <v>3040</v>
      </c>
      <c r="G119" s="5"/>
      <c r="H119" s="54">
        <f t="shared" si="2"/>
        <v>3040</v>
      </c>
    </row>
    <row r="120" spans="1:8" s="35" customFormat="1" ht="15">
      <c r="A120" s="7"/>
      <c r="B120" s="7">
        <v>75414</v>
      </c>
      <c r="C120" s="7"/>
      <c r="D120" s="4" t="s">
        <v>94</v>
      </c>
      <c r="E120" s="47">
        <f>E121+E122+E123</f>
        <v>25000</v>
      </c>
      <c r="F120" s="47">
        <f>F121+F122+F123</f>
        <v>0</v>
      </c>
      <c r="G120" s="47">
        <f>G121+G122+G123</f>
        <v>0</v>
      </c>
      <c r="H120" s="66">
        <f t="shared" si="2"/>
        <v>25000</v>
      </c>
    </row>
    <row r="121" spans="1:8" ht="15">
      <c r="A121" s="7"/>
      <c r="B121" s="7"/>
      <c r="C121" s="15">
        <v>4210</v>
      </c>
      <c r="D121" s="5" t="s">
        <v>7</v>
      </c>
      <c r="E121" s="44">
        <v>10000</v>
      </c>
      <c r="F121" s="5"/>
      <c r="G121" s="5"/>
      <c r="H121" s="54">
        <f t="shared" si="2"/>
        <v>10000</v>
      </c>
    </row>
    <row r="122" spans="1:8" ht="15">
      <c r="A122" s="7"/>
      <c r="B122" s="7"/>
      <c r="C122" s="15">
        <v>4300</v>
      </c>
      <c r="D122" s="5" t="s">
        <v>39</v>
      </c>
      <c r="E122" s="44">
        <v>8000</v>
      </c>
      <c r="F122" s="5"/>
      <c r="G122" s="5"/>
      <c r="H122" s="54">
        <f t="shared" si="2"/>
        <v>8000</v>
      </c>
    </row>
    <row r="123" spans="1:8" ht="15">
      <c r="A123" s="7"/>
      <c r="B123" s="7"/>
      <c r="C123" s="15">
        <v>6060</v>
      </c>
      <c r="D123" s="5" t="s">
        <v>37</v>
      </c>
      <c r="E123" s="44">
        <v>7000</v>
      </c>
      <c r="F123" s="5"/>
      <c r="G123" s="5"/>
      <c r="H123" s="54">
        <f t="shared" si="2"/>
        <v>7000</v>
      </c>
    </row>
    <row r="124" spans="1:8" s="34" customFormat="1" ht="48" customHeight="1">
      <c r="A124" s="8">
        <v>756</v>
      </c>
      <c r="B124" s="8"/>
      <c r="C124" s="8"/>
      <c r="D124" s="27" t="s">
        <v>92</v>
      </c>
      <c r="E124" s="70">
        <f>E125</f>
        <v>55000</v>
      </c>
      <c r="F124" s="70">
        <f>F125</f>
        <v>0</v>
      </c>
      <c r="G124" s="70">
        <f>G125</f>
        <v>0</v>
      </c>
      <c r="H124" s="71">
        <f t="shared" si="2"/>
        <v>55000</v>
      </c>
    </row>
    <row r="125" spans="1:8" s="35" customFormat="1" ht="15">
      <c r="A125" s="7"/>
      <c r="B125" s="7">
        <v>75647</v>
      </c>
      <c r="C125" s="7"/>
      <c r="D125" s="4" t="s">
        <v>91</v>
      </c>
      <c r="E125" s="47">
        <f>SUM(E126:E131)</f>
        <v>55000</v>
      </c>
      <c r="F125" s="47">
        <f>SUM(F126:F131)</f>
        <v>0</v>
      </c>
      <c r="G125" s="47">
        <f>SUM(G126:G131)</f>
        <v>0</v>
      </c>
      <c r="H125" s="66">
        <f t="shared" si="2"/>
        <v>55000</v>
      </c>
    </row>
    <row r="126" spans="1:8" ht="15">
      <c r="A126" s="7"/>
      <c r="B126" s="7"/>
      <c r="C126" s="15">
        <v>4100</v>
      </c>
      <c r="D126" s="5" t="s">
        <v>6</v>
      </c>
      <c r="E126" s="44">
        <v>39400</v>
      </c>
      <c r="F126" s="5"/>
      <c r="G126" s="53"/>
      <c r="H126" s="54">
        <f t="shared" si="2"/>
        <v>39400</v>
      </c>
    </row>
    <row r="127" spans="1:8" ht="15">
      <c r="A127" s="7"/>
      <c r="B127" s="7"/>
      <c r="C127" s="15">
        <v>4110</v>
      </c>
      <c r="D127" s="5" t="s">
        <v>29</v>
      </c>
      <c r="E127" s="44">
        <v>500</v>
      </c>
      <c r="F127" s="5"/>
      <c r="G127" s="5"/>
      <c r="H127" s="54">
        <f t="shared" si="2"/>
        <v>500</v>
      </c>
    </row>
    <row r="128" spans="1:8" ht="15">
      <c r="A128" s="7"/>
      <c r="B128" s="7"/>
      <c r="C128" s="15">
        <v>4120</v>
      </c>
      <c r="D128" s="5" t="s">
        <v>30</v>
      </c>
      <c r="E128" s="44">
        <v>200</v>
      </c>
      <c r="F128" s="5"/>
      <c r="G128" s="5"/>
      <c r="H128" s="54">
        <f t="shared" si="2"/>
        <v>200</v>
      </c>
    </row>
    <row r="129" spans="1:8" ht="15">
      <c r="A129" s="7"/>
      <c r="B129" s="7"/>
      <c r="C129" s="15">
        <v>4170</v>
      </c>
      <c r="D129" s="5" t="s">
        <v>116</v>
      </c>
      <c r="E129" s="44">
        <v>5600</v>
      </c>
      <c r="F129" s="53"/>
      <c r="G129" s="5"/>
      <c r="H129" s="54">
        <f t="shared" si="2"/>
        <v>5600</v>
      </c>
    </row>
    <row r="130" spans="1:8" ht="15">
      <c r="A130" s="7"/>
      <c r="B130" s="7"/>
      <c r="C130" s="15">
        <v>4210</v>
      </c>
      <c r="D130" s="5" t="s">
        <v>7</v>
      </c>
      <c r="E130" s="44">
        <v>2300</v>
      </c>
      <c r="F130" s="5"/>
      <c r="G130" s="5"/>
      <c r="H130" s="54">
        <f t="shared" si="2"/>
        <v>2300</v>
      </c>
    </row>
    <row r="131" spans="1:8" ht="15">
      <c r="A131" s="7"/>
      <c r="B131" s="7"/>
      <c r="C131" s="15">
        <v>4300</v>
      </c>
      <c r="D131" s="5" t="s">
        <v>8</v>
      </c>
      <c r="E131" s="44">
        <v>7000</v>
      </c>
      <c r="F131" s="5"/>
      <c r="G131" s="5"/>
      <c r="H131" s="54">
        <f t="shared" si="2"/>
        <v>7000</v>
      </c>
    </row>
    <row r="132" spans="1:8" s="34" customFormat="1" ht="15">
      <c r="A132" s="8">
        <v>757</v>
      </c>
      <c r="B132" s="8"/>
      <c r="C132" s="8"/>
      <c r="D132" s="2" t="s">
        <v>41</v>
      </c>
      <c r="E132" s="40">
        <f aca="true" t="shared" si="3" ref="E132:G133">E133</f>
        <v>120000</v>
      </c>
      <c r="F132" s="40">
        <f t="shared" si="3"/>
        <v>38600</v>
      </c>
      <c r="G132" s="40">
        <f t="shared" si="3"/>
        <v>0</v>
      </c>
      <c r="H132" s="65">
        <f t="shared" si="2"/>
        <v>158600</v>
      </c>
    </row>
    <row r="133" spans="1:8" s="35" customFormat="1" ht="27.75" customHeight="1">
      <c r="A133" s="7"/>
      <c r="B133" s="7">
        <v>75702</v>
      </c>
      <c r="C133" s="7"/>
      <c r="D133" s="12" t="s">
        <v>42</v>
      </c>
      <c r="E133" s="72">
        <f t="shared" si="3"/>
        <v>120000</v>
      </c>
      <c r="F133" s="72">
        <f t="shared" si="3"/>
        <v>38600</v>
      </c>
      <c r="G133" s="72">
        <f t="shared" si="3"/>
        <v>0</v>
      </c>
      <c r="H133" s="73">
        <f t="shared" si="2"/>
        <v>158600</v>
      </c>
    </row>
    <row r="134" spans="1:8" ht="29.25" customHeight="1">
      <c r="A134" s="7"/>
      <c r="B134" s="7"/>
      <c r="C134" s="15">
        <v>8070</v>
      </c>
      <c r="D134" s="6" t="s">
        <v>104</v>
      </c>
      <c r="E134" s="67">
        <v>120000</v>
      </c>
      <c r="F134" s="76">
        <v>38600</v>
      </c>
      <c r="G134" s="68"/>
      <c r="H134" s="69">
        <f t="shared" si="2"/>
        <v>158600</v>
      </c>
    </row>
    <row r="135" spans="1:8" s="34" customFormat="1" ht="15">
      <c r="A135" s="8">
        <v>758</v>
      </c>
      <c r="B135" s="8"/>
      <c r="C135" s="8"/>
      <c r="D135" s="13" t="s">
        <v>73</v>
      </c>
      <c r="E135" s="40">
        <f>+E136</f>
        <v>513000</v>
      </c>
      <c r="F135" s="40">
        <f>+F136</f>
        <v>0</v>
      </c>
      <c r="G135" s="40">
        <f>+G136</f>
        <v>0</v>
      </c>
      <c r="H135" s="65">
        <f t="shared" si="2"/>
        <v>513000</v>
      </c>
    </row>
    <row r="136" spans="1:8" s="35" customFormat="1" ht="15">
      <c r="A136" s="7"/>
      <c r="B136" s="14">
        <v>75818</v>
      </c>
      <c r="C136" s="7"/>
      <c r="D136" s="12" t="s">
        <v>74</v>
      </c>
      <c r="E136" s="42">
        <f>SUM(E137+E138)</f>
        <v>513000</v>
      </c>
      <c r="F136" s="42">
        <f>SUM(F137+F138)</f>
        <v>0</v>
      </c>
      <c r="G136" s="42">
        <f>SUM(G137+G138)</f>
        <v>0</v>
      </c>
      <c r="H136" s="66">
        <f t="shared" si="2"/>
        <v>513000</v>
      </c>
    </row>
    <row r="137" spans="1:8" ht="15">
      <c r="A137" s="7"/>
      <c r="B137" s="7"/>
      <c r="C137" s="15">
        <v>4810</v>
      </c>
      <c r="D137" s="6" t="s">
        <v>76</v>
      </c>
      <c r="E137" s="44">
        <v>73000</v>
      </c>
      <c r="F137" s="5"/>
      <c r="G137" s="53"/>
      <c r="H137" s="54">
        <f t="shared" si="2"/>
        <v>73000</v>
      </c>
    </row>
    <row r="138" spans="1:8" ht="15">
      <c r="A138" s="7"/>
      <c r="B138" s="7"/>
      <c r="C138" s="15">
        <v>6800</v>
      </c>
      <c r="D138" s="6" t="s">
        <v>75</v>
      </c>
      <c r="E138" s="44">
        <v>440000</v>
      </c>
      <c r="F138" s="5"/>
      <c r="G138" s="53"/>
      <c r="H138" s="54">
        <f t="shared" si="2"/>
        <v>440000</v>
      </c>
    </row>
    <row r="139" spans="1:8" s="34" customFormat="1" ht="15">
      <c r="A139" s="8">
        <v>801</v>
      </c>
      <c r="B139" s="8"/>
      <c r="C139" s="8"/>
      <c r="D139" s="2" t="s">
        <v>43</v>
      </c>
      <c r="E139" s="40">
        <f>SUM(E140+E158+E166+E176+E192+E202+E212)</f>
        <v>6584320</v>
      </c>
      <c r="F139" s="40">
        <f>SUM(F140+F158+F166+F176+F192+F202+F212)</f>
        <v>549109</v>
      </c>
      <c r="G139" s="40">
        <f>SUM(G140+G158+G166+G176+G192+G202+G212)</f>
        <v>700900</v>
      </c>
      <c r="H139" s="65">
        <f t="shared" si="2"/>
        <v>6432529</v>
      </c>
    </row>
    <row r="140" spans="1:8" s="35" customFormat="1" ht="15">
      <c r="A140" s="7"/>
      <c r="B140" s="7">
        <v>80101</v>
      </c>
      <c r="C140" s="7"/>
      <c r="D140" s="4" t="s">
        <v>44</v>
      </c>
      <c r="E140" s="42">
        <f>SUM(E141:E156)+E157</f>
        <v>4311627</v>
      </c>
      <c r="F140" s="42">
        <f>SUM(F141:F156)+F157</f>
        <v>387782</v>
      </c>
      <c r="G140" s="42">
        <f>SUM(G141:G156)+G157</f>
        <v>554000</v>
      </c>
      <c r="H140" s="66">
        <f t="shared" si="2"/>
        <v>4145409</v>
      </c>
    </row>
    <row r="141" spans="1:8" ht="15">
      <c r="A141" s="7"/>
      <c r="B141" s="7"/>
      <c r="C141" s="15">
        <v>3020</v>
      </c>
      <c r="D141" s="5" t="s">
        <v>102</v>
      </c>
      <c r="E141" s="44">
        <v>209393</v>
      </c>
      <c r="F141" s="5"/>
      <c r="G141" s="5"/>
      <c r="H141" s="54">
        <f t="shared" si="2"/>
        <v>209393</v>
      </c>
    </row>
    <row r="142" spans="1:8" ht="15">
      <c r="A142" s="7"/>
      <c r="B142" s="7"/>
      <c r="C142" s="15">
        <v>3260</v>
      </c>
      <c r="D142" s="5" t="s">
        <v>119</v>
      </c>
      <c r="E142" s="44">
        <v>0</v>
      </c>
      <c r="F142" s="53">
        <v>4775</v>
      </c>
      <c r="G142" s="5"/>
      <c r="H142" s="54">
        <f t="shared" si="2"/>
        <v>4775</v>
      </c>
    </row>
    <row r="143" spans="1:8" ht="15">
      <c r="A143" s="7"/>
      <c r="B143" s="7"/>
      <c r="C143" s="15">
        <v>4010</v>
      </c>
      <c r="D143" s="5" t="s">
        <v>27</v>
      </c>
      <c r="E143" s="44">
        <v>1860452</v>
      </c>
      <c r="F143" s="53">
        <v>287536</v>
      </c>
      <c r="G143" s="53"/>
      <c r="H143" s="54">
        <f t="shared" si="2"/>
        <v>2147988</v>
      </c>
    </row>
    <row r="144" spans="1:8" ht="15">
      <c r="A144" s="7"/>
      <c r="B144" s="7"/>
      <c r="C144" s="15">
        <v>4040</v>
      </c>
      <c r="D144" s="5" t="s">
        <v>28</v>
      </c>
      <c r="E144" s="44">
        <v>179738</v>
      </c>
      <c r="F144" s="53"/>
      <c r="G144" s="53"/>
      <c r="H144" s="54">
        <f t="shared" si="2"/>
        <v>179738</v>
      </c>
    </row>
    <row r="145" spans="1:8" ht="15">
      <c r="A145" s="7"/>
      <c r="B145" s="7"/>
      <c r="C145" s="15">
        <v>4110</v>
      </c>
      <c r="D145" s="5" t="s">
        <v>29</v>
      </c>
      <c r="E145" s="44">
        <v>363325</v>
      </c>
      <c r="F145" s="53">
        <v>85829</v>
      </c>
      <c r="G145" s="53"/>
      <c r="H145" s="54">
        <f t="shared" si="2"/>
        <v>449154</v>
      </c>
    </row>
    <row r="146" spans="1:8" ht="15">
      <c r="A146" s="7"/>
      <c r="B146" s="7"/>
      <c r="C146" s="15">
        <v>4120</v>
      </c>
      <c r="D146" s="5" t="s">
        <v>30</v>
      </c>
      <c r="E146" s="44">
        <v>52349</v>
      </c>
      <c r="F146" s="53">
        <v>8495</v>
      </c>
      <c r="G146" s="53"/>
      <c r="H146" s="54">
        <f t="shared" si="2"/>
        <v>60844</v>
      </c>
    </row>
    <row r="147" spans="1:8" ht="15">
      <c r="A147" s="7"/>
      <c r="B147" s="7"/>
      <c r="C147" s="15">
        <v>4210</v>
      </c>
      <c r="D147" s="5" t="s">
        <v>7</v>
      </c>
      <c r="E147" s="48">
        <v>7700</v>
      </c>
      <c r="F147" s="53">
        <v>247</v>
      </c>
      <c r="G147" s="53"/>
      <c r="H147" s="54">
        <f aca="true" t="shared" si="4" ref="H147:H227">E147+F147-G147</f>
        <v>7947</v>
      </c>
    </row>
    <row r="148" spans="1:8" ht="15">
      <c r="A148" s="7"/>
      <c r="B148" s="7"/>
      <c r="C148" s="15">
        <v>4243</v>
      </c>
      <c r="D148" s="5" t="s">
        <v>117</v>
      </c>
      <c r="E148" s="48">
        <v>3683</v>
      </c>
      <c r="F148" s="53"/>
      <c r="G148" s="53"/>
      <c r="H148" s="54">
        <f t="shared" si="4"/>
        <v>3683</v>
      </c>
    </row>
    <row r="149" spans="1:8" ht="15">
      <c r="A149" s="7"/>
      <c r="B149" s="7"/>
      <c r="C149" s="15">
        <v>4260</v>
      </c>
      <c r="D149" s="5" t="s">
        <v>20</v>
      </c>
      <c r="E149" s="44">
        <v>216000</v>
      </c>
      <c r="F149" s="53"/>
      <c r="G149" s="53"/>
      <c r="H149" s="54">
        <f t="shared" si="4"/>
        <v>216000</v>
      </c>
    </row>
    <row r="150" spans="1:8" ht="15">
      <c r="A150" s="7"/>
      <c r="B150" s="7"/>
      <c r="C150" s="15">
        <v>4270</v>
      </c>
      <c r="D150" s="5" t="s">
        <v>45</v>
      </c>
      <c r="E150" s="44">
        <v>160410</v>
      </c>
      <c r="F150" s="53"/>
      <c r="G150" s="53"/>
      <c r="H150" s="54">
        <f t="shared" si="4"/>
        <v>160410</v>
      </c>
    </row>
    <row r="151" spans="1:8" ht="15">
      <c r="A151" s="7"/>
      <c r="B151" s="7"/>
      <c r="C151" s="15">
        <v>4273</v>
      </c>
      <c r="D151" s="5" t="s">
        <v>120</v>
      </c>
      <c r="E151" s="44">
        <v>50090</v>
      </c>
      <c r="F151" s="53"/>
      <c r="G151" s="53"/>
      <c r="H151" s="54">
        <f t="shared" si="4"/>
        <v>50090</v>
      </c>
    </row>
    <row r="152" spans="1:8" ht="15">
      <c r="A152" s="7"/>
      <c r="B152" s="7"/>
      <c r="C152" s="15">
        <v>4280</v>
      </c>
      <c r="D152" s="5" t="s">
        <v>34</v>
      </c>
      <c r="E152" s="44">
        <v>1100</v>
      </c>
      <c r="F152" s="53"/>
      <c r="G152" s="53"/>
      <c r="H152" s="54">
        <f t="shared" si="4"/>
        <v>1100</v>
      </c>
    </row>
    <row r="153" spans="1:8" ht="15">
      <c r="A153" s="7"/>
      <c r="B153" s="7"/>
      <c r="C153" s="15">
        <v>4300</v>
      </c>
      <c r="D153" s="5" t="s">
        <v>39</v>
      </c>
      <c r="E153" s="44">
        <v>29500</v>
      </c>
      <c r="F153" s="53">
        <v>900</v>
      </c>
      <c r="G153" s="53"/>
      <c r="H153" s="54">
        <f t="shared" si="4"/>
        <v>30400</v>
      </c>
    </row>
    <row r="154" spans="1:8" ht="15">
      <c r="A154" s="7"/>
      <c r="B154" s="7"/>
      <c r="C154" s="15">
        <v>4410</v>
      </c>
      <c r="D154" s="5" t="s">
        <v>32</v>
      </c>
      <c r="E154" s="44">
        <v>2100</v>
      </c>
      <c r="F154" s="53"/>
      <c r="G154" s="53">
        <v>200</v>
      </c>
      <c r="H154" s="54">
        <f t="shared" si="4"/>
        <v>1900</v>
      </c>
    </row>
    <row r="155" spans="1:8" ht="15">
      <c r="A155" s="7"/>
      <c r="B155" s="7"/>
      <c r="C155" s="15">
        <v>4440</v>
      </c>
      <c r="D155" s="5" t="s">
        <v>36</v>
      </c>
      <c r="E155" s="44">
        <v>185787</v>
      </c>
      <c r="F155" s="53"/>
      <c r="G155" s="53"/>
      <c r="H155" s="54">
        <f t="shared" si="4"/>
        <v>185787</v>
      </c>
    </row>
    <row r="156" spans="1:8" ht="15">
      <c r="A156" s="7"/>
      <c r="B156" s="7"/>
      <c r="C156" s="15">
        <v>6050</v>
      </c>
      <c r="D156" s="5" t="s">
        <v>17</v>
      </c>
      <c r="E156" s="46">
        <v>930000</v>
      </c>
      <c r="F156" s="53"/>
      <c r="G156" s="53">
        <v>553800</v>
      </c>
      <c r="H156" s="54">
        <f t="shared" si="4"/>
        <v>376200</v>
      </c>
    </row>
    <row r="157" spans="1:8" ht="15">
      <c r="A157" s="7"/>
      <c r="B157" s="7"/>
      <c r="C157" s="15">
        <v>6060</v>
      </c>
      <c r="D157" s="5" t="s">
        <v>37</v>
      </c>
      <c r="E157" s="44">
        <v>60000</v>
      </c>
      <c r="F157" s="53"/>
      <c r="G157" s="53"/>
      <c r="H157" s="54">
        <f t="shared" si="4"/>
        <v>60000</v>
      </c>
    </row>
    <row r="158" spans="1:8" s="35" customFormat="1" ht="15">
      <c r="A158" s="7"/>
      <c r="B158" s="7">
        <v>80103</v>
      </c>
      <c r="C158" s="7"/>
      <c r="D158" s="4" t="s">
        <v>122</v>
      </c>
      <c r="E158" s="47">
        <f>SUM(E159:E165)</f>
        <v>285853</v>
      </c>
      <c r="F158" s="47">
        <f>SUM(F159:F165)</f>
        <v>0</v>
      </c>
      <c r="G158" s="47">
        <f>SUM(G159:G165)</f>
        <v>900</v>
      </c>
      <c r="H158" s="66">
        <f t="shared" si="4"/>
        <v>284953</v>
      </c>
    </row>
    <row r="159" spans="1:8" ht="15">
      <c r="A159" s="7"/>
      <c r="B159" s="7"/>
      <c r="C159" s="15">
        <v>3020</v>
      </c>
      <c r="D159" s="5" t="s">
        <v>102</v>
      </c>
      <c r="E159" s="44">
        <v>19176</v>
      </c>
      <c r="F159" s="53"/>
      <c r="G159" s="5"/>
      <c r="H159" s="54">
        <f t="shared" si="4"/>
        <v>19176</v>
      </c>
    </row>
    <row r="160" spans="1:8" ht="15">
      <c r="A160" s="7"/>
      <c r="B160" s="7"/>
      <c r="C160" s="15">
        <v>4010</v>
      </c>
      <c r="D160" s="5" t="s">
        <v>27</v>
      </c>
      <c r="E160" s="44">
        <v>188776</v>
      </c>
      <c r="F160" s="53"/>
      <c r="G160" s="5"/>
      <c r="H160" s="54">
        <f t="shared" si="4"/>
        <v>188776</v>
      </c>
    </row>
    <row r="161" spans="1:8" ht="15">
      <c r="A161" s="7"/>
      <c r="B161" s="7"/>
      <c r="C161" s="15">
        <v>4040</v>
      </c>
      <c r="D161" s="5" t="s">
        <v>28</v>
      </c>
      <c r="E161" s="44">
        <v>16219</v>
      </c>
      <c r="F161" s="53"/>
      <c r="G161" s="5"/>
      <c r="H161" s="54">
        <f t="shared" si="4"/>
        <v>16219</v>
      </c>
    </row>
    <row r="162" spans="1:8" ht="15">
      <c r="A162" s="7"/>
      <c r="B162" s="7"/>
      <c r="C162" s="15">
        <v>4110</v>
      </c>
      <c r="D162" s="5" t="s">
        <v>29</v>
      </c>
      <c r="E162" s="44">
        <v>40452</v>
      </c>
      <c r="F162" s="53"/>
      <c r="G162" s="5"/>
      <c r="H162" s="54">
        <f t="shared" si="4"/>
        <v>40452</v>
      </c>
    </row>
    <row r="163" spans="1:8" ht="15">
      <c r="A163" s="7"/>
      <c r="B163" s="7"/>
      <c r="C163" s="15">
        <v>4120</v>
      </c>
      <c r="D163" s="5" t="s">
        <v>30</v>
      </c>
      <c r="E163" s="44">
        <v>5508</v>
      </c>
      <c r="F163" s="53"/>
      <c r="G163" s="5"/>
      <c r="H163" s="54">
        <f t="shared" si="4"/>
        <v>5508</v>
      </c>
    </row>
    <row r="164" spans="1:8" ht="15">
      <c r="A164" s="7"/>
      <c r="B164" s="7"/>
      <c r="C164" s="15">
        <v>4210</v>
      </c>
      <c r="D164" s="5" t="s">
        <v>7</v>
      </c>
      <c r="E164" s="44">
        <v>2100</v>
      </c>
      <c r="F164" s="53"/>
      <c r="G164" s="53">
        <v>900</v>
      </c>
      <c r="H164" s="54">
        <f t="shared" si="4"/>
        <v>1200</v>
      </c>
    </row>
    <row r="165" spans="1:8" ht="15">
      <c r="A165" s="7"/>
      <c r="B165" s="7"/>
      <c r="C165" s="15">
        <v>4440</v>
      </c>
      <c r="D165" s="5" t="s">
        <v>36</v>
      </c>
      <c r="E165" s="44">
        <v>13622</v>
      </c>
      <c r="F165" s="53"/>
      <c r="G165" s="53"/>
      <c r="H165" s="54">
        <f t="shared" si="4"/>
        <v>13622</v>
      </c>
    </row>
    <row r="166" spans="1:8" s="35" customFormat="1" ht="15">
      <c r="A166" s="7"/>
      <c r="B166" s="7">
        <v>80104</v>
      </c>
      <c r="C166" s="7"/>
      <c r="D166" s="4" t="s">
        <v>121</v>
      </c>
      <c r="E166" s="42">
        <f>SUM(E167:E175)</f>
        <v>9112</v>
      </c>
      <c r="F166" s="42">
        <f>SUM(F167:F175)</f>
        <v>0</v>
      </c>
      <c r="G166" s="42">
        <f>SUM(G167:G175)</f>
        <v>0</v>
      </c>
      <c r="H166" s="73">
        <f t="shared" si="4"/>
        <v>9112</v>
      </c>
    </row>
    <row r="167" spans="1:8" ht="25.5">
      <c r="A167" s="15"/>
      <c r="B167" s="15"/>
      <c r="C167" s="15">
        <v>2900</v>
      </c>
      <c r="D167" s="78" t="s">
        <v>139</v>
      </c>
      <c r="E167" s="75">
        <v>9112</v>
      </c>
      <c r="F167" s="75"/>
      <c r="G167" s="46"/>
      <c r="H167" s="69">
        <f t="shared" si="4"/>
        <v>9112</v>
      </c>
    </row>
    <row r="168" spans="1:8" ht="15">
      <c r="A168" s="7"/>
      <c r="B168" s="7"/>
      <c r="C168" s="15">
        <v>3020</v>
      </c>
      <c r="D168" s="5" t="s">
        <v>102</v>
      </c>
      <c r="E168" s="44">
        <v>0</v>
      </c>
      <c r="F168" s="5"/>
      <c r="G168" s="53"/>
      <c r="H168" s="54">
        <f t="shared" si="4"/>
        <v>0</v>
      </c>
    </row>
    <row r="169" spans="1:8" ht="15">
      <c r="A169" s="7"/>
      <c r="B169" s="7"/>
      <c r="C169" s="15">
        <v>4010</v>
      </c>
      <c r="D169" s="5" t="s">
        <v>27</v>
      </c>
      <c r="E169" s="44">
        <v>0</v>
      </c>
      <c r="F169" s="5"/>
      <c r="G169" s="53"/>
      <c r="H169" s="54">
        <f t="shared" si="4"/>
        <v>0</v>
      </c>
    </row>
    <row r="170" spans="1:8" ht="15">
      <c r="A170" s="7"/>
      <c r="B170" s="7"/>
      <c r="C170" s="15">
        <v>4040</v>
      </c>
      <c r="D170" s="5" t="s">
        <v>28</v>
      </c>
      <c r="E170" s="44">
        <v>0</v>
      </c>
      <c r="F170" s="53"/>
      <c r="G170" s="53"/>
      <c r="H170" s="54">
        <f t="shared" si="4"/>
        <v>0</v>
      </c>
    </row>
    <row r="171" spans="1:8" ht="15">
      <c r="A171" s="7"/>
      <c r="B171" s="7"/>
      <c r="C171" s="15">
        <v>4110</v>
      </c>
      <c r="D171" s="5" t="s">
        <v>29</v>
      </c>
      <c r="E171" s="44">
        <v>0</v>
      </c>
      <c r="F171" s="5"/>
      <c r="G171" s="53"/>
      <c r="H171" s="54">
        <f t="shared" si="4"/>
        <v>0</v>
      </c>
    </row>
    <row r="172" spans="1:8" ht="15">
      <c r="A172" s="7"/>
      <c r="B172" s="7"/>
      <c r="C172" s="15">
        <v>4120</v>
      </c>
      <c r="D172" s="5" t="s">
        <v>30</v>
      </c>
      <c r="E172" s="44">
        <v>0</v>
      </c>
      <c r="F172" s="5"/>
      <c r="G172" s="53"/>
      <c r="H172" s="54">
        <f t="shared" si="4"/>
        <v>0</v>
      </c>
    </row>
    <row r="173" spans="1:8" ht="15">
      <c r="A173" s="7"/>
      <c r="B173" s="7"/>
      <c r="C173" s="15">
        <v>4210</v>
      </c>
      <c r="D173" s="5" t="s">
        <v>7</v>
      </c>
      <c r="E173" s="44">
        <v>0</v>
      </c>
      <c r="F173" s="5"/>
      <c r="G173" s="53"/>
      <c r="H173" s="54">
        <f t="shared" si="4"/>
        <v>0</v>
      </c>
    </row>
    <row r="174" spans="1:8" ht="15">
      <c r="A174" s="7"/>
      <c r="B174" s="7"/>
      <c r="C174" s="15">
        <v>4300</v>
      </c>
      <c r="D174" s="5" t="s">
        <v>39</v>
      </c>
      <c r="E174" s="44">
        <v>0</v>
      </c>
      <c r="F174" s="5"/>
      <c r="G174" s="53"/>
      <c r="H174" s="54">
        <f t="shared" si="4"/>
        <v>0</v>
      </c>
    </row>
    <row r="175" spans="1:8" ht="15">
      <c r="A175" s="7"/>
      <c r="B175" s="7"/>
      <c r="C175" s="15">
        <v>4440</v>
      </c>
      <c r="D175" s="5" t="s">
        <v>36</v>
      </c>
      <c r="E175" s="44">
        <v>0</v>
      </c>
      <c r="F175" s="5"/>
      <c r="G175" s="53"/>
      <c r="H175" s="54">
        <f t="shared" si="4"/>
        <v>0</v>
      </c>
    </row>
    <row r="176" spans="1:8" s="35" customFormat="1" ht="15">
      <c r="A176" s="7"/>
      <c r="B176" s="7">
        <v>80110</v>
      </c>
      <c r="C176" s="7"/>
      <c r="D176" s="4" t="s">
        <v>46</v>
      </c>
      <c r="E176" s="42">
        <f>SUM(E177:E191)</f>
        <v>1516438</v>
      </c>
      <c r="F176" s="42">
        <f>SUM(F177:F191)</f>
        <v>159327</v>
      </c>
      <c r="G176" s="42">
        <f>SUM(G177:G191)</f>
        <v>144000</v>
      </c>
      <c r="H176" s="66">
        <f t="shared" si="4"/>
        <v>1531765</v>
      </c>
    </row>
    <row r="177" spans="1:8" ht="15">
      <c r="A177" s="7"/>
      <c r="B177" s="7"/>
      <c r="C177" s="15">
        <v>3020</v>
      </c>
      <c r="D177" s="5" t="s">
        <v>102</v>
      </c>
      <c r="E177" s="44">
        <v>88812</v>
      </c>
      <c r="F177" s="5"/>
      <c r="G177" s="5"/>
      <c r="H177" s="54">
        <f t="shared" si="4"/>
        <v>88812</v>
      </c>
    </row>
    <row r="178" spans="1:8" ht="15">
      <c r="A178" s="7"/>
      <c r="B178" s="7"/>
      <c r="C178" s="15">
        <v>4010</v>
      </c>
      <c r="D178" s="5" t="s">
        <v>27</v>
      </c>
      <c r="E178" s="44">
        <v>771168</v>
      </c>
      <c r="F178" s="53">
        <v>125970</v>
      </c>
      <c r="G178" s="5"/>
      <c r="H178" s="54">
        <f t="shared" si="4"/>
        <v>897138</v>
      </c>
    </row>
    <row r="179" spans="1:8" ht="15">
      <c r="A179" s="7"/>
      <c r="B179" s="7"/>
      <c r="C179" s="15">
        <v>4040</v>
      </c>
      <c r="D179" s="5" t="s">
        <v>28</v>
      </c>
      <c r="E179" s="44">
        <v>67741</v>
      </c>
      <c r="F179" s="53"/>
      <c r="G179" s="53"/>
      <c r="H179" s="54">
        <f t="shared" si="4"/>
        <v>67741</v>
      </c>
    </row>
    <row r="180" spans="1:8" ht="15">
      <c r="A180" s="7"/>
      <c r="B180" s="7"/>
      <c r="C180" s="15">
        <v>4110</v>
      </c>
      <c r="D180" s="5" t="s">
        <v>29</v>
      </c>
      <c r="E180" s="44">
        <v>165600</v>
      </c>
      <c r="F180" s="53">
        <v>23340</v>
      </c>
      <c r="G180" s="5"/>
      <c r="H180" s="54">
        <f t="shared" si="4"/>
        <v>188940</v>
      </c>
    </row>
    <row r="181" spans="1:8" ht="15">
      <c r="A181" s="7"/>
      <c r="B181" s="7"/>
      <c r="C181" s="15">
        <v>4120</v>
      </c>
      <c r="D181" s="5" t="s">
        <v>30</v>
      </c>
      <c r="E181" s="44">
        <v>21051</v>
      </c>
      <c r="F181" s="53">
        <v>4790</v>
      </c>
      <c r="G181" s="5"/>
      <c r="H181" s="54">
        <f t="shared" si="4"/>
        <v>25841</v>
      </c>
    </row>
    <row r="182" spans="1:8" ht="15">
      <c r="A182" s="7"/>
      <c r="B182" s="7"/>
      <c r="C182" s="15">
        <v>4210</v>
      </c>
      <c r="D182" s="5" t="s">
        <v>7</v>
      </c>
      <c r="E182" s="44">
        <v>3800</v>
      </c>
      <c r="F182" s="53">
        <v>1227</v>
      </c>
      <c r="G182" s="5"/>
      <c r="H182" s="54">
        <f t="shared" si="4"/>
        <v>5027</v>
      </c>
    </row>
    <row r="183" spans="1:8" ht="15">
      <c r="A183" s="7"/>
      <c r="B183" s="7"/>
      <c r="C183" s="15">
        <v>4210</v>
      </c>
      <c r="D183" s="5" t="s">
        <v>132</v>
      </c>
      <c r="E183" s="44">
        <v>0</v>
      </c>
      <c r="F183" s="53">
        <v>570</v>
      </c>
      <c r="G183" s="5"/>
      <c r="H183" s="54">
        <f t="shared" si="4"/>
        <v>570</v>
      </c>
    </row>
    <row r="184" spans="1:8" ht="15">
      <c r="A184" s="7"/>
      <c r="B184" s="7"/>
      <c r="C184" s="15">
        <v>4243</v>
      </c>
      <c r="D184" s="5" t="s">
        <v>117</v>
      </c>
      <c r="E184" s="44">
        <v>9698</v>
      </c>
      <c r="F184" s="53"/>
      <c r="G184" s="5"/>
      <c r="H184" s="54">
        <f t="shared" si="4"/>
        <v>9698</v>
      </c>
    </row>
    <row r="185" spans="1:8" ht="15">
      <c r="A185" s="7"/>
      <c r="B185" s="7"/>
      <c r="C185" s="15">
        <v>4280</v>
      </c>
      <c r="D185" s="5" t="s">
        <v>34</v>
      </c>
      <c r="E185" s="44">
        <v>1000</v>
      </c>
      <c r="F185" s="5"/>
      <c r="G185" s="5"/>
      <c r="H185" s="54">
        <f t="shared" si="4"/>
        <v>1000</v>
      </c>
    </row>
    <row r="186" spans="1:8" ht="15">
      <c r="A186" s="7"/>
      <c r="B186" s="7"/>
      <c r="C186" s="15">
        <v>4300</v>
      </c>
      <c r="D186" s="5" t="s">
        <v>39</v>
      </c>
      <c r="E186" s="44">
        <v>15200</v>
      </c>
      <c r="F186" s="53"/>
      <c r="G186" s="53">
        <v>1000</v>
      </c>
      <c r="H186" s="54">
        <f t="shared" si="4"/>
        <v>14200</v>
      </c>
    </row>
    <row r="187" spans="1:8" ht="15">
      <c r="A187" s="7"/>
      <c r="B187" s="7"/>
      <c r="C187" s="15">
        <v>4300</v>
      </c>
      <c r="D187" s="5" t="s">
        <v>129</v>
      </c>
      <c r="E187" s="44">
        <v>0</v>
      </c>
      <c r="F187" s="53">
        <v>3430</v>
      </c>
      <c r="G187" s="53"/>
      <c r="H187" s="54">
        <f t="shared" si="4"/>
        <v>3430</v>
      </c>
    </row>
    <row r="188" spans="1:8" ht="15">
      <c r="A188" s="7"/>
      <c r="B188" s="7"/>
      <c r="C188" s="15">
        <v>4305</v>
      </c>
      <c r="D188" s="5" t="s">
        <v>125</v>
      </c>
      <c r="E188" s="44">
        <v>5000</v>
      </c>
      <c r="F188" s="53"/>
      <c r="G188" s="53"/>
      <c r="H188" s="54">
        <f t="shared" si="4"/>
        <v>5000</v>
      </c>
    </row>
    <row r="189" spans="1:8" ht="15">
      <c r="A189" s="7"/>
      <c r="B189" s="7"/>
      <c r="C189" s="15">
        <v>4410</v>
      </c>
      <c r="D189" s="5" t="s">
        <v>32</v>
      </c>
      <c r="E189" s="44">
        <v>600</v>
      </c>
      <c r="F189" s="5"/>
      <c r="G189" s="5"/>
      <c r="H189" s="54">
        <f t="shared" si="4"/>
        <v>600</v>
      </c>
    </row>
    <row r="190" spans="1:8" ht="15">
      <c r="A190" s="7"/>
      <c r="B190" s="7"/>
      <c r="C190" s="15">
        <v>4440</v>
      </c>
      <c r="D190" s="5" t="s">
        <v>36</v>
      </c>
      <c r="E190" s="44">
        <v>66768</v>
      </c>
      <c r="F190" s="53"/>
      <c r="G190" s="5"/>
      <c r="H190" s="54">
        <f t="shared" si="4"/>
        <v>66768</v>
      </c>
    </row>
    <row r="191" spans="1:8" ht="15">
      <c r="A191" s="7"/>
      <c r="B191" s="7"/>
      <c r="C191" s="15">
        <v>6050</v>
      </c>
      <c r="D191" s="5" t="s">
        <v>17</v>
      </c>
      <c r="E191" s="44">
        <v>300000</v>
      </c>
      <c r="F191" s="5"/>
      <c r="G191" s="53">
        <v>143000</v>
      </c>
      <c r="H191" s="54">
        <f t="shared" si="4"/>
        <v>157000</v>
      </c>
    </row>
    <row r="192" spans="1:8" s="35" customFormat="1" ht="15">
      <c r="A192" s="7"/>
      <c r="B192" s="7">
        <v>80113</v>
      </c>
      <c r="C192" s="7"/>
      <c r="D192" s="4" t="s">
        <v>47</v>
      </c>
      <c r="E192" s="42">
        <f>SUM(E193:E201)</f>
        <v>155185</v>
      </c>
      <c r="F192" s="42">
        <f>SUM(F193:F201)</f>
        <v>0</v>
      </c>
      <c r="G192" s="42">
        <f>SUM(G193:G201)</f>
        <v>0</v>
      </c>
      <c r="H192" s="66">
        <f t="shared" si="4"/>
        <v>155185</v>
      </c>
    </row>
    <row r="193" spans="1:8" ht="15">
      <c r="A193" s="7"/>
      <c r="B193" s="7"/>
      <c r="C193" s="15">
        <v>3020</v>
      </c>
      <c r="D193" s="5" t="s">
        <v>102</v>
      </c>
      <c r="E193" s="44">
        <v>373</v>
      </c>
      <c r="F193" s="5"/>
      <c r="G193" s="53"/>
      <c r="H193" s="54">
        <f t="shared" si="4"/>
        <v>373</v>
      </c>
    </row>
    <row r="194" spans="1:8" ht="15">
      <c r="A194" s="7"/>
      <c r="B194" s="7"/>
      <c r="C194" s="15">
        <v>4010</v>
      </c>
      <c r="D194" s="5" t="s">
        <v>27</v>
      </c>
      <c r="E194" s="44">
        <v>63906</v>
      </c>
      <c r="F194" s="53"/>
      <c r="G194" s="53"/>
      <c r="H194" s="54">
        <f t="shared" si="4"/>
        <v>63906</v>
      </c>
    </row>
    <row r="195" spans="1:8" ht="15">
      <c r="A195" s="7"/>
      <c r="B195" s="7"/>
      <c r="C195" s="15">
        <v>4040</v>
      </c>
      <c r="D195" s="5" t="s">
        <v>28</v>
      </c>
      <c r="E195" s="44">
        <v>4684</v>
      </c>
      <c r="F195" s="53"/>
      <c r="G195" s="53"/>
      <c r="H195" s="54">
        <f t="shared" si="4"/>
        <v>4684</v>
      </c>
    </row>
    <row r="196" spans="1:8" ht="15">
      <c r="A196" s="7"/>
      <c r="B196" s="7"/>
      <c r="C196" s="15">
        <v>4110</v>
      </c>
      <c r="D196" s="5" t="s">
        <v>29</v>
      </c>
      <c r="E196" s="44">
        <v>12060</v>
      </c>
      <c r="F196" s="5"/>
      <c r="G196" s="5"/>
      <c r="H196" s="54">
        <f t="shared" si="4"/>
        <v>12060</v>
      </c>
    </row>
    <row r="197" spans="1:8" ht="15">
      <c r="A197" s="7"/>
      <c r="B197" s="7"/>
      <c r="C197" s="15">
        <v>4120</v>
      </c>
      <c r="D197" s="5" t="s">
        <v>30</v>
      </c>
      <c r="E197" s="44">
        <v>1650</v>
      </c>
      <c r="F197" s="5"/>
      <c r="G197" s="5"/>
      <c r="H197" s="54">
        <f t="shared" si="4"/>
        <v>1650</v>
      </c>
    </row>
    <row r="198" spans="1:8" ht="15">
      <c r="A198" s="7"/>
      <c r="B198" s="7"/>
      <c r="C198" s="15">
        <v>4210</v>
      </c>
      <c r="D198" s="5" t="s">
        <v>7</v>
      </c>
      <c r="E198" s="44">
        <v>40946</v>
      </c>
      <c r="F198" s="5"/>
      <c r="G198" s="53"/>
      <c r="H198" s="54">
        <f t="shared" si="4"/>
        <v>40946</v>
      </c>
    </row>
    <row r="199" spans="1:8" ht="15">
      <c r="A199" s="7"/>
      <c r="B199" s="7"/>
      <c r="C199" s="15">
        <v>4300</v>
      </c>
      <c r="D199" s="5" t="s">
        <v>39</v>
      </c>
      <c r="E199" s="44">
        <v>24500</v>
      </c>
      <c r="F199" s="5"/>
      <c r="G199" s="5"/>
      <c r="H199" s="54">
        <f t="shared" si="4"/>
        <v>24500</v>
      </c>
    </row>
    <row r="200" spans="1:8" ht="15">
      <c r="A200" s="7"/>
      <c r="B200" s="7"/>
      <c r="C200" s="15">
        <v>4430</v>
      </c>
      <c r="D200" s="5" t="s">
        <v>21</v>
      </c>
      <c r="E200" s="44">
        <v>4500</v>
      </c>
      <c r="F200" s="5"/>
      <c r="G200" s="5"/>
      <c r="H200" s="54">
        <f t="shared" si="4"/>
        <v>4500</v>
      </c>
    </row>
    <row r="201" spans="1:8" ht="15">
      <c r="A201" s="7"/>
      <c r="B201" s="7"/>
      <c r="C201" s="15">
        <v>4440</v>
      </c>
      <c r="D201" s="5" t="s">
        <v>36</v>
      </c>
      <c r="E201" s="44">
        <v>2566</v>
      </c>
      <c r="F201" s="53"/>
      <c r="G201" s="5"/>
      <c r="H201" s="54">
        <f t="shared" si="4"/>
        <v>2566</v>
      </c>
    </row>
    <row r="202" spans="1:8" s="35" customFormat="1" ht="15">
      <c r="A202" s="7"/>
      <c r="B202" s="7">
        <v>80114</v>
      </c>
      <c r="C202" s="7"/>
      <c r="D202" s="4" t="s">
        <v>128</v>
      </c>
      <c r="E202" s="42">
        <f>SUM(E203:E211)</f>
        <v>272010</v>
      </c>
      <c r="F202" s="42">
        <f>SUM(F203:F211)</f>
        <v>2000</v>
      </c>
      <c r="G202" s="42">
        <f>SUM(G203:G211)</f>
        <v>2000</v>
      </c>
      <c r="H202" s="66">
        <f t="shared" si="4"/>
        <v>272010</v>
      </c>
    </row>
    <row r="203" spans="1:8" ht="15">
      <c r="A203" s="7"/>
      <c r="B203" s="7"/>
      <c r="C203" s="15">
        <v>3020</v>
      </c>
      <c r="D203" s="5" t="s">
        <v>102</v>
      </c>
      <c r="E203" s="44">
        <v>700</v>
      </c>
      <c r="F203" s="5"/>
      <c r="G203" s="5"/>
      <c r="H203" s="54">
        <f t="shared" si="4"/>
        <v>700</v>
      </c>
    </row>
    <row r="204" spans="1:8" ht="15">
      <c r="A204" s="7"/>
      <c r="B204" s="7"/>
      <c r="C204" s="15">
        <v>4010</v>
      </c>
      <c r="D204" s="5" t="s">
        <v>27</v>
      </c>
      <c r="E204" s="44">
        <v>191433</v>
      </c>
      <c r="F204" s="77"/>
      <c r="G204" s="77"/>
      <c r="H204" s="54">
        <f t="shared" si="4"/>
        <v>191433</v>
      </c>
    </row>
    <row r="205" spans="1:8" ht="15">
      <c r="A205" s="7"/>
      <c r="B205" s="7"/>
      <c r="C205" s="15">
        <v>4040</v>
      </c>
      <c r="D205" s="5" t="s">
        <v>28</v>
      </c>
      <c r="E205" s="44">
        <v>15177</v>
      </c>
      <c r="F205" s="77"/>
      <c r="G205" s="77"/>
      <c r="H205" s="54">
        <f t="shared" si="4"/>
        <v>15177</v>
      </c>
    </row>
    <row r="206" spans="1:8" ht="15">
      <c r="A206" s="7"/>
      <c r="B206" s="7"/>
      <c r="C206" s="15">
        <v>4110</v>
      </c>
      <c r="D206" s="5" t="s">
        <v>29</v>
      </c>
      <c r="E206" s="44">
        <v>36810</v>
      </c>
      <c r="F206" s="53"/>
      <c r="G206" s="53"/>
      <c r="H206" s="54">
        <f t="shared" si="4"/>
        <v>36810</v>
      </c>
    </row>
    <row r="207" spans="1:8" ht="15">
      <c r="A207" s="7"/>
      <c r="B207" s="7"/>
      <c r="C207" s="15">
        <v>4120</v>
      </c>
      <c r="D207" s="5" t="s">
        <v>30</v>
      </c>
      <c r="E207" s="44">
        <v>5020</v>
      </c>
      <c r="F207" s="53"/>
      <c r="G207" s="53"/>
      <c r="H207" s="54">
        <f t="shared" si="4"/>
        <v>5020</v>
      </c>
    </row>
    <row r="208" spans="1:8" ht="15">
      <c r="A208" s="7"/>
      <c r="B208" s="7"/>
      <c r="C208" s="15">
        <v>4210</v>
      </c>
      <c r="D208" s="5" t="s">
        <v>7</v>
      </c>
      <c r="E208" s="44">
        <v>9400</v>
      </c>
      <c r="F208" s="53"/>
      <c r="G208" s="53">
        <v>2000</v>
      </c>
      <c r="H208" s="54">
        <f t="shared" si="4"/>
        <v>7400</v>
      </c>
    </row>
    <row r="209" spans="1:8" ht="15">
      <c r="A209" s="7"/>
      <c r="B209" s="7"/>
      <c r="C209" s="15">
        <v>4300</v>
      </c>
      <c r="D209" s="5" t="s">
        <v>39</v>
      </c>
      <c r="E209" s="44">
        <v>7000</v>
      </c>
      <c r="F209" s="53">
        <v>2000</v>
      </c>
      <c r="G209" s="53"/>
      <c r="H209" s="54">
        <f t="shared" si="4"/>
        <v>9000</v>
      </c>
    </row>
    <row r="210" spans="1:8" ht="15">
      <c r="A210" s="7"/>
      <c r="B210" s="7"/>
      <c r="C210" s="15">
        <v>4410</v>
      </c>
      <c r="D210" s="5" t="s">
        <v>32</v>
      </c>
      <c r="E210" s="44">
        <v>1337</v>
      </c>
      <c r="F210" s="5"/>
      <c r="G210" s="53"/>
      <c r="H210" s="54">
        <f t="shared" si="4"/>
        <v>1337</v>
      </c>
    </row>
    <row r="211" spans="1:8" ht="15">
      <c r="A211" s="7"/>
      <c r="B211" s="7"/>
      <c r="C211" s="15">
        <v>4440</v>
      </c>
      <c r="D211" s="5" t="s">
        <v>36</v>
      </c>
      <c r="E211" s="44">
        <v>5133</v>
      </c>
      <c r="F211" s="53"/>
      <c r="G211" s="5"/>
      <c r="H211" s="54">
        <f t="shared" si="4"/>
        <v>5133</v>
      </c>
    </row>
    <row r="212" spans="1:8" s="35" customFormat="1" ht="15">
      <c r="A212" s="7"/>
      <c r="B212" s="7">
        <v>80146</v>
      </c>
      <c r="C212" s="7"/>
      <c r="D212" s="4" t="s">
        <v>77</v>
      </c>
      <c r="E212" s="42">
        <f>E213+E214+E215</f>
        <v>34095</v>
      </c>
      <c r="F212" s="42">
        <f>F213+F214+F215</f>
        <v>0</v>
      </c>
      <c r="G212" s="42">
        <f>G213+G214+G215</f>
        <v>0</v>
      </c>
      <c r="H212" s="66">
        <f t="shared" si="4"/>
        <v>34095</v>
      </c>
    </row>
    <row r="213" spans="1:8" s="35" customFormat="1" ht="15">
      <c r="A213" s="7"/>
      <c r="B213" s="7"/>
      <c r="C213" s="15">
        <v>4210</v>
      </c>
      <c r="D213" s="5" t="s">
        <v>7</v>
      </c>
      <c r="E213" s="46">
        <v>2700</v>
      </c>
      <c r="F213" s="46"/>
      <c r="G213" s="46"/>
      <c r="H213" s="54">
        <f t="shared" si="4"/>
        <v>2700</v>
      </c>
    </row>
    <row r="214" spans="1:8" ht="15">
      <c r="A214" s="7"/>
      <c r="B214" s="7"/>
      <c r="C214" s="15">
        <v>4300</v>
      </c>
      <c r="D214" s="5" t="s">
        <v>39</v>
      </c>
      <c r="E214" s="44">
        <v>27025</v>
      </c>
      <c r="F214" s="5"/>
      <c r="G214" s="53"/>
      <c r="H214" s="54">
        <f t="shared" si="4"/>
        <v>27025</v>
      </c>
    </row>
    <row r="215" spans="1:8" ht="15">
      <c r="A215" s="7"/>
      <c r="B215" s="7"/>
      <c r="C215" s="15">
        <v>4410</v>
      </c>
      <c r="D215" s="5" t="s">
        <v>32</v>
      </c>
      <c r="E215" s="44">
        <v>4370</v>
      </c>
      <c r="F215" s="53"/>
      <c r="G215" s="53"/>
      <c r="H215" s="54">
        <f t="shared" si="4"/>
        <v>4370</v>
      </c>
    </row>
    <row r="216" spans="1:8" s="34" customFormat="1" ht="15">
      <c r="A216" s="8">
        <v>851</v>
      </c>
      <c r="B216" s="8"/>
      <c r="C216" s="8"/>
      <c r="D216" s="2" t="s">
        <v>48</v>
      </c>
      <c r="E216" s="40">
        <f>E217+E219</f>
        <v>245131</v>
      </c>
      <c r="F216" s="40">
        <f>F217+F219</f>
        <v>68800</v>
      </c>
      <c r="G216" s="40">
        <f>G217+G219</f>
        <v>0</v>
      </c>
      <c r="H216" s="65">
        <f t="shared" si="4"/>
        <v>313931</v>
      </c>
    </row>
    <row r="217" spans="1:8" s="37" customFormat="1" ht="15">
      <c r="A217" s="14"/>
      <c r="B217" s="14">
        <v>85121</v>
      </c>
      <c r="C217" s="14"/>
      <c r="D217" s="28" t="s">
        <v>115</v>
      </c>
      <c r="E217" s="47">
        <f>E218</f>
        <v>170131</v>
      </c>
      <c r="F217" s="47">
        <f>F218</f>
        <v>62500</v>
      </c>
      <c r="G217" s="47">
        <f>G218</f>
        <v>0</v>
      </c>
      <c r="H217" s="66">
        <f t="shared" si="4"/>
        <v>232631</v>
      </c>
    </row>
    <row r="218" spans="1:8" s="38" customFormat="1" ht="14.25">
      <c r="A218" s="17"/>
      <c r="B218" s="17"/>
      <c r="C218" s="17">
        <v>6050</v>
      </c>
      <c r="D218" s="5" t="s">
        <v>17</v>
      </c>
      <c r="E218" s="44">
        <v>170131</v>
      </c>
      <c r="F218" s="44">
        <v>62500</v>
      </c>
      <c r="G218" s="44"/>
      <c r="H218" s="54">
        <f t="shared" si="4"/>
        <v>232631</v>
      </c>
    </row>
    <row r="219" spans="1:8" s="35" customFormat="1" ht="15">
      <c r="A219" s="7"/>
      <c r="B219" s="7">
        <v>85154</v>
      </c>
      <c r="C219" s="7"/>
      <c r="D219" s="4" t="s">
        <v>49</v>
      </c>
      <c r="E219" s="42">
        <f>SUM(E220:E226)</f>
        <v>75000</v>
      </c>
      <c r="F219" s="42">
        <f>SUM(F220:F226)</f>
        <v>6300</v>
      </c>
      <c r="G219" s="42">
        <f>SUM(G220:G226)</f>
        <v>0</v>
      </c>
      <c r="H219" s="66">
        <f t="shared" si="4"/>
        <v>81300</v>
      </c>
    </row>
    <row r="220" spans="1:8" ht="14.25">
      <c r="A220" s="15"/>
      <c r="B220" s="15"/>
      <c r="C220" s="15">
        <v>4170</v>
      </c>
      <c r="D220" s="5" t="s">
        <v>116</v>
      </c>
      <c r="E220" s="46">
        <v>20000</v>
      </c>
      <c r="F220" s="46"/>
      <c r="G220" s="46"/>
      <c r="H220" s="54">
        <f t="shared" si="4"/>
        <v>20000</v>
      </c>
    </row>
    <row r="221" spans="1:8" ht="15">
      <c r="A221" s="7"/>
      <c r="B221" s="7"/>
      <c r="C221" s="15">
        <v>4210</v>
      </c>
      <c r="D221" s="5" t="s">
        <v>7</v>
      </c>
      <c r="E221" s="44">
        <v>20000</v>
      </c>
      <c r="F221" s="5"/>
      <c r="G221" s="5"/>
      <c r="H221" s="54">
        <f t="shared" si="4"/>
        <v>20000</v>
      </c>
    </row>
    <row r="222" spans="1:8" ht="15">
      <c r="A222" s="7"/>
      <c r="B222" s="7"/>
      <c r="C222" s="15">
        <v>4260</v>
      </c>
      <c r="D222" s="5" t="s">
        <v>20</v>
      </c>
      <c r="E222" s="44">
        <v>7000</v>
      </c>
      <c r="F222" s="5"/>
      <c r="G222" s="5"/>
      <c r="H222" s="54">
        <f t="shared" si="4"/>
        <v>7000</v>
      </c>
    </row>
    <row r="223" spans="1:8" ht="15">
      <c r="A223" s="7"/>
      <c r="B223" s="7"/>
      <c r="C223" s="15">
        <v>4270</v>
      </c>
      <c r="D223" s="5" t="s">
        <v>15</v>
      </c>
      <c r="E223" s="44">
        <v>6000</v>
      </c>
      <c r="F223" s="5"/>
      <c r="G223" s="5"/>
      <c r="H223" s="54">
        <f t="shared" si="4"/>
        <v>6000</v>
      </c>
    </row>
    <row r="224" spans="1:8" ht="15">
      <c r="A224" s="7"/>
      <c r="B224" s="7"/>
      <c r="C224" s="15">
        <v>4300</v>
      </c>
      <c r="D224" s="5" t="s">
        <v>39</v>
      </c>
      <c r="E224" s="44">
        <v>15000</v>
      </c>
      <c r="F224" s="53">
        <v>6300</v>
      </c>
      <c r="G224" s="76"/>
      <c r="H224" s="54">
        <f t="shared" si="4"/>
        <v>21300</v>
      </c>
    </row>
    <row r="225" spans="1:8" ht="15">
      <c r="A225" s="7"/>
      <c r="B225" s="7"/>
      <c r="C225" s="15">
        <v>4410</v>
      </c>
      <c r="D225" s="5" t="s">
        <v>32</v>
      </c>
      <c r="E225" s="44">
        <v>1000</v>
      </c>
      <c r="F225" s="5"/>
      <c r="G225" s="5"/>
      <c r="H225" s="54">
        <f t="shared" si="4"/>
        <v>1000</v>
      </c>
    </row>
    <row r="226" spans="1:8" ht="15">
      <c r="A226" s="7"/>
      <c r="B226" s="7"/>
      <c r="C226" s="15">
        <v>6060</v>
      </c>
      <c r="D226" s="5" t="s">
        <v>37</v>
      </c>
      <c r="E226" s="44">
        <v>6000</v>
      </c>
      <c r="F226" s="5"/>
      <c r="G226" s="5"/>
      <c r="H226" s="54">
        <f t="shared" si="4"/>
        <v>6000</v>
      </c>
    </row>
    <row r="227" spans="1:8" s="34" customFormat="1" ht="16.5" customHeight="1">
      <c r="A227" s="8">
        <v>852</v>
      </c>
      <c r="B227" s="8"/>
      <c r="C227" s="8"/>
      <c r="D227" s="2" t="s">
        <v>95</v>
      </c>
      <c r="E227" s="40">
        <f>E228+E237+E240+E245+E247+E260+E265</f>
        <v>2288342</v>
      </c>
      <c r="F227" s="40">
        <f>F228+F237+F240+F245+F247+F260+F265</f>
        <v>400</v>
      </c>
      <c r="G227" s="40">
        <f>G228+G237+G240+G245+G247+G260+G265</f>
        <v>400</v>
      </c>
      <c r="H227" s="65">
        <f t="shared" si="4"/>
        <v>2288342</v>
      </c>
    </row>
    <row r="228" spans="1:8" s="37" customFormat="1" ht="31.5" customHeight="1">
      <c r="A228" s="14"/>
      <c r="B228" s="14">
        <v>85212</v>
      </c>
      <c r="C228" s="14"/>
      <c r="D228" s="39" t="s">
        <v>97</v>
      </c>
      <c r="E228" s="74">
        <f>SUM(E229:E236)</f>
        <v>1383300</v>
      </c>
      <c r="F228" s="74">
        <f>SUM(F229:F236)</f>
        <v>0</v>
      </c>
      <c r="G228" s="74">
        <f>SUM(G229:G236)</f>
        <v>0</v>
      </c>
      <c r="H228" s="73">
        <f aca="true" t="shared" si="5" ref="H228:H298">E228+F228-G228</f>
        <v>1383300</v>
      </c>
    </row>
    <row r="229" spans="1:8" s="38" customFormat="1" ht="15.75" customHeight="1">
      <c r="A229" s="17"/>
      <c r="B229" s="17"/>
      <c r="C229" s="17">
        <v>3110</v>
      </c>
      <c r="D229" s="49" t="s">
        <v>87</v>
      </c>
      <c r="E229" s="44">
        <v>1315532</v>
      </c>
      <c r="F229" s="63"/>
      <c r="G229" s="63"/>
      <c r="H229" s="54">
        <f t="shared" si="5"/>
        <v>1315532</v>
      </c>
    </row>
    <row r="230" spans="1:8" s="38" customFormat="1" ht="15.75" customHeight="1">
      <c r="A230" s="17"/>
      <c r="B230" s="17"/>
      <c r="C230" s="17">
        <v>4010</v>
      </c>
      <c r="D230" s="5" t="s">
        <v>27</v>
      </c>
      <c r="E230" s="44">
        <v>24400</v>
      </c>
      <c r="F230" s="63"/>
      <c r="G230" s="63"/>
      <c r="H230" s="54">
        <f t="shared" si="5"/>
        <v>24400</v>
      </c>
    </row>
    <row r="231" spans="1:8" s="38" customFormat="1" ht="15.75" customHeight="1">
      <c r="A231" s="17"/>
      <c r="B231" s="17"/>
      <c r="C231" s="17">
        <v>4110</v>
      </c>
      <c r="D231" s="5" t="s">
        <v>29</v>
      </c>
      <c r="E231" s="44">
        <v>31891</v>
      </c>
      <c r="F231" s="63"/>
      <c r="G231" s="63"/>
      <c r="H231" s="54">
        <f t="shared" si="5"/>
        <v>31891</v>
      </c>
    </row>
    <row r="232" spans="1:8" s="38" customFormat="1" ht="15.75" customHeight="1">
      <c r="A232" s="17"/>
      <c r="B232" s="17"/>
      <c r="C232" s="17">
        <v>4120</v>
      </c>
      <c r="D232" s="5" t="s">
        <v>30</v>
      </c>
      <c r="E232" s="44">
        <v>598</v>
      </c>
      <c r="F232" s="63"/>
      <c r="G232" s="63"/>
      <c r="H232" s="54">
        <f t="shared" si="5"/>
        <v>598</v>
      </c>
    </row>
    <row r="233" spans="1:8" s="38" customFormat="1" ht="15.75" customHeight="1">
      <c r="A233" s="17"/>
      <c r="B233" s="17"/>
      <c r="C233" s="17">
        <v>4170</v>
      </c>
      <c r="D233" s="5" t="s">
        <v>116</v>
      </c>
      <c r="E233" s="44">
        <v>1200</v>
      </c>
      <c r="F233" s="54"/>
      <c r="G233" s="63"/>
      <c r="H233" s="54">
        <f t="shared" si="5"/>
        <v>1200</v>
      </c>
    </row>
    <row r="234" spans="1:8" s="38" customFormat="1" ht="15.75" customHeight="1">
      <c r="A234" s="17"/>
      <c r="B234" s="17"/>
      <c r="C234" s="17">
        <v>4210</v>
      </c>
      <c r="D234" s="5" t="s">
        <v>7</v>
      </c>
      <c r="E234" s="44">
        <v>4700</v>
      </c>
      <c r="F234" s="63"/>
      <c r="G234" s="63"/>
      <c r="H234" s="54">
        <f t="shared" si="5"/>
        <v>4700</v>
      </c>
    </row>
    <row r="235" spans="1:8" s="38" customFormat="1" ht="15.75" customHeight="1">
      <c r="A235" s="17"/>
      <c r="B235" s="17"/>
      <c r="C235" s="17">
        <v>4300</v>
      </c>
      <c r="D235" s="5" t="s">
        <v>8</v>
      </c>
      <c r="E235" s="44">
        <v>4800</v>
      </c>
      <c r="F235" s="63"/>
      <c r="G235" s="54"/>
      <c r="H235" s="54">
        <f t="shared" si="5"/>
        <v>4800</v>
      </c>
    </row>
    <row r="236" spans="1:8" s="38" customFormat="1" ht="14.25" customHeight="1">
      <c r="A236" s="17"/>
      <c r="B236" s="17"/>
      <c r="C236" s="17">
        <v>4410</v>
      </c>
      <c r="D236" s="5" t="s">
        <v>53</v>
      </c>
      <c r="E236" s="44">
        <v>179</v>
      </c>
      <c r="F236" s="63"/>
      <c r="G236" s="63"/>
      <c r="H236" s="54">
        <f t="shared" si="5"/>
        <v>179</v>
      </c>
    </row>
    <row r="237" spans="1:8" s="34" customFormat="1" ht="31.5" customHeight="1">
      <c r="A237" s="8"/>
      <c r="B237" s="14">
        <v>85213</v>
      </c>
      <c r="C237" s="14"/>
      <c r="D237" s="16" t="s">
        <v>86</v>
      </c>
      <c r="E237" s="74">
        <f>E238</f>
        <v>11700</v>
      </c>
      <c r="F237" s="74">
        <f>F238</f>
        <v>0</v>
      </c>
      <c r="G237" s="74">
        <f>G238</f>
        <v>0</v>
      </c>
      <c r="H237" s="73">
        <f t="shared" si="5"/>
        <v>11700</v>
      </c>
    </row>
    <row r="238" spans="1:8" s="33" customFormat="1" ht="16.5" customHeight="1">
      <c r="A238" s="8"/>
      <c r="B238" s="17"/>
      <c r="C238" s="17">
        <v>4130</v>
      </c>
      <c r="D238" s="18" t="s">
        <v>78</v>
      </c>
      <c r="E238" s="44">
        <f>E239</f>
        <v>11700</v>
      </c>
      <c r="F238" s="64"/>
      <c r="G238" s="64"/>
      <c r="H238" s="54">
        <f t="shared" si="5"/>
        <v>11700</v>
      </c>
    </row>
    <row r="239" spans="1:8" s="33" customFormat="1" ht="16.5" customHeight="1">
      <c r="A239" s="8"/>
      <c r="B239" s="17"/>
      <c r="C239" s="17"/>
      <c r="D239" s="18" t="s">
        <v>82</v>
      </c>
      <c r="E239" s="44">
        <v>11700</v>
      </c>
      <c r="F239" s="64"/>
      <c r="G239" s="64"/>
      <c r="H239" s="54">
        <f t="shared" si="5"/>
        <v>11700</v>
      </c>
    </row>
    <row r="240" spans="1:8" s="35" customFormat="1" ht="15">
      <c r="A240" s="7"/>
      <c r="B240" s="7">
        <v>85214</v>
      </c>
      <c r="C240" s="7"/>
      <c r="D240" s="25" t="s">
        <v>50</v>
      </c>
      <c r="E240" s="42">
        <f>E241</f>
        <v>335200</v>
      </c>
      <c r="F240" s="42">
        <f>F241</f>
        <v>0</v>
      </c>
      <c r="G240" s="42">
        <f>G241</f>
        <v>0</v>
      </c>
      <c r="H240" s="66">
        <f t="shared" si="5"/>
        <v>335200</v>
      </c>
    </row>
    <row r="241" spans="1:8" ht="16.5" customHeight="1">
      <c r="A241" s="15"/>
      <c r="B241" s="15"/>
      <c r="C241" s="15">
        <v>3110</v>
      </c>
      <c r="D241" s="5" t="s">
        <v>87</v>
      </c>
      <c r="E241" s="46">
        <f>E242+E243+E244</f>
        <v>335200</v>
      </c>
      <c r="F241" s="46">
        <f>F242+F243+F244</f>
        <v>0</v>
      </c>
      <c r="G241" s="46">
        <f>G242+G243+G244</f>
        <v>0</v>
      </c>
      <c r="H241" s="54">
        <f t="shared" si="5"/>
        <v>335200</v>
      </c>
    </row>
    <row r="242" spans="1:8" ht="16.5" customHeight="1">
      <c r="A242" s="15"/>
      <c r="B242" s="15"/>
      <c r="C242" s="15"/>
      <c r="D242" s="5" t="s">
        <v>105</v>
      </c>
      <c r="E242" s="44">
        <v>36200</v>
      </c>
      <c r="F242" s="5"/>
      <c r="G242" s="53"/>
      <c r="H242" s="54">
        <f t="shared" si="5"/>
        <v>36200</v>
      </c>
    </row>
    <row r="243" spans="1:8" ht="16.5" customHeight="1">
      <c r="A243" s="15"/>
      <c r="B243" s="15"/>
      <c r="C243" s="15"/>
      <c r="D243" s="5" t="s">
        <v>106</v>
      </c>
      <c r="E243" s="53">
        <v>199000</v>
      </c>
      <c r="F243" s="5"/>
      <c r="G243" s="53"/>
      <c r="H243" s="54">
        <f t="shared" si="5"/>
        <v>199000</v>
      </c>
    </row>
    <row r="244" spans="1:8" ht="16.5" customHeight="1">
      <c r="A244" s="15"/>
      <c r="B244" s="15"/>
      <c r="C244" s="15"/>
      <c r="D244" s="5" t="s">
        <v>99</v>
      </c>
      <c r="E244" s="44">
        <v>100000</v>
      </c>
      <c r="F244" s="5"/>
      <c r="G244" s="5"/>
      <c r="H244" s="54">
        <f t="shared" si="5"/>
        <v>100000</v>
      </c>
    </row>
    <row r="245" spans="1:8" s="35" customFormat="1" ht="16.5" customHeight="1">
      <c r="A245" s="7"/>
      <c r="B245" s="7">
        <v>85215</v>
      </c>
      <c r="C245" s="7"/>
      <c r="D245" s="4" t="s">
        <v>51</v>
      </c>
      <c r="E245" s="42">
        <f>SUM(E246)</f>
        <v>15000</v>
      </c>
      <c r="F245" s="42">
        <f>SUM(F246)</f>
        <v>0</v>
      </c>
      <c r="G245" s="42">
        <f>SUM(G246)</f>
        <v>0</v>
      </c>
      <c r="H245" s="66">
        <f t="shared" si="5"/>
        <v>15000</v>
      </c>
    </row>
    <row r="246" spans="1:8" ht="16.5" customHeight="1">
      <c r="A246" s="15"/>
      <c r="B246" s="15"/>
      <c r="C246" s="15">
        <v>3110</v>
      </c>
      <c r="D246" s="5" t="s">
        <v>87</v>
      </c>
      <c r="E246" s="44">
        <v>15000</v>
      </c>
      <c r="F246" s="5"/>
      <c r="G246" s="5"/>
      <c r="H246" s="54">
        <f t="shared" si="5"/>
        <v>15000</v>
      </c>
    </row>
    <row r="247" spans="1:8" s="35" customFormat="1" ht="16.5" customHeight="1">
      <c r="A247" s="7"/>
      <c r="B247" s="7">
        <v>85219</v>
      </c>
      <c r="C247" s="7"/>
      <c r="D247" s="4" t="s">
        <v>52</v>
      </c>
      <c r="E247" s="42">
        <f>SUM(E250:E259)</f>
        <v>231245</v>
      </c>
      <c r="F247" s="42">
        <f>SUM(F250:F259)</f>
        <v>400</v>
      </c>
      <c r="G247" s="42">
        <f>SUM(G250:G259)</f>
        <v>400</v>
      </c>
      <c r="H247" s="66">
        <f t="shared" si="5"/>
        <v>231245</v>
      </c>
    </row>
    <row r="248" spans="1:8" s="35" customFormat="1" ht="16.5" customHeight="1">
      <c r="A248" s="7"/>
      <c r="B248" s="7"/>
      <c r="C248" s="7"/>
      <c r="D248" s="4" t="s">
        <v>109</v>
      </c>
      <c r="E248" s="42">
        <v>121500</v>
      </c>
      <c r="F248" s="56"/>
      <c r="G248" s="4"/>
      <c r="H248" s="66">
        <f t="shared" si="5"/>
        <v>121500</v>
      </c>
    </row>
    <row r="249" spans="1:8" s="35" customFormat="1" ht="16.5" customHeight="1">
      <c r="A249" s="7"/>
      <c r="B249" s="7"/>
      <c r="C249" s="7"/>
      <c r="D249" s="4" t="s">
        <v>99</v>
      </c>
      <c r="E249" s="42">
        <v>109745</v>
      </c>
      <c r="F249" s="56">
        <v>400</v>
      </c>
      <c r="G249" s="56">
        <v>400</v>
      </c>
      <c r="H249" s="66">
        <f t="shared" si="5"/>
        <v>109745</v>
      </c>
    </row>
    <row r="250" spans="1:8" ht="16.5" customHeight="1">
      <c r="A250" s="15"/>
      <c r="B250" s="15"/>
      <c r="C250" s="15">
        <v>3020</v>
      </c>
      <c r="D250" s="5" t="s">
        <v>102</v>
      </c>
      <c r="E250" s="44">
        <v>2000</v>
      </c>
      <c r="F250" s="53">
        <v>382</v>
      </c>
      <c r="G250" s="5"/>
      <c r="H250" s="54">
        <f t="shared" si="5"/>
        <v>2382</v>
      </c>
    </row>
    <row r="251" spans="1:8" ht="16.5" customHeight="1">
      <c r="A251" s="15"/>
      <c r="B251" s="15"/>
      <c r="C251" s="15">
        <v>4010</v>
      </c>
      <c r="D251" s="5" t="s">
        <v>27</v>
      </c>
      <c r="E251" s="44">
        <v>154497</v>
      </c>
      <c r="F251" s="5"/>
      <c r="G251" s="5"/>
      <c r="H251" s="54">
        <f t="shared" si="5"/>
        <v>154497</v>
      </c>
    </row>
    <row r="252" spans="1:8" ht="16.5" customHeight="1">
      <c r="A252" s="15"/>
      <c r="B252" s="15"/>
      <c r="C252" s="15">
        <v>4040</v>
      </c>
      <c r="D252" s="5" t="s">
        <v>28</v>
      </c>
      <c r="E252" s="44">
        <v>13620</v>
      </c>
      <c r="F252" s="5"/>
      <c r="G252" s="5"/>
      <c r="H252" s="54">
        <f t="shared" si="5"/>
        <v>13620</v>
      </c>
    </row>
    <row r="253" spans="1:8" ht="16.5" customHeight="1">
      <c r="A253" s="15"/>
      <c r="B253" s="15"/>
      <c r="C253" s="15">
        <v>4110</v>
      </c>
      <c r="D253" s="5" t="s">
        <v>29</v>
      </c>
      <c r="E253" s="44">
        <v>29887</v>
      </c>
      <c r="F253" s="5"/>
      <c r="G253" s="5"/>
      <c r="H253" s="54">
        <f t="shared" si="5"/>
        <v>29887</v>
      </c>
    </row>
    <row r="254" spans="1:8" ht="16.5" customHeight="1">
      <c r="A254" s="15"/>
      <c r="B254" s="15"/>
      <c r="C254" s="15">
        <v>4120</v>
      </c>
      <c r="D254" s="5" t="s">
        <v>30</v>
      </c>
      <c r="E254" s="44">
        <v>4026</v>
      </c>
      <c r="F254" s="5"/>
      <c r="G254" s="5"/>
      <c r="H254" s="54">
        <f t="shared" si="5"/>
        <v>4026</v>
      </c>
    </row>
    <row r="255" spans="1:8" ht="16.5" customHeight="1">
      <c r="A255" s="15"/>
      <c r="B255" s="15"/>
      <c r="C255" s="15">
        <v>4170</v>
      </c>
      <c r="D255" s="5" t="s">
        <v>116</v>
      </c>
      <c r="E255" s="44">
        <v>1500</v>
      </c>
      <c r="F255" s="53"/>
      <c r="G255" s="5"/>
      <c r="H255" s="54">
        <f t="shared" si="5"/>
        <v>1500</v>
      </c>
    </row>
    <row r="256" spans="1:8" ht="16.5" customHeight="1">
      <c r="A256" s="15"/>
      <c r="B256" s="15"/>
      <c r="C256" s="15">
        <v>4210</v>
      </c>
      <c r="D256" s="5" t="s">
        <v>7</v>
      </c>
      <c r="E256" s="44">
        <v>7700</v>
      </c>
      <c r="F256" s="53"/>
      <c r="G256" s="5"/>
      <c r="H256" s="54">
        <f t="shared" si="5"/>
        <v>7700</v>
      </c>
    </row>
    <row r="257" spans="1:8" ht="16.5" customHeight="1">
      <c r="A257" s="15"/>
      <c r="B257" s="15"/>
      <c r="C257" s="15">
        <v>4300</v>
      </c>
      <c r="D257" s="5" t="s">
        <v>8</v>
      </c>
      <c r="E257" s="44">
        <v>9500</v>
      </c>
      <c r="F257" s="5"/>
      <c r="G257" s="53">
        <v>400</v>
      </c>
      <c r="H257" s="54">
        <f t="shared" si="5"/>
        <v>9100</v>
      </c>
    </row>
    <row r="258" spans="1:8" ht="16.5" customHeight="1">
      <c r="A258" s="15"/>
      <c r="B258" s="15"/>
      <c r="C258" s="15">
        <v>4410</v>
      </c>
      <c r="D258" s="5" t="s">
        <v>53</v>
      </c>
      <c r="E258" s="44">
        <v>4500</v>
      </c>
      <c r="F258" s="5"/>
      <c r="G258" s="5"/>
      <c r="H258" s="54">
        <f t="shared" si="5"/>
        <v>4500</v>
      </c>
    </row>
    <row r="259" spans="1:8" ht="16.5" customHeight="1">
      <c r="A259" s="15"/>
      <c r="B259" s="15"/>
      <c r="C259" s="15">
        <v>4440</v>
      </c>
      <c r="D259" s="5" t="s">
        <v>36</v>
      </c>
      <c r="E259" s="44">
        <v>4015</v>
      </c>
      <c r="F259" s="53">
        <v>18</v>
      </c>
      <c r="G259" s="5"/>
      <c r="H259" s="54">
        <f t="shared" si="5"/>
        <v>4033</v>
      </c>
    </row>
    <row r="260" spans="1:8" s="35" customFormat="1" ht="16.5" customHeight="1">
      <c r="A260" s="7"/>
      <c r="B260" s="7">
        <v>85228</v>
      </c>
      <c r="C260" s="7"/>
      <c r="D260" s="4" t="s">
        <v>54</v>
      </c>
      <c r="E260" s="42">
        <f>SUM(E261+E262)</f>
        <v>128800</v>
      </c>
      <c r="F260" s="42">
        <f>SUM(F261+F262)</f>
        <v>0</v>
      </c>
      <c r="G260" s="42">
        <f>SUM(G261+G262)</f>
        <v>0</v>
      </c>
      <c r="H260" s="66">
        <f t="shared" si="5"/>
        <v>128800</v>
      </c>
    </row>
    <row r="261" spans="1:8" ht="28.5" customHeight="1">
      <c r="A261" s="15"/>
      <c r="B261" s="15"/>
      <c r="C261" s="15">
        <v>2820</v>
      </c>
      <c r="D261" s="6" t="s">
        <v>138</v>
      </c>
      <c r="E261" s="46">
        <v>121312</v>
      </c>
      <c r="F261" s="46"/>
      <c r="G261" s="46"/>
      <c r="H261" s="54">
        <f>E261+F261-G261</f>
        <v>121312</v>
      </c>
    </row>
    <row r="262" spans="1:8" ht="16.5" customHeight="1">
      <c r="A262" s="15"/>
      <c r="B262" s="15"/>
      <c r="C262" s="15">
        <v>4300</v>
      </c>
      <c r="D262" s="5" t="s">
        <v>8</v>
      </c>
      <c r="E262" s="44">
        <v>7488</v>
      </c>
      <c r="F262" s="5"/>
      <c r="G262" s="53"/>
      <c r="H262" s="54">
        <f t="shared" si="5"/>
        <v>7488</v>
      </c>
    </row>
    <row r="263" spans="1:8" ht="16.5" customHeight="1">
      <c r="A263" s="15"/>
      <c r="B263" s="15"/>
      <c r="C263" s="15"/>
      <c r="D263" s="5" t="s">
        <v>82</v>
      </c>
      <c r="E263" s="44">
        <v>2066</v>
      </c>
      <c r="F263" s="5"/>
      <c r="G263" s="53"/>
      <c r="H263" s="54">
        <f t="shared" si="5"/>
        <v>2066</v>
      </c>
    </row>
    <row r="264" spans="1:8" ht="16.5" customHeight="1">
      <c r="A264" s="15"/>
      <c r="B264" s="15"/>
      <c r="C264" s="15"/>
      <c r="D264" s="5" t="s">
        <v>83</v>
      </c>
      <c r="E264" s="44">
        <v>5422</v>
      </c>
      <c r="F264" s="5"/>
      <c r="G264" s="53"/>
      <c r="H264" s="54">
        <f t="shared" si="5"/>
        <v>5422</v>
      </c>
    </row>
    <row r="265" spans="1:8" s="35" customFormat="1" ht="16.5" customHeight="1">
      <c r="A265" s="7"/>
      <c r="B265" s="7">
        <v>85295</v>
      </c>
      <c r="C265" s="7"/>
      <c r="D265" s="4" t="s">
        <v>5</v>
      </c>
      <c r="E265" s="42">
        <f>E266+E267</f>
        <v>183097</v>
      </c>
      <c r="F265" s="42">
        <f>F266+F267</f>
        <v>0</v>
      </c>
      <c r="G265" s="42">
        <f>G266+G267</f>
        <v>0</v>
      </c>
      <c r="H265" s="66">
        <f t="shared" si="5"/>
        <v>183097</v>
      </c>
    </row>
    <row r="266" spans="1:8" ht="16.5" customHeight="1">
      <c r="A266" s="15"/>
      <c r="B266" s="7"/>
      <c r="C266" s="15">
        <v>3110</v>
      </c>
      <c r="D266" s="5" t="s">
        <v>87</v>
      </c>
      <c r="E266" s="44">
        <v>178097</v>
      </c>
      <c r="F266" s="53"/>
      <c r="G266" s="5"/>
      <c r="H266" s="54">
        <f t="shared" si="5"/>
        <v>178097</v>
      </c>
    </row>
    <row r="267" spans="1:8" ht="16.5" customHeight="1">
      <c r="A267" s="15"/>
      <c r="B267" s="7"/>
      <c r="C267" s="15">
        <v>4210</v>
      </c>
      <c r="D267" s="5" t="s">
        <v>7</v>
      </c>
      <c r="E267" s="44">
        <v>5000</v>
      </c>
      <c r="F267" s="5"/>
      <c r="G267" s="5"/>
      <c r="H267" s="54">
        <f t="shared" si="5"/>
        <v>5000</v>
      </c>
    </row>
    <row r="268" spans="1:8" s="34" customFormat="1" ht="15">
      <c r="A268" s="8">
        <v>854</v>
      </c>
      <c r="B268" s="8"/>
      <c r="C268" s="8"/>
      <c r="D268" s="2" t="s">
        <v>55</v>
      </c>
      <c r="E268" s="40">
        <f>SUM(E269+E279)</f>
        <v>277053</v>
      </c>
      <c r="F268" s="40">
        <f>SUM(F269+F279)</f>
        <v>37690</v>
      </c>
      <c r="G268" s="40">
        <f>SUM(G269+G279)</f>
        <v>0</v>
      </c>
      <c r="H268" s="65">
        <f t="shared" si="5"/>
        <v>314743</v>
      </c>
    </row>
    <row r="269" spans="1:8" s="35" customFormat="1" ht="15">
      <c r="A269" s="7"/>
      <c r="B269" s="7">
        <v>85401</v>
      </c>
      <c r="C269" s="7"/>
      <c r="D269" s="4" t="s">
        <v>56</v>
      </c>
      <c r="E269" s="42">
        <f>SUM(E270:E278)</f>
        <v>153745</v>
      </c>
      <c r="F269" s="42">
        <f>SUM(F270:F278)</f>
        <v>37690</v>
      </c>
      <c r="G269" s="42">
        <f>SUM(G270:G278)</f>
        <v>0</v>
      </c>
      <c r="H269" s="66">
        <f t="shared" si="5"/>
        <v>191435</v>
      </c>
    </row>
    <row r="270" spans="1:8" ht="14.25">
      <c r="A270" s="15"/>
      <c r="B270" s="15"/>
      <c r="C270" s="15">
        <v>3020</v>
      </c>
      <c r="D270" s="5" t="s">
        <v>102</v>
      </c>
      <c r="E270" s="44">
        <v>6585</v>
      </c>
      <c r="F270" s="53"/>
      <c r="G270" s="5"/>
      <c r="H270" s="54">
        <f t="shared" si="5"/>
        <v>6585</v>
      </c>
    </row>
    <row r="271" spans="1:8" ht="14.25">
      <c r="A271" s="15"/>
      <c r="B271" s="15"/>
      <c r="C271" s="15">
        <v>4010</v>
      </c>
      <c r="D271" s="5" t="s">
        <v>27</v>
      </c>
      <c r="E271" s="44">
        <v>101994</v>
      </c>
      <c r="F271" s="53">
        <v>30340</v>
      </c>
      <c r="G271" s="77"/>
      <c r="H271" s="54">
        <f t="shared" si="5"/>
        <v>132334</v>
      </c>
    </row>
    <row r="272" spans="1:8" ht="14.25">
      <c r="A272" s="15"/>
      <c r="B272" s="15"/>
      <c r="C272" s="15">
        <v>4040</v>
      </c>
      <c r="D272" s="5" t="s">
        <v>28</v>
      </c>
      <c r="E272" s="44">
        <v>10414</v>
      </c>
      <c r="F272" s="53"/>
      <c r="G272" s="77"/>
      <c r="H272" s="54">
        <f t="shared" si="5"/>
        <v>10414</v>
      </c>
    </row>
    <row r="273" spans="1:8" ht="14.25">
      <c r="A273" s="15"/>
      <c r="B273" s="15"/>
      <c r="C273" s="15">
        <v>4110</v>
      </c>
      <c r="D273" s="5" t="s">
        <v>29</v>
      </c>
      <c r="E273" s="44">
        <v>20164</v>
      </c>
      <c r="F273" s="53">
        <v>6388</v>
      </c>
      <c r="G273" s="5"/>
      <c r="H273" s="54">
        <f t="shared" si="5"/>
        <v>26552</v>
      </c>
    </row>
    <row r="274" spans="1:8" ht="14.25">
      <c r="A274" s="15"/>
      <c r="B274" s="15"/>
      <c r="C274" s="15">
        <v>4120</v>
      </c>
      <c r="D274" s="5" t="s">
        <v>30</v>
      </c>
      <c r="E274" s="44">
        <v>2746</v>
      </c>
      <c r="F274" s="53">
        <v>892</v>
      </c>
      <c r="G274" s="5"/>
      <c r="H274" s="54">
        <f t="shared" si="5"/>
        <v>3638</v>
      </c>
    </row>
    <row r="275" spans="1:8" ht="14.25">
      <c r="A275" s="15"/>
      <c r="B275" s="15"/>
      <c r="C275" s="15">
        <v>4210</v>
      </c>
      <c r="D275" s="5" t="s">
        <v>7</v>
      </c>
      <c r="E275" s="44">
        <v>2000</v>
      </c>
      <c r="F275" s="53">
        <v>70</v>
      </c>
      <c r="G275" s="5"/>
      <c r="H275" s="54">
        <f t="shared" si="5"/>
        <v>2070</v>
      </c>
    </row>
    <row r="276" spans="1:8" ht="14.25">
      <c r="A276" s="15"/>
      <c r="B276" s="15"/>
      <c r="C276" s="15">
        <v>4300</v>
      </c>
      <c r="D276" s="5" t="s">
        <v>8</v>
      </c>
      <c r="E276" s="44">
        <v>1884</v>
      </c>
      <c r="F276" s="5"/>
      <c r="G276" s="53"/>
      <c r="H276" s="54">
        <f t="shared" si="5"/>
        <v>1884</v>
      </c>
    </row>
    <row r="277" spans="1:8" ht="14.25">
      <c r="A277" s="15"/>
      <c r="B277" s="15"/>
      <c r="C277" s="15">
        <v>4410</v>
      </c>
      <c r="D277" s="5" t="s">
        <v>53</v>
      </c>
      <c r="E277" s="44">
        <v>400</v>
      </c>
      <c r="F277" s="5"/>
      <c r="G277" s="5"/>
      <c r="H277" s="54">
        <f t="shared" si="5"/>
        <v>400</v>
      </c>
    </row>
    <row r="278" spans="1:8" ht="14.25">
      <c r="A278" s="15"/>
      <c r="B278" s="15"/>
      <c r="C278" s="15">
        <v>4440</v>
      </c>
      <c r="D278" s="5" t="s">
        <v>36</v>
      </c>
      <c r="E278" s="44">
        <v>7558</v>
      </c>
      <c r="F278" s="53"/>
      <c r="G278" s="5"/>
      <c r="H278" s="54">
        <f t="shared" si="5"/>
        <v>7558</v>
      </c>
    </row>
    <row r="279" spans="1:8" s="35" customFormat="1" ht="15">
      <c r="A279" s="7"/>
      <c r="B279" s="7">
        <v>85415</v>
      </c>
      <c r="C279" s="7"/>
      <c r="D279" s="4" t="s">
        <v>118</v>
      </c>
      <c r="E279" s="47">
        <f>E280</f>
        <v>123308</v>
      </c>
      <c r="F279" s="47">
        <f>F280</f>
        <v>0</v>
      </c>
      <c r="G279" s="47">
        <f>G280</f>
        <v>0</v>
      </c>
      <c r="H279" s="66">
        <f t="shared" si="5"/>
        <v>123308</v>
      </c>
    </row>
    <row r="280" spans="1:8" ht="14.25">
      <c r="A280" s="15"/>
      <c r="B280" s="15"/>
      <c r="C280" s="15">
        <v>3260</v>
      </c>
      <c r="D280" s="5" t="s">
        <v>119</v>
      </c>
      <c r="E280" s="44">
        <v>123308</v>
      </c>
      <c r="F280" s="53"/>
      <c r="G280" s="5"/>
      <c r="H280" s="54">
        <f t="shared" si="5"/>
        <v>123308</v>
      </c>
    </row>
    <row r="281" spans="1:8" s="34" customFormat="1" ht="15">
      <c r="A281" s="8">
        <v>900</v>
      </c>
      <c r="B281" s="8"/>
      <c r="C281" s="8"/>
      <c r="D281" s="2" t="s">
        <v>57</v>
      </c>
      <c r="E281" s="40">
        <f>SUM(E282+E286+E288+E292)</f>
        <v>1778962</v>
      </c>
      <c r="F281" s="40">
        <f>SUM(F282+F286+F288+F292)</f>
        <v>0</v>
      </c>
      <c r="G281" s="40">
        <f>SUM(G282+G286+G288+G292)</f>
        <v>0</v>
      </c>
      <c r="H281" s="65">
        <f t="shared" si="5"/>
        <v>1778962</v>
      </c>
    </row>
    <row r="282" spans="1:8" s="35" customFormat="1" ht="15">
      <c r="A282" s="7"/>
      <c r="B282" s="7">
        <v>90001</v>
      </c>
      <c r="C282" s="7"/>
      <c r="D282" s="4" t="s">
        <v>58</v>
      </c>
      <c r="E282" s="42">
        <f>SUM(E283+E284+E285)</f>
        <v>1382477</v>
      </c>
      <c r="F282" s="42">
        <f>SUM(F283+F284+F285)</f>
        <v>0</v>
      </c>
      <c r="G282" s="42">
        <f>SUM(G283+G284+G285)</f>
        <v>0</v>
      </c>
      <c r="H282" s="66">
        <f t="shared" si="5"/>
        <v>1382477</v>
      </c>
    </row>
    <row r="283" spans="1:8" ht="14.25">
      <c r="A283" s="15"/>
      <c r="B283" s="15"/>
      <c r="C283" s="15">
        <v>2650</v>
      </c>
      <c r="D283" s="5" t="s">
        <v>88</v>
      </c>
      <c r="E283" s="44">
        <v>42372</v>
      </c>
      <c r="F283" s="5"/>
      <c r="G283" s="5"/>
      <c r="H283" s="54">
        <f t="shared" si="5"/>
        <v>42372</v>
      </c>
    </row>
    <row r="284" spans="1:8" ht="14.25">
      <c r="A284" s="15"/>
      <c r="B284" s="15"/>
      <c r="C284" s="15">
        <v>6050</v>
      </c>
      <c r="D284" s="5" t="s">
        <v>3</v>
      </c>
      <c r="E284" s="44">
        <v>636455</v>
      </c>
      <c r="F284" s="53"/>
      <c r="G284" s="5"/>
      <c r="H284" s="54">
        <f t="shared" si="5"/>
        <v>636455</v>
      </c>
    </row>
    <row r="285" spans="1:8" ht="28.5">
      <c r="A285" s="15"/>
      <c r="B285" s="15"/>
      <c r="C285" s="15">
        <v>6052</v>
      </c>
      <c r="D285" s="26" t="s">
        <v>90</v>
      </c>
      <c r="E285" s="75">
        <v>703650</v>
      </c>
      <c r="F285" s="76"/>
      <c r="G285" s="68"/>
      <c r="H285" s="69">
        <f t="shared" si="5"/>
        <v>703650</v>
      </c>
    </row>
    <row r="286" spans="1:8" s="35" customFormat="1" ht="15">
      <c r="A286" s="7"/>
      <c r="B286" s="7">
        <v>90002</v>
      </c>
      <c r="C286" s="7"/>
      <c r="D286" s="4" t="s">
        <v>59</v>
      </c>
      <c r="E286" s="42">
        <f>E287</f>
        <v>41667</v>
      </c>
      <c r="F286" s="42">
        <f>F287</f>
        <v>0</v>
      </c>
      <c r="G286" s="42">
        <f>G287</f>
        <v>0</v>
      </c>
      <c r="H286" s="66">
        <f t="shared" si="5"/>
        <v>41667</v>
      </c>
    </row>
    <row r="287" spans="1:8" ht="14.25">
      <c r="A287" s="15"/>
      <c r="B287" s="15"/>
      <c r="C287" s="15">
        <v>2650</v>
      </c>
      <c r="D287" s="5" t="s">
        <v>60</v>
      </c>
      <c r="E287" s="44">
        <v>41667</v>
      </c>
      <c r="F287" s="5"/>
      <c r="G287" s="5"/>
      <c r="H287" s="54">
        <f t="shared" si="5"/>
        <v>41667</v>
      </c>
    </row>
    <row r="288" spans="1:8" s="35" customFormat="1" ht="15">
      <c r="A288" s="7"/>
      <c r="B288" s="7">
        <v>90003</v>
      </c>
      <c r="C288" s="7"/>
      <c r="D288" s="4" t="s">
        <v>61</v>
      </c>
      <c r="E288" s="42">
        <f>SUM(E289:E291)</f>
        <v>154818</v>
      </c>
      <c r="F288" s="42">
        <f>SUM(F289:F291)</f>
        <v>0</v>
      </c>
      <c r="G288" s="42">
        <f>SUM(G289:G291)</f>
        <v>0</v>
      </c>
      <c r="H288" s="66">
        <f t="shared" si="5"/>
        <v>154818</v>
      </c>
    </row>
    <row r="289" spans="1:8" ht="14.25">
      <c r="A289" s="15"/>
      <c r="B289" s="15"/>
      <c r="C289" s="15">
        <v>4210</v>
      </c>
      <c r="D289" s="5" t="s">
        <v>7</v>
      </c>
      <c r="E289" s="44">
        <v>3318</v>
      </c>
      <c r="F289" s="5"/>
      <c r="G289" s="5"/>
      <c r="H289" s="54">
        <f t="shared" si="5"/>
        <v>3318</v>
      </c>
    </row>
    <row r="290" spans="1:8" ht="14.25">
      <c r="A290" s="15"/>
      <c r="B290" s="15"/>
      <c r="C290" s="15">
        <v>4270</v>
      </c>
      <c r="D290" s="5" t="s">
        <v>45</v>
      </c>
      <c r="E290" s="44">
        <v>1500</v>
      </c>
      <c r="F290" s="5"/>
      <c r="G290" s="5"/>
      <c r="H290" s="54">
        <f t="shared" si="5"/>
        <v>1500</v>
      </c>
    </row>
    <row r="291" spans="1:8" ht="14.25">
      <c r="A291" s="15"/>
      <c r="B291" s="15"/>
      <c r="C291" s="15">
        <v>4300</v>
      </c>
      <c r="D291" s="5" t="s">
        <v>8</v>
      </c>
      <c r="E291" s="44">
        <v>150000</v>
      </c>
      <c r="F291" s="53"/>
      <c r="G291" s="5"/>
      <c r="H291" s="54">
        <f t="shared" si="5"/>
        <v>150000</v>
      </c>
    </row>
    <row r="292" spans="1:8" s="35" customFormat="1" ht="15">
      <c r="A292" s="7"/>
      <c r="B292" s="7">
        <v>90015</v>
      </c>
      <c r="C292" s="7"/>
      <c r="D292" s="4" t="s">
        <v>62</v>
      </c>
      <c r="E292" s="42">
        <f>SUM(E293:E294)</f>
        <v>200000</v>
      </c>
      <c r="F292" s="42">
        <f>SUM(F293:F294)</f>
        <v>0</v>
      </c>
      <c r="G292" s="42">
        <f>SUM(G293:G294)</f>
        <v>0</v>
      </c>
      <c r="H292" s="66">
        <f t="shared" si="5"/>
        <v>200000</v>
      </c>
    </row>
    <row r="293" spans="1:8" ht="14.25">
      <c r="A293" s="15"/>
      <c r="B293" s="15"/>
      <c r="C293" s="15">
        <v>4260</v>
      </c>
      <c r="D293" s="5" t="s">
        <v>20</v>
      </c>
      <c r="E293" s="44">
        <v>150000</v>
      </c>
      <c r="F293" s="5"/>
      <c r="G293" s="5"/>
      <c r="H293" s="54">
        <f t="shared" si="5"/>
        <v>150000</v>
      </c>
    </row>
    <row r="294" spans="1:8" ht="14.25">
      <c r="A294" s="15"/>
      <c r="B294" s="15"/>
      <c r="C294" s="15">
        <v>4270</v>
      </c>
      <c r="D294" s="5" t="s">
        <v>45</v>
      </c>
      <c r="E294" s="44">
        <v>50000</v>
      </c>
      <c r="F294" s="5"/>
      <c r="G294" s="5"/>
      <c r="H294" s="54">
        <f t="shared" si="5"/>
        <v>50000</v>
      </c>
    </row>
    <row r="295" spans="1:8" s="34" customFormat="1" ht="17.25" customHeight="1">
      <c r="A295" s="8">
        <v>921</v>
      </c>
      <c r="B295" s="8"/>
      <c r="C295" s="8"/>
      <c r="D295" s="2" t="s">
        <v>63</v>
      </c>
      <c r="E295" s="40">
        <f>SUM(E296+E305+E312)</f>
        <v>334550</v>
      </c>
      <c r="F295" s="40">
        <f>SUM(F296+F305+F312)</f>
        <v>86814</v>
      </c>
      <c r="G295" s="40">
        <f>SUM(G296+G305+G312)</f>
        <v>0</v>
      </c>
      <c r="H295" s="65">
        <f t="shared" si="5"/>
        <v>421364</v>
      </c>
    </row>
    <row r="296" spans="1:8" s="35" customFormat="1" ht="15">
      <c r="A296" s="7"/>
      <c r="B296" s="7">
        <v>92105</v>
      </c>
      <c r="C296" s="7"/>
      <c r="D296" s="4" t="s">
        <v>64</v>
      </c>
      <c r="E296" s="42">
        <f>SUM(E297:E304)</f>
        <v>65000</v>
      </c>
      <c r="F296" s="42">
        <f>SUM(F297:F304)</f>
        <v>81614</v>
      </c>
      <c r="G296" s="42">
        <f>SUM(G297:G304)</f>
        <v>0</v>
      </c>
      <c r="H296" s="66">
        <f t="shared" si="5"/>
        <v>146614</v>
      </c>
    </row>
    <row r="297" spans="1:8" ht="14.25">
      <c r="A297" s="15"/>
      <c r="B297" s="15"/>
      <c r="C297" s="15">
        <v>4170</v>
      </c>
      <c r="D297" s="5" t="s">
        <v>116</v>
      </c>
      <c r="E297" s="46">
        <v>12000</v>
      </c>
      <c r="F297" s="46"/>
      <c r="G297" s="46"/>
      <c r="H297" s="54">
        <f t="shared" si="5"/>
        <v>12000</v>
      </c>
    </row>
    <row r="298" spans="1:8" ht="14.25">
      <c r="A298" s="15"/>
      <c r="B298" s="15"/>
      <c r="C298" s="15">
        <v>4171</v>
      </c>
      <c r="D298" s="5" t="s">
        <v>135</v>
      </c>
      <c r="E298" s="46">
        <v>0</v>
      </c>
      <c r="F298" s="46">
        <v>27600</v>
      </c>
      <c r="G298" s="46"/>
      <c r="H298" s="54">
        <f t="shared" si="5"/>
        <v>27600</v>
      </c>
    </row>
    <row r="299" spans="1:8" ht="14.25">
      <c r="A299" s="15"/>
      <c r="B299" s="15"/>
      <c r="C299" s="15">
        <v>4210</v>
      </c>
      <c r="D299" s="5" t="s">
        <v>7</v>
      </c>
      <c r="E299" s="44">
        <v>30000</v>
      </c>
      <c r="F299" s="53"/>
      <c r="G299" s="53"/>
      <c r="H299" s="54">
        <f aca="true" t="shared" si="6" ref="H299:H329">E299+F299-G299</f>
        <v>30000</v>
      </c>
    </row>
    <row r="300" spans="1:8" ht="14.25">
      <c r="A300" s="15"/>
      <c r="B300" s="15"/>
      <c r="C300" s="15">
        <v>4211</v>
      </c>
      <c r="D300" s="5" t="s">
        <v>136</v>
      </c>
      <c r="E300" s="44">
        <v>0</v>
      </c>
      <c r="F300" s="53">
        <v>33300</v>
      </c>
      <c r="G300" s="53"/>
      <c r="H300" s="54">
        <f t="shared" si="6"/>
        <v>33300</v>
      </c>
    </row>
    <row r="301" spans="1:8" ht="14.25">
      <c r="A301" s="15"/>
      <c r="B301" s="15"/>
      <c r="C301" s="15">
        <v>4300</v>
      </c>
      <c r="D301" s="5" t="s">
        <v>8</v>
      </c>
      <c r="E301" s="44">
        <v>15000</v>
      </c>
      <c r="F301" s="53"/>
      <c r="G301" s="53"/>
      <c r="H301" s="54">
        <f t="shared" si="6"/>
        <v>15000</v>
      </c>
    </row>
    <row r="302" spans="1:8" ht="14.25">
      <c r="A302" s="15"/>
      <c r="B302" s="15"/>
      <c r="C302" s="15">
        <v>4301</v>
      </c>
      <c r="D302" s="5" t="s">
        <v>137</v>
      </c>
      <c r="E302" s="44">
        <v>0</v>
      </c>
      <c r="F302" s="53">
        <v>20714</v>
      </c>
      <c r="G302" s="53"/>
      <c r="H302" s="54">
        <f t="shared" si="6"/>
        <v>20714</v>
      </c>
    </row>
    <row r="303" spans="1:8" ht="14.25">
      <c r="A303" s="15"/>
      <c r="B303" s="15"/>
      <c r="C303" s="15">
        <v>4410</v>
      </c>
      <c r="D303" s="5" t="s">
        <v>53</v>
      </c>
      <c r="E303" s="44">
        <v>1200</v>
      </c>
      <c r="F303" s="53"/>
      <c r="G303" s="53"/>
      <c r="H303" s="54">
        <f t="shared" si="6"/>
        <v>1200</v>
      </c>
    </row>
    <row r="304" spans="1:8" ht="14.25">
      <c r="A304" s="15"/>
      <c r="B304" s="15"/>
      <c r="C304" s="15">
        <v>4420</v>
      </c>
      <c r="D304" s="5" t="s">
        <v>35</v>
      </c>
      <c r="E304" s="44">
        <v>6800</v>
      </c>
      <c r="F304" s="5"/>
      <c r="G304" s="5"/>
      <c r="H304" s="54">
        <f t="shared" si="6"/>
        <v>6800</v>
      </c>
    </row>
    <row r="305" spans="1:8" s="35" customFormat="1" ht="15">
      <c r="A305" s="7"/>
      <c r="B305" s="7">
        <v>92109</v>
      </c>
      <c r="C305" s="7"/>
      <c r="D305" s="4" t="s">
        <v>65</v>
      </c>
      <c r="E305" s="42">
        <f>SUM(E306:E311)</f>
        <v>114550</v>
      </c>
      <c r="F305" s="42">
        <f>SUM(F306:F311)</f>
        <v>5200</v>
      </c>
      <c r="G305" s="42">
        <f>SUM(G306:G311)</f>
        <v>0</v>
      </c>
      <c r="H305" s="66">
        <f t="shared" si="6"/>
        <v>119750</v>
      </c>
    </row>
    <row r="306" spans="1:8" ht="14.25">
      <c r="A306" s="15"/>
      <c r="B306" s="15"/>
      <c r="C306" s="15">
        <v>4110</v>
      </c>
      <c r="D306" s="5" t="s">
        <v>29</v>
      </c>
      <c r="E306" s="44">
        <v>2000</v>
      </c>
      <c r="F306" s="5"/>
      <c r="G306" s="5"/>
      <c r="H306" s="54">
        <f t="shared" si="6"/>
        <v>2000</v>
      </c>
    </row>
    <row r="307" spans="1:8" ht="14.25">
      <c r="A307" s="15"/>
      <c r="B307" s="15"/>
      <c r="C307" s="15">
        <v>4170</v>
      </c>
      <c r="D307" s="5" t="s">
        <v>116</v>
      </c>
      <c r="E307" s="44">
        <v>21000</v>
      </c>
      <c r="F307" s="53"/>
      <c r="G307" s="53"/>
      <c r="H307" s="54">
        <f t="shared" si="6"/>
        <v>21000</v>
      </c>
    </row>
    <row r="308" spans="1:8" ht="14.25">
      <c r="A308" s="15"/>
      <c r="B308" s="15"/>
      <c r="C308" s="15">
        <v>4210</v>
      </c>
      <c r="D308" s="5" t="s">
        <v>7</v>
      </c>
      <c r="E308" s="44">
        <v>27550</v>
      </c>
      <c r="F308" s="53">
        <v>5200</v>
      </c>
      <c r="G308" s="53"/>
      <c r="H308" s="54">
        <f t="shared" si="6"/>
        <v>32750</v>
      </c>
    </row>
    <row r="309" spans="1:8" ht="14.25">
      <c r="A309" s="15"/>
      <c r="B309" s="15"/>
      <c r="C309" s="15">
        <v>4260</v>
      </c>
      <c r="D309" s="5" t="s">
        <v>20</v>
      </c>
      <c r="E309" s="44">
        <v>30000</v>
      </c>
      <c r="F309" s="53"/>
      <c r="G309" s="53"/>
      <c r="H309" s="54">
        <f t="shared" si="6"/>
        <v>30000</v>
      </c>
    </row>
    <row r="310" spans="1:8" ht="14.25">
      <c r="A310" s="15"/>
      <c r="B310" s="15"/>
      <c r="C310" s="15">
        <v>4270</v>
      </c>
      <c r="D310" s="5" t="s">
        <v>15</v>
      </c>
      <c r="E310" s="44">
        <v>30000</v>
      </c>
      <c r="F310" s="53"/>
      <c r="G310" s="53"/>
      <c r="H310" s="54">
        <f t="shared" si="6"/>
        <v>30000</v>
      </c>
    </row>
    <row r="311" spans="1:8" ht="14.25">
      <c r="A311" s="15"/>
      <c r="B311" s="15"/>
      <c r="C311" s="15">
        <v>4300</v>
      </c>
      <c r="D311" s="5" t="s">
        <v>8</v>
      </c>
      <c r="E311" s="44">
        <v>4000</v>
      </c>
      <c r="F311" s="53"/>
      <c r="G311" s="53"/>
      <c r="H311" s="54">
        <f t="shared" si="6"/>
        <v>4000</v>
      </c>
    </row>
    <row r="312" spans="1:8" s="35" customFormat="1" ht="15">
      <c r="A312" s="7"/>
      <c r="B312" s="7">
        <v>92116</v>
      </c>
      <c r="C312" s="7"/>
      <c r="D312" s="4" t="s">
        <v>66</v>
      </c>
      <c r="E312" s="42">
        <f>E313</f>
        <v>155000</v>
      </c>
      <c r="F312" s="42">
        <f>F313</f>
        <v>0</v>
      </c>
      <c r="G312" s="42">
        <f>G313</f>
        <v>0</v>
      </c>
      <c r="H312" s="66">
        <f t="shared" si="6"/>
        <v>155000</v>
      </c>
    </row>
    <row r="313" spans="1:8" ht="14.25">
      <c r="A313" s="15" t="s">
        <v>67</v>
      </c>
      <c r="B313" s="15"/>
      <c r="C313" s="15">
        <v>2480</v>
      </c>
      <c r="D313" s="5" t="s">
        <v>114</v>
      </c>
      <c r="E313" s="44">
        <v>155000</v>
      </c>
      <c r="F313" s="5"/>
      <c r="G313" s="5"/>
      <c r="H313" s="54">
        <f t="shared" si="6"/>
        <v>155000</v>
      </c>
    </row>
    <row r="314" spans="1:8" s="34" customFormat="1" ht="15">
      <c r="A314" s="8">
        <v>926</v>
      </c>
      <c r="B314" s="8"/>
      <c r="C314" s="8"/>
      <c r="D314" s="2" t="s">
        <v>68</v>
      </c>
      <c r="E314" s="40">
        <f>E315+E320+E326</f>
        <v>222023</v>
      </c>
      <c r="F314" s="40">
        <f>F315+F320+F326</f>
        <v>14962</v>
      </c>
      <c r="G314" s="40">
        <f>G315+G320+G326</f>
        <v>0</v>
      </c>
      <c r="H314" s="65">
        <f t="shared" si="6"/>
        <v>236985</v>
      </c>
    </row>
    <row r="315" spans="1:8" s="37" customFormat="1" ht="15">
      <c r="A315" s="14"/>
      <c r="B315" s="14">
        <v>92601</v>
      </c>
      <c r="C315" s="14"/>
      <c r="D315" s="28" t="s">
        <v>96</v>
      </c>
      <c r="E315" s="47">
        <f>E316+E317+E318+E319</f>
        <v>170023</v>
      </c>
      <c r="F315" s="47">
        <f>F316+F317+F318+F319</f>
        <v>0</v>
      </c>
      <c r="G315" s="47">
        <f>G316+G317+G318+G319</f>
        <v>0</v>
      </c>
      <c r="H315" s="66">
        <f t="shared" si="6"/>
        <v>170023</v>
      </c>
    </row>
    <row r="316" spans="1:8" s="37" customFormat="1" ht="15">
      <c r="A316" s="14"/>
      <c r="B316" s="14"/>
      <c r="C316" s="15">
        <v>4260</v>
      </c>
      <c r="D316" s="5" t="s">
        <v>20</v>
      </c>
      <c r="E316" s="44">
        <v>3500</v>
      </c>
      <c r="F316" s="28"/>
      <c r="G316" s="28"/>
      <c r="H316" s="54">
        <f t="shared" si="6"/>
        <v>3500</v>
      </c>
    </row>
    <row r="317" spans="1:8" s="33" customFormat="1" ht="15">
      <c r="A317" s="8"/>
      <c r="B317" s="8"/>
      <c r="C317" s="15">
        <v>4270</v>
      </c>
      <c r="D317" s="5" t="s">
        <v>100</v>
      </c>
      <c r="E317" s="44">
        <v>3000</v>
      </c>
      <c r="F317" s="64"/>
      <c r="G317" s="64"/>
      <c r="H317" s="54">
        <f t="shared" si="6"/>
        <v>3000</v>
      </c>
    </row>
    <row r="318" spans="1:8" s="33" customFormat="1" ht="15">
      <c r="A318" s="8"/>
      <c r="B318" s="8"/>
      <c r="C318" s="15">
        <v>4300</v>
      </c>
      <c r="D318" s="5" t="s">
        <v>8</v>
      </c>
      <c r="E318" s="44">
        <v>3500</v>
      </c>
      <c r="F318" s="64"/>
      <c r="G318" s="64"/>
      <c r="H318" s="54">
        <f t="shared" si="6"/>
        <v>3500</v>
      </c>
    </row>
    <row r="319" spans="1:8" ht="14.25">
      <c r="A319" s="15"/>
      <c r="B319" s="15"/>
      <c r="C319" s="15">
        <v>6050</v>
      </c>
      <c r="D319" s="26" t="s">
        <v>110</v>
      </c>
      <c r="E319" s="44">
        <v>160023</v>
      </c>
      <c r="F319" s="5"/>
      <c r="G319" s="53"/>
      <c r="H319" s="54">
        <f t="shared" si="6"/>
        <v>160023</v>
      </c>
    </row>
    <row r="320" spans="1:8" s="35" customFormat="1" ht="15">
      <c r="A320" s="7"/>
      <c r="B320" s="7">
        <v>92605</v>
      </c>
      <c r="C320" s="7"/>
      <c r="D320" s="4" t="s">
        <v>69</v>
      </c>
      <c r="E320" s="42">
        <f>SUM(E321+E322+E323+E324+E325)</f>
        <v>52000</v>
      </c>
      <c r="F320" s="42">
        <f>SUM(F321+F322+F323+F324+F325)</f>
        <v>0</v>
      </c>
      <c r="G320" s="42">
        <f>SUM(G321+G322+G323+G324+G325)</f>
        <v>0</v>
      </c>
      <c r="H320" s="66">
        <f t="shared" si="6"/>
        <v>52000</v>
      </c>
    </row>
    <row r="321" spans="1:8" ht="28.5">
      <c r="A321" s="15"/>
      <c r="B321" s="15"/>
      <c r="C321" s="15">
        <v>2820</v>
      </c>
      <c r="D321" s="6" t="s">
        <v>138</v>
      </c>
      <c r="E321" s="46">
        <v>41800</v>
      </c>
      <c r="F321" s="46"/>
      <c r="G321" s="46"/>
      <c r="H321" s="54">
        <f t="shared" si="6"/>
        <v>41800</v>
      </c>
    </row>
    <row r="322" spans="1:8" ht="14.25">
      <c r="A322" s="15"/>
      <c r="B322" s="15"/>
      <c r="C322" s="15">
        <v>4170</v>
      </c>
      <c r="D322" s="5" t="s">
        <v>116</v>
      </c>
      <c r="E322" s="46">
        <v>1500</v>
      </c>
      <c r="F322" s="46"/>
      <c r="G322" s="46"/>
      <c r="H322" s="54">
        <f t="shared" si="6"/>
        <v>1500</v>
      </c>
    </row>
    <row r="323" spans="1:8" ht="14.25">
      <c r="A323" s="15"/>
      <c r="B323" s="15"/>
      <c r="C323" s="15">
        <v>4210</v>
      </c>
      <c r="D323" s="5" t="s">
        <v>7</v>
      </c>
      <c r="E323" s="44">
        <v>4000</v>
      </c>
      <c r="F323" s="5"/>
      <c r="G323" s="53"/>
      <c r="H323" s="54">
        <f t="shared" si="6"/>
        <v>4000</v>
      </c>
    </row>
    <row r="324" spans="1:8" ht="14.25">
      <c r="A324" s="15"/>
      <c r="B324" s="15"/>
      <c r="C324" s="15">
        <v>4300</v>
      </c>
      <c r="D324" s="5" t="s">
        <v>8</v>
      </c>
      <c r="E324" s="44">
        <v>4000</v>
      </c>
      <c r="F324" s="5"/>
      <c r="G324" s="53"/>
      <c r="H324" s="54">
        <f t="shared" si="6"/>
        <v>4000</v>
      </c>
    </row>
    <row r="325" spans="1:8" ht="14.25">
      <c r="A325" s="15"/>
      <c r="B325" s="15"/>
      <c r="C325" s="15">
        <v>4410</v>
      </c>
      <c r="D325" s="5" t="s">
        <v>53</v>
      </c>
      <c r="E325" s="44">
        <v>700</v>
      </c>
      <c r="F325" s="5"/>
      <c r="G325" s="53"/>
      <c r="H325" s="54">
        <f t="shared" si="6"/>
        <v>700</v>
      </c>
    </row>
    <row r="326" spans="1:8" s="35" customFormat="1" ht="15">
      <c r="A326" s="7"/>
      <c r="B326" s="7">
        <v>92695</v>
      </c>
      <c r="C326" s="7"/>
      <c r="D326" s="4" t="s">
        <v>5</v>
      </c>
      <c r="E326" s="47">
        <f>E327+E328</f>
        <v>0</v>
      </c>
      <c r="F326" s="47">
        <f>F327+F328</f>
        <v>14962</v>
      </c>
      <c r="G326" s="47">
        <f>G327+G328</f>
        <v>0</v>
      </c>
      <c r="H326" s="66">
        <f t="shared" si="6"/>
        <v>14962</v>
      </c>
    </row>
    <row r="327" spans="1:8" ht="14.25">
      <c r="A327" s="15"/>
      <c r="B327" s="15"/>
      <c r="C327" s="15">
        <v>4210</v>
      </c>
      <c r="D327" s="5" t="s">
        <v>7</v>
      </c>
      <c r="E327" s="44">
        <v>0</v>
      </c>
      <c r="F327" s="53">
        <v>7462</v>
      </c>
      <c r="G327" s="53"/>
      <c r="H327" s="54">
        <f t="shared" si="6"/>
        <v>7462</v>
      </c>
    </row>
    <row r="328" spans="1:8" ht="14.25">
      <c r="A328" s="15"/>
      <c r="B328" s="15"/>
      <c r="C328" s="15">
        <v>4300</v>
      </c>
      <c r="D328" s="5" t="s">
        <v>8</v>
      </c>
      <c r="E328" s="44">
        <v>0</v>
      </c>
      <c r="F328" s="53">
        <v>7500</v>
      </c>
      <c r="G328" s="53"/>
      <c r="H328" s="54">
        <f t="shared" si="6"/>
        <v>7500</v>
      </c>
    </row>
    <row r="329" spans="1:8" s="34" customFormat="1" ht="15">
      <c r="A329" s="24"/>
      <c r="B329" s="24"/>
      <c r="C329" s="24"/>
      <c r="D329" s="2" t="s">
        <v>81</v>
      </c>
      <c r="E329" s="41">
        <f>E12+E15+E21+E26+E39+E50+E59+E99+E109+E124+E132+E135+E139+E216+E227+E268+E281+E295+E314</f>
        <v>15965273</v>
      </c>
      <c r="F329" s="41">
        <f>F12+F15+F21+F26+F39+F50+F59+F99+F109+F124+F132+F135+F139+F216+F227+F268+F281+F295+F314</f>
        <v>1010925</v>
      </c>
      <c r="G329" s="41">
        <f>G12+G15+G21+G26+G39+G50+G59+G99+G109+G124+G132+G135+G139+G216+G227+G268+G281+G295+G314</f>
        <v>864670</v>
      </c>
      <c r="H329" s="65">
        <f t="shared" si="6"/>
        <v>16111528</v>
      </c>
    </row>
    <row r="330" ht="14.25">
      <c r="E330" s="20"/>
    </row>
    <row r="331" ht="14.25">
      <c r="E331" s="36"/>
    </row>
    <row r="332" ht="14.25">
      <c r="E332" s="36"/>
    </row>
    <row r="333" ht="14.25">
      <c r="E333" s="36"/>
    </row>
    <row r="334" ht="14.25">
      <c r="E334" s="36"/>
    </row>
    <row r="335" ht="14.25">
      <c r="E335" s="36"/>
    </row>
    <row r="336" ht="14.25">
      <c r="E336" s="36"/>
    </row>
    <row r="337" ht="14.25">
      <c r="E337" s="36"/>
    </row>
    <row r="338" ht="14.25">
      <c r="E338" s="36"/>
    </row>
    <row r="339" ht="14.25">
      <c r="E339" s="36"/>
    </row>
    <row r="340" ht="14.25">
      <c r="E340" s="36"/>
    </row>
    <row r="341" ht="14.25">
      <c r="E341" s="36"/>
    </row>
    <row r="342" ht="14.25">
      <c r="E342" s="36"/>
    </row>
    <row r="343" ht="14.25">
      <c r="E343" s="36"/>
    </row>
    <row r="344" ht="14.25">
      <c r="E344" s="36"/>
    </row>
    <row r="345" ht="14.25">
      <c r="E345" s="36"/>
    </row>
    <row r="346" ht="14.25">
      <c r="E346" s="36"/>
    </row>
    <row r="347" ht="14.25">
      <c r="E347" s="36"/>
    </row>
    <row r="348" ht="14.25">
      <c r="E348" s="36"/>
    </row>
    <row r="349" ht="14.25">
      <c r="E349" s="36"/>
    </row>
    <row r="350" ht="14.25">
      <c r="E350" s="36"/>
    </row>
    <row r="351" ht="14.25">
      <c r="E351" s="36"/>
    </row>
    <row r="352" ht="14.25">
      <c r="E352" s="36"/>
    </row>
    <row r="353" ht="14.25">
      <c r="E353" s="36"/>
    </row>
    <row r="354" ht="14.25">
      <c r="E354" s="36"/>
    </row>
    <row r="355" ht="14.25">
      <c r="E355" s="36"/>
    </row>
    <row r="356" ht="14.25">
      <c r="E356" s="36"/>
    </row>
    <row r="357" ht="14.25">
      <c r="E357" s="36"/>
    </row>
    <row r="358" ht="14.25">
      <c r="E358" s="36"/>
    </row>
    <row r="359" ht="14.25">
      <c r="E359" s="36"/>
    </row>
    <row r="360" ht="14.25">
      <c r="E360" s="36"/>
    </row>
    <row r="361" ht="14.25">
      <c r="E361" s="36"/>
    </row>
    <row r="362" ht="14.25">
      <c r="E362" s="36"/>
    </row>
    <row r="363" ht="14.25">
      <c r="E363" s="36"/>
    </row>
    <row r="364" ht="14.25">
      <c r="E364" s="36"/>
    </row>
    <row r="365" ht="14.25">
      <c r="E365" s="36"/>
    </row>
    <row r="366" ht="14.25">
      <c r="E366" s="36"/>
    </row>
    <row r="367" ht="14.25">
      <c r="E367" s="36"/>
    </row>
    <row r="368" ht="14.25">
      <c r="E368" s="36"/>
    </row>
    <row r="369" ht="14.25">
      <c r="E369" s="36"/>
    </row>
    <row r="370" ht="14.25">
      <c r="E370" s="36"/>
    </row>
    <row r="371" ht="14.25">
      <c r="E371" s="36"/>
    </row>
    <row r="372" ht="14.25">
      <c r="E372" s="36"/>
    </row>
    <row r="373" ht="14.25">
      <c r="E373" s="36"/>
    </row>
    <row r="374" ht="14.25">
      <c r="E374" s="36"/>
    </row>
    <row r="375" ht="14.25">
      <c r="E375" s="36"/>
    </row>
    <row r="376" ht="14.25">
      <c r="E376" s="36"/>
    </row>
    <row r="377" ht="14.25">
      <c r="E377" s="36"/>
    </row>
    <row r="378" ht="14.25">
      <c r="E378" s="36"/>
    </row>
    <row r="379" ht="14.25">
      <c r="E379" s="36"/>
    </row>
    <row r="380" ht="14.25">
      <c r="E380" s="36"/>
    </row>
    <row r="381" ht="14.25">
      <c r="E381" s="36"/>
    </row>
    <row r="382" ht="14.25">
      <c r="E382" s="36"/>
    </row>
    <row r="383" ht="14.25">
      <c r="E383" s="36"/>
    </row>
    <row r="384" ht="14.25">
      <c r="E384" s="36"/>
    </row>
    <row r="385" ht="14.25">
      <c r="E385" s="36"/>
    </row>
    <row r="386" ht="14.25">
      <c r="E386" s="36"/>
    </row>
    <row r="387" ht="14.25">
      <c r="E387" s="36"/>
    </row>
    <row r="388" ht="14.25">
      <c r="E388" s="36"/>
    </row>
    <row r="389" ht="14.25">
      <c r="E389" s="36"/>
    </row>
    <row r="390" ht="14.25">
      <c r="E390" s="36"/>
    </row>
    <row r="391" ht="14.25">
      <c r="E391" s="36"/>
    </row>
    <row r="392" ht="14.25">
      <c r="E392" s="36"/>
    </row>
    <row r="393" ht="14.25">
      <c r="E393" s="36"/>
    </row>
    <row r="394" ht="14.25">
      <c r="E394" s="36"/>
    </row>
    <row r="395" ht="14.25">
      <c r="E395" s="36"/>
    </row>
    <row r="396" ht="14.25">
      <c r="E396" s="36"/>
    </row>
    <row r="397" ht="14.25">
      <c r="E397" s="36"/>
    </row>
    <row r="398" ht="14.25">
      <c r="E398" s="36"/>
    </row>
    <row r="399" ht="14.25">
      <c r="E399" s="36"/>
    </row>
    <row r="400" ht="14.25">
      <c r="E400" s="36"/>
    </row>
    <row r="401" ht="14.25">
      <c r="E401" s="36"/>
    </row>
    <row r="402" ht="14.25">
      <c r="E402" s="36"/>
    </row>
    <row r="403" ht="14.25">
      <c r="E403" s="36"/>
    </row>
    <row r="404" ht="14.25">
      <c r="E404" s="36"/>
    </row>
    <row r="405" ht="14.25">
      <c r="E405" s="36"/>
    </row>
    <row r="406" ht="14.25">
      <c r="E406" s="36"/>
    </row>
    <row r="407" ht="14.25">
      <c r="E407" s="36"/>
    </row>
    <row r="408" ht="14.25">
      <c r="E408" s="36"/>
    </row>
    <row r="409" ht="14.25">
      <c r="E409" s="36"/>
    </row>
    <row r="410" ht="14.25">
      <c r="E410" s="36"/>
    </row>
    <row r="411" ht="14.25">
      <c r="E411" s="36"/>
    </row>
    <row r="412" ht="14.25">
      <c r="E412" s="36"/>
    </row>
    <row r="413" ht="14.25">
      <c r="E413" s="36"/>
    </row>
    <row r="414" ht="14.25">
      <c r="E414" s="36"/>
    </row>
    <row r="415" ht="14.25">
      <c r="E415" s="36"/>
    </row>
    <row r="416" ht="14.25">
      <c r="E416" s="36"/>
    </row>
    <row r="417" ht="14.25">
      <c r="E417" s="36"/>
    </row>
    <row r="418" ht="14.25">
      <c r="E418" s="36"/>
    </row>
    <row r="419" ht="14.25">
      <c r="E419" s="36"/>
    </row>
    <row r="420" ht="14.25">
      <c r="E420" s="36"/>
    </row>
    <row r="421" ht="14.25">
      <c r="E421" s="36"/>
    </row>
    <row r="422" ht="14.25">
      <c r="E422" s="36"/>
    </row>
    <row r="423" ht="14.25">
      <c r="E423" s="36"/>
    </row>
    <row r="424" ht="14.25">
      <c r="E424" s="36"/>
    </row>
    <row r="425" ht="14.25">
      <c r="E425" s="36"/>
    </row>
    <row r="426" ht="14.25">
      <c r="E426" s="36"/>
    </row>
    <row r="427" ht="14.25">
      <c r="E427" s="36"/>
    </row>
    <row r="428" ht="14.25">
      <c r="E428" s="36"/>
    </row>
    <row r="429" ht="14.25">
      <c r="E429" s="36"/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1:H1"/>
    <mergeCell ref="D2:H2"/>
    <mergeCell ref="D3:H3"/>
    <mergeCell ref="D4:H4"/>
    <mergeCell ref="D6:F6"/>
    <mergeCell ref="D7:F7"/>
    <mergeCell ref="E9:E10"/>
  </mergeCells>
  <printOptions horizontalCentered="1"/>
  <pageMargins left="0.1968503937007874" right="0.1968503937007874" top="0.5905511811023623" bottom="0.3937007874015748" header="0.15748031496062992" footer="0.4330708661417323"/>
  <pageSetup horizontalDpi="300" verticalDpi="300" orientation="landscape" paperSize="9" scale="80" r:id="rId1"/>
  <headerFooter alignWithMargins="0">
    <oddHeader>&amp;CStrona &amp;P</oddHeader>
  </headerFooter>
  <rowBreaks count="7" manualBreakCount="7">
    <brk id="42" max="7" man="1"/>
    <brk id="86" max="7" man="1"/>
    <brk id="126" max="7" man="1"/>
    <brk id="167" max="7" man="1"/>
    <brk id="211" max="7" man="1"/>
    <brk id="251" max="7" man="1"/>
    <brk id="29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="75" zoomScaleNormal="75" workbookViewId="0" topLeftCell="A40">
      <selection activeCell="A40" sqref="A1:IV16384"/>
    </sheetView>
  </sheetViews>
  <sheetFormatPr defaultColWidth="9.00390625" defaultRowHeight="12.75"/>
  <cols>
    <col min="1" max="1" width="5.125" style="0" customWidth="1"/>
    <col min="3" max="3" width="7.375" style="0" customWidth="1"/>
    <col min="4" max="4" width="30.75390625" style="0" customWidth="1"/>
    <col min="5" max="5" width="13.875" style="0" customWidth="1"/>
    <col min="6" max="6" width="16.875" style="0" customWidth="1"/>
    <col min="7" max="7" width="15.25390625" style="0" customWidth="1"/>
    <col min="8" max="8" width="15.625" style="0" customWidth="1"/>
    <col min="9" max="9" width="16.125" style="0" customWidth="1"/>
  </cols>
  <sheetData>
    <row r="3" spans="4:6" ht="15.75">
      <c r="D3" s="89"/>
      <c r="E3" s="89"/>
      <c r="F3" s="89"/>
    </row>
    <row r="4" spans="1:9" ht="12.75">
      <c r="A4" s="51"/>
      <c r="B4" s="51"/>
      <c r="C4" s="51"/>
      <c r="D4" s="51"/>
      <c r="E4" s="88"/>
      <c r="F4" s="91"/>
      <c r="G4" s="88"/>
      <c r="H4" s="93"/>
      <c r="I4" s="88"/>
    </row>
    <row r="5" spans="1:9" s="50" customFormat="1" ht="28.5" customHeight="1">
      <c r="A5" s="52"/>
      <c r="B5" s="52"/>
      <c r="C5" s="52"/>
      <c r="D5" s="52"/>
      <c r="E5" s="90"/>
      <c r="F5" s="92"/>
      <c r="G5" s="88"/>
      <c r="H5" s="93"/>
      <c r="I5" s="88"/>
    </row>
    <row r="6" spans="1:9" s="35" customFormat="1" ht="15">
      <c r="A6" s="7"/>
      <c r="B6" s="7"/>
      <c r="C6" s="7"/>
      <c r="D6" s="4"/>
      <c r="E6" s="42"/>
      <c r="F6" s="42"/>
      <c r="G6" s="42"/>
      <c r="H6" s="42"/>
      <c r="I6" s="42"/>
    </row>
    <row r="7" spans="1:9" s="19" customFormat="1" ht="15">
      <c r="A7" s="7"/>
      <c r="B7" s="7"/>
      <c r="C7" s="15"/>
      <c r="D7" s="26"/>
      <c r="E7" s="44"/>
      <c r="F7" s="45"/>
      <c r="G7" s="5"/>
      <c r="H7" s="5"/>
      <c r="I7" s="5"/>
    </row>
    <row r="8" spans="1:9" s="19" customFormat="1" ht="15">
      <c r="A8" s="7"/>
      <c r="B8" s="7"/>
      <c r="C8" s="15"/>
      <c r="D8" s="5"/>
      <c r="E8" s="44"/>
      <c r="F8" s="45"/>
      <c r="G8" s="5"/>
      <c r="H8" s="5"/>
      <c r="I8" s="5"/>
    </row>
    <row r="9" spans="1:9" s="19" customFormat="1" ht="15">
      <c r="A9" s="7"/>
      <c r="B9" s="7"/>
      <c r="C9" s="15"/>
      <c r="D9" s="5"/>
      <c r="E9" s="44"/>
      <c r="F9" s="45"/>
      <c r="G9" s="5"/>
      <c r="H9" s="5"/>
      <c r="I9" s="5"/>
    </row>
    <row r="10" spans="1:9" s="19" customFormat="1" ht="15">
      <c r="A10" s="7"/>
      <c r="B10" s="7"/>
      <c r="C10" s="15"/>
      <c r="D10" s="5"/>
      <c r="E10" s="44"/>
      <c r="F10" s="45"/>
      <c r="G10" s="5"/>
      <c r="H10" s="5"/>
      <c r="I10" s="5"/>
    </row>
    <row r="17" spans="1:9" s="34" customFormat="1" ht="16.5" customHeight="1">
      <c r="A17" s="8"/>
      <c r="B17" s="8"/>
      <c r="C17" s="8"/>
      <c r="D17" s="2"/>
      <c r="E17" s="40"/>
      <c r="F17" s="40"/>
      <c r="G17" s="40"/>
      <c r="H17" s="40"/>
      <c r="I17" s="40"/>
    </row>
    <row r="18" spans="1:9" s="37" customFormat="1" ht="31.5" customHeight="1">
      <c r="A18" s="14"/>
      <c r="B18" s="14"/>
      <c r="C18" s="14"/>
      <c r="D18" s="39"/>
      <c r="E18" s="47"/>
      <c r="F18" s="47"/>
      <c r="G18" s="47"/>
      <c r="H18" s="47"/>
      <c r="I18" s="47"/>
    </row>
    <row r="19" spans="1:9" s="38" customFormat="1" ht="15.75" customHeight="1">
      <c r="A19" s="17"/>
      <c r="B19" s="17"/>
      <c r="C19" s="17"/>
      <c r="D19" s="49"/>
      <c r="E19" s="44"/>
      <c r="F19" s="45"/>
      <c r="G19" s="54"/>
      <c r="H19" s="54"/>
      <c r="I19" s="54"/>
    </row>
    <row r="20" spans="1:9" s="38" customFormat="1" ht="15.75" customHeight="1">
      <c r="A20" s="17"/>
      <c r="B20" s="17"/>
      <c r="C20" s="17"/>
      <c r="D20" s="5"/>
      <c r="E20" s="44"/>
      <c r="F20" s="45"/>
      <c r="G20" s="54"/>
      <c r="H20" s="54"/>
      <c r="I20" s="54"/>
    </row>
    <row r="21" spans="1:9" s="38" customFormat="1" ht="15.75" customHeight="1">
      <c r="A21" s="17"/>
      <c r="B21" s="17"/>
      <c r="C21" s="17"/>
      <c r="D21" s="5"/>
      <c r="E21" s="44"/>
      <c r="F21" s="45"/>
      <c r="G21" s="54"/>
      <c r="H21" s="54"/>
      <c r="I21" s="54"/>
    </row>
    <row r="22" spans="1:9" s="38" customFormat="1" ht="15.75" customHeight="1">
      <c r="A22" s="17"/>
      <c r="B22" s="17"/>
      <c r="C22" s="17"/>
      <c r="D22" s="5"/>
      <c r="E22" s="44"/>
      <c r="F22" s="45"/>
      <c r="G22" s="54"/>
      <c r="H22" s="54"/>
      <c r="I22" s="54"/>
    </row>
    <row r="23" spans="1:9" s="38" customFormat="1" ht="15.75" customHeight="1">
      <c r="A23" s="17"/>
      <c r="B23" s="17"/>
      <c r="C23" s="17"/>
      <c r="D23" s="5"/>
      <c r="E23" s="44"/>
      <c r="F23" s="45"/>
      <c r="G23" s="54"/>
      <c r="H23" s="54"/>
      <c r="I23" s="54"/>
    </row>
    <row r="24" spans="1:9" s="38" customFormat="1" ht="15.75" customHeight="1">
      <c r="A24" s="17"/>
      <c r="B24" s="17"/>
      <c r="C24" s="17"/>
      <c r="D24" s="5"/>
      <c r="E24" s="44"/>
      <c r="F24" s="45"/>
      <c r="G24" s="54"/>
      <c r="H24" s="54"/>
      <c r="I24" s="54"/>
    </row>
    <row r="25" spans="1:9" s="38" customFormat="1" ht="14.25" customHeight="1">
      <c r="A25" s="17"/>
      <c r="B25" s="17"/>
      <c r="C25" s="17"/>
      <c r="D25" s="5"/>
      <c r="E25" s="44"/>
      <c r="F25" s="45"/>
      <c r="G25" s="54"/>
      <c r="H25" s="54"/>
      <c r="I25" s="54"/>
    </row>
    <row r="26" spans="1:9" s="38" customFormat="1" ht="16.5" customHeight="1">
      <c r="A26" s="17"/>
      <c r="B26" s="17"/>
      <c r="C26" s="17"/>
      <c r="D26" s="5"/>
      <c r="E26" s="44"/>
      <c r="F26" s="45"/>
      <c r="G26" s="54"/>
      <c r="H26" s="54"/>
      <c r="I26" s="54"/>
    </row>
    <row r="27" spans="1:9" s="34" customFormat="1" ht="31.5" customHeight="1">
      <c r="A27" s="8"/>
      <c r="B27" s="14"/>
      <c r="C27" s="14"/>
      <c r="D27" s="16"/>
      <c r="E27" s="47"/>
      <c r="F27" s="47"/>
      <c r="G27" s="47"/>
      <c r="H27" s="47"/>
      <c r="I27" s="47"/>
    </row>
    <row r="28" spans="1:9" s="33" customFormat="1" ht="16.5" customHeight="1">
      <c r="A28" s="8"/>
      <c r="B28" s="17"/>
      <c r="C28" s="17"/>
      <c r="D28" s="18"/>
      <c r="E28" s="44"/>
      <c r="F28" s="45"/>
      <c r="G28" s="54"/>
      <c r="H28" s="55"/>
      <c r="I28" s="54"/>
    </row>
    <row r="29" spans="1:9" s="33" customFormat="1" ht="16.5" customHeight="1">
      <c r="A29" s="8"/>
      <c r="B29" s="17"/>
      <c r="C29" s="17"/>
      <c r="D29" s="18"/>
      <c r="E29" s="44"/>
      <c r="F29" s="45"/>
      <c r="G29" s="54"/>
      <c r="H29" s="55"/>
      <c r="I29" s="54"/>
    </row>
    <row r="30" spans="1:9" s="35" customFormat="1" ht="15">
      <c r="A30" s="7"/>
      <c r="B30" s="7"/>
      <c r="C30" s="7"/>
      <c r="D30" s="25"/>
      <c r="E30" s="42"/>
      <c r="F30" s="42"/>
      <c r="G30" s="42"/>
      <c r="H30" s="42"/>
      <c r="I30" s="42"/>
    </row>
    <row r="31" spans="1:9" s="19" customFormat="1" ht="16.5" customHeight="1">
      <c r="A31" s="15"/>
      <c r="B31" s="15"/>
      <c r="C31" s="15"/>
      <c r="D31" s="5"/>
      <c r="E31" s="46"/>
      <c r="F31" s="45"/>
      <c r="G31" s="53"/>
      <c r="H31" s="53"/>
      <c r="I31" s="53"/>
    </row>
    <row r="32" spans="1:9" s="19" customFormat="1" ht="16.5" customHeight="1">
      <c r="A32" s="15"/>
      <c r="B32" s="15"/>
      <c r="C32" s="15"/>
      <c r="D32" s="5"/>
      <c r="E32" s="44"/>
      <c r="F32" s="45"/>
      <c r="G32" s="53"/>
      <c r="H32" s="53"/>
      <c r="I32" s="53"/>
    </row>
    <row r="33" spans="1:9" s="19" customFormat="1" ht="16.5" customHeight="1">
      <c r="A33" s="15"/>
      <c r="B33" s="15"/>
      <c r="C33" s="15"/>
      <c r="D33" s="5"/>
      <c r="E33" s="44"/>
      <c r="F33" s="45"/>
      <c r="G33" s="53"/>
      <c r="H33" s="53"/>
      <c r="I33" s="53"/>
    </row>
    <row r="34" spans="1:9" s="19" customFormat="1" ht="16.5" customHeight="1">
      <c r="A34" s="15"/>
      <c r="B34" s="15"/>
      <c r="C34" s="15"/>
      <c r="D34" s="5"/>
      <c r="E34" s="44"/>
      <c r="F34" s="45"/>
      <c r="G34" s="53"/>
      <c r="H34" s="53"/>
      <c r="I34" s="53"/>
    </row>
    <row r="35" spans="1:9" s="19" customFormat="1" ht="16.5" customHeight="1">
      <c r="A35" s="15"/>
      <c r="B35" s="15"/>
      <c r="C35" s="15"/>
      <c r="D35" s="5"/>
      <c r="E35" s="44"/>
      <c r="F35" s="45"/>
      <c r="G35" s="53"/>
      <c r="H35" s="53"/>
      <c r="I35" s="53"/>
    </row>
    <row r="36" spans="1:9" s="35" customFormat="1" ht="16.5" customHeight="1">
      <c r="A36" s="7"/>
      <c r="B36" s="7"/>
      <c r="C36" s="7"/>
      <c r="D36" s="4"/>
      <c r="E36" s="42"/>
      <c r="F36" s="42"/>
      <c r="G36" s="42"/>
      <c r="H36" s="42"/>
      <c r="I36" s="42"/>
    </row>
    <row r="37" spans="1:9" s="19" customFormat="1" ht="16.5" customHeight="1">
      <c r="A37" s="15"/>
      <c r="B37" s="15"/>
      <c r="C37" s="15"/>
      <c r="D37" s="5"/>
      <c r="E37" s="44"/>
      <c r="F37" s="45"/>
      <c r="G37" s="53"/>
      <c r="H37" s="53"/>
      <c r="I37" s="53"/>
    </row>
    <row r="38" spans="1:9" s="35" customFormat="1" ht="16.5" customHeight="1">
      <c r="A38" s="7"/>
      <c r="B38" s="7"/>
      <c r="C38" s="7"/>
      <c r="D38" s="4"/>
      <c r="E38" s="42"/>
      <c r="F38" s="42"/>
      <c r="G38" s="42"/>
      <c r="H38" s="42"/>
      <c r="I38" s="42"/>
    </row>
    <row r="39" spans="1:9" s="19" customFormat="1" ht="16.5" customHeight="1">
      <c r="A39" s="15"/>
      <c r="B39" s="15"/>
      <c r="C39" s="15"/>
      <c r="D39" s="5"/>
      <c r="E39" s="44"/>
      <c r="F39" s="45"/>
      <c r="G39" s="53"/>
      <c r="H39" s="53"/>
      <c r="I39" s="53"/>
    </row>
    <row r="40" spans="1:9" s="19" customFormat="1" ht="16.5" customHeight="1">
      <c r="A40" s="15"/>
      <c r="B40" s="15"/>
      <c r="C40" s="15"/>
      <c r="D40" s="5"/>
      <c r="E40" s="44"/>
      <c r="F40" s="45"/>
      <c r="G40" s="53"/>
      <c r="H40" s="53"/>
      <c r="I40" s="53"/>
    </row>
    <row r="41" spans="1:9" s="35" customFormat="1" ht="16.5" customHeight="1">
      <c r="A41" s="7"/>
      <c r="B41" s="7"/>
      <c r="C41" s="7"/>
      <c r="D41" s="4"/>
      <c r="E41" s="42"/>
      <c r="F41" s="42"/>
      <c r="G41" s="42"/>
      <c r="H41" s="42"/>
      <c r="I41" s="42"/>
    </row>
    <row r="42" spans="1:9" s="35" customFormat="1" ht="16.5" customHeight="1">
      <c r="A42" s="7"/>
      <c r="B42" s="7"/>
      <c r="C42" s="7"/>
      <c r="D42" s="4"/>
      <c r="E42" s="42"/>
      <c r="F42" s="43"/>
      <c r="G42" s="56"/>
      <c r="H42" s="56"/>
      <c r="I42" s="56"/>
    </row>
    <row r="43" spans="1:9" s="35" customFormat="1" ht="16.5" customHeight="1">
      <c r="A43" s="7"/>
      <c r="B43" s="7"/>
      <c r="C43" s="7"/>
      <c r="D43" s="4"/>
      <c r="E43" s="42"/>
      <c r="F43" s="43"/>
      <c r="G43" s="56"/>
      <c r="H43" s="56"/>
      <c r="I43" s="56"/>
    </row>
    <row r="44" spans="1:9" s="19" customFormat="1" ht="16.5" customHeight="1">
      <c r="A44" s="15"/>
      <c r="B44" s="15"/>
      <c r="C44" s="15"/>
      <c r="D44" s="5"/>
      <c r="E44" s="44"/>
      <c r="F44" s="45"/>
      <c r="G44" s="53"/>
      <c r="H44" s="53"/>
      <c r="I44" s="53"/>
    </row>
    <row r="45" spans="1:9" s="19" customFormat="1" ht="16.5" customHeight="1">
      <c r="A45" s="15"/>
      <c r="B45" s="15"/>
      <c r="C45" s="15"/>
      <c r="D45" s="5"/>
      <c r="E45" s="44"/>
      <c r="F45" s="45"/>
      <c r="G45" s="53"/>
      <c r="H45" s="53"/>
      <c r="I45" s="53"/>
    </row>
    <row r="46" spans="1:9" s="19" customFormat="1" ht="16.5" customHeight="1">
      <c r="A46" s="15"/>
      <c r="B46" s="15"/>
      <c r="C46" s="15"/>
      <c r="D46" s="5"/>
      <c r="E46" s="44"/>
      <c r="F46" s="45"/>
      <c r="G46" s="53"/>
      <c r="H46" s="53"/>
      <c r="I46" s="53"/>
    </row>
    <row r="47" spans="1:9" s="19" customFormat="1" ht="16.5" customHeight="1">
      <c r="A47" s="15"/>
      <c r="B47" s="15"/>
      <c r="C47" s="15"/>
      <c r="D47" s="5"/>
      <c r="E47" s="44"/>
      <c r="F47" s="45"/>
      <c r="G47" s="53"/>
      <c r="H47" s="53"/>
      <c r="I47" s="53"/>
    </row>
    <row r="48" spans="1:9" s="19" customFormat="1" ht="16.5" customHeight="1">
      <c r="A48" s="15"/>
      <c r="B48" s="15"/>
      <c r="C48" s="15"/>
      <c r="D48" s="5"/>
      <c r="E48" s="44"/>
      <c r="F48" s="45"/>
      <c r="G48" s="53"/>
      <c r="H48" s="53"/>
      <c r="I48" s="53"/>
    </row>
    <row r="49" spans="1:9" s="19" customFormat="1" ht="16.5" customHeight="1">
      <c r="A49" s="15"/>
      <c r="B49" s="15"/>
      <c r="C49" s="15"/>
      <c r="D49" s="5"/>
      <c r="E49" s="44"/>
      <c r="F49" s="45"/>
      <c r="G49" s="53"/>
      <c r="H49" s="53"/>
      <c r="I49" s="53"/>
    </row>
    <row r="50" spans="1:9" s="19" customFormat="1" ht="16.5" customHeight="1">
      <c r="A50" s="15"/>
      <c r="B50" s="15"/>
      <c r="C50" s="15"/>
      <c r="D50" s="5"/>
      <c r="E50" s="44"/>
      <c r="F50" s="45"/>
      <c r="G50" s="53"/>
      <c r="H50" s="53"/>
      <c r="I50" s="53"/>
    </row>
    <row r="51" spans="1:9" s="19" customFormat="1" ht="16.5" customHeight="1">
      <c r="A51" s="15"/>
      <c r="B51" s="15"/>
      <c r="C51" s="15"/>
      <c r="D51" s="5"/>
      <c r="E51" s="44"/>
      <c r="F51" s="45"/>
      <c r="G51" s="53"/>
      <c r="H51" s="53"/>
      <c r="I51" s="53"/>
    </row>
    <row r="52" spans="1:9" s="19" customFormat="1" ht="16.5" customHeight="1">
      <c r="A52" s="15"/>
      <c r="B52" s="15"/>
      <c r="C52" s="15"/>
      <c r="D52" s="5"/>
      <c r="E52" s="44"/>
      <c r="F52" s="45"/>
      <c r="G52" s="53"/>
      <c r="H52" s="53"/>
      <c r="I52" s="53"/>
    </row>
    <row r="53" spans="1:9" s="35" customFormat="1" ht="16.5" customHeight="1">
      <c r="A53" s="7"/>
      <c r="B53" s="7"/>
      <c r="C53" s="7"/>
      <c r="D53" s="4"/>
      <c r="E53" s="42"/>
      <c r="F53" s="42"/>
      <c r="G53" s="42"/>
      <c r="H53" s="42"/>
      <c r="I53" s="42"/>
    </row>
    <row r="54" spans="1:9" s="19" customFormat="1" ht="16.5" customHeight="1">
      <c r="A54" s="15"/>
      <c r="B54" s="15"/>
      <c r="C54" s="15"/>
      <c r="D54" s="5"/>
      <c r="E54" s="44"/>
      <c r="F54" s="45"/>
      <c r="G54" s="53"/>
      <c r="H54" s="53"/>
      <c r="I54" s="53"/>
    </row>
    <row r="55" spans="1:9" s="19" customFormat="1" ht="16.5" customHeight="1">
      <c r="A55" s="15"/>
      <c r="B55" s="15"/>
      <c r="C55" s="15"/>
      <c r="D55" s="5"/>
      <c r="E55" s="44"/>
      <c r="F55" s="45"/>
      <c r="G55" s="53"/>
      <c r="H55" s="53"/>
      <c r="I55" s="53"/>
    </row>
    <row r="56" spans="1:9" s="19" customFormat="1" ht="16.5" customHeight="1">
      <c r="A56" s="15"/>
      <c r="B56" s="15"/>
      <c r="C56" s="15"/>
      <c r="D56" s="5"/>
      <c r="E56" s="44"/>
      <c r="F56" s="45"/>
      <c r="G56" s="53"/>
      <c r="H56" s="53"/>
      <c r="I56" s="53"/>
    </row>
    <row r="57" spans="1:9" s="35" customFormat="1" ht="16.5" customHeight="1">
      <c r="A57" s="7"/>
      <c r="B57" s="7"/>
      <c r="C57" s="7"/>
      <c r="D57" s="4"/>
      <c r="E57" s="42"/>
      <c r="F57" s="42"/>
      <c r="G57" s="42"/>
      <c r="H57" s="42"/>
      <c r="I57" s="42"/>
    </row>
    <row r="58" spans="1:9" s="19" customFormat="1" ht="16.5" customHeight="1">
      <c r="A58" s="15"/>
      <c r="B58" s="7"/>
      <c r="C58" s="15"/>
      <c r="D58" s="5"/>
      <c r="E58" s="44"/>
      <c r="F58" s="45"/>
      <c r="G58" s="53"/>
      <c r="H58" s="53"/>
      <c r="I58" s="53"/>
    </row>
  </sheetData>
  <mergeCells count="6">
    <mergeCell ref="I4:I5"/>
    <mergeCell ref="D3:F3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3"/>
  <sheetViews>
    <sheetView zoomScale="75" zoomScaleNormal="75" workbookViewId="0" topLeftCell="A25">
      <selection activeCell="A25" sqref="A1:IV16384"/>
    </sheetView>
  </sheetViews>
  <sheetFormatPr defaultColWidth="9.00390625" defaultRowHeight="12.75"/>
  <cols>
    <col min="1" max="1" width="6.00390625" style="57" customWidth="1"/>
    <col min="2" max="2" width="7.125" style="57" customWidth="1"/>
    <col min="3" max="3" width="7.25390625" style="57" customWidth="1"/>
    <col min="4" max="4" width="52.125" style="57" customWidth="1"/>
    <col min="5" max="5" width="14.25390625" style="57" customWidth="1"/>
    <col min="6" max="6" width="15.75390625" style="57" customWidth="1"/>
    <col min="7" max="7" width="19.75390625" style="57" customWidth="1"/>
    <col min="8" max="8" width="18.00390625" style="57" customWidth="1"/>
    <col min="9" max="9" width="15.75390625" style="57" customWidth="1"/>
    <col min="10" max="10" width="10.125" style="57" customWidth="1"/>
    <col min="11" max="16384" width="9.125" style="57" customWidth="1"/>
  </cols>
  <sheetData>
    <row r="1" ht="13.5" customHeight="1"/>
    <row r="2" ht="13.5" customHeight="1"/>
    <row r="3" spans="4:7" ht="18.75" customHeight="1">
      <c r="D3" s="94"/>
      <c r="E3" s="94"/>
      <c r="F3" s="94"/>
      <c r="G3" s="94"/>
    </row>
    <row r="4" ht="13.5" customHeight="1"/>
    <row r="5" spans="1:10" ht="12.75" customHeight="1">
      <c r="A5" s="86"/>
      <c r="B5" s="86"/>
      <c r="C5" s="86"/>
      <c r="D5" s="86"/>
      <c r="E5" s="84"/>
      <c r="F5" s="84"/>
      <c r="G5" s="84"/>
      <c r="H5" s="84"/>
      <c r="I5" s="84"/>
      <c r="J5" s="95"/>
    </row>
    <row r="6" spans="1:10" ht="31.5" customHeight="1">
      <c r="A6" s="87"/>
      <c r="B6" s="87"/>
      <c r="C6" s="87"/>
      <c r="D6" s="87"/>
      <c r="E6" s="85"/>
      <c r="F6" s="85"/>
      <c r="G6" s="85"/>
      <c r="H6" s="85"/>
      <c r="I6" s="85"/>
      <c r="J6" s="96"/>
    </row>
    <row r="7" spans="1:10" s="34" customFormat="1" ht="15">
      <c r="A7" s="8"/>
      <c r="B7" s="8"/>
      <c r="C7" s="8"/>
      <c r="D7" s="2"/>
      <c r="E7" s="40"/>
      <c r="F7" s="40"/>
      <c r="G7" s="40"/>
      <c r="H7" s="40"/>
      <c r="I7" s="40"/>
      <c r="J7" s="58"/>
    </row>
    <row r="8" spans="1:10" s="35" customFormat="1" ht="15">
      <c r="A8" s="7"/>
      <c r="B8" s="7"/>
      <c r="C8" s="7"/>
      <c r="D8" s="4"/>
      <c r="E8" s="42"/>
      <c r="F8" s="42"/>
      <c r="G8" s="42"/>
      <c r="H8" s="42"/>
      <c r="I8" s="42"/>
      <c r="J8" s="58"/>
    </row>
    <row r="9" spans="1:10" s="19" customFormat="1" ht="15">
      <c r="A9" s="7"/>
      <c r="B9" s="7"/>
      <c r="C9" s="15"/>
      <c r="D9" s="5"/>
      <c r="E9" s="44"/>
      <c r="F9" s="45"/>
      <c r="G9" s="53"/>
      <c r="H9" s="53"/>
      <c r="I9" s="53"/>
      <c r="J9" s="58"/>
    </row>
    <row r="10" spans="1:10" s="19" customFormat="1" ht="15">
      <c r="A10" s="7"/>
      <c r="B10" s="7"/>
      <c r="C10" s="15"/>
      <c r="D10" s="5"/>
      <c r="E10" s="44"/>
      <c r="F10" s="45"/>
      <c r="G10" s="53"/>
      <c r="H10" s="53"/>
      <c r="I10" s="53"/>
      <c r="J10" s="58"/>
    </row>
    <row r="11" spans="1:10" s="19" customFormat="1" ht="15">
      <c r="A11" s="7"/>
      <c r="B11" s="7"/>
      <c r="C11" s="15"/>
      <c r="D11" s="5"/>
      <c r="E11" s="44"/>
      <c r="F11" s="45"/>
      <c r="G11" s="53"/>
      <c r="H11" s="53"/>
      <c r="I11" s="53"/>
      <c r="J11" s="58"/>
    </row>
    <row r="12" spans="1:10" s="19" customFormat="1" ht="15">
      <c r="A12" s="7"/>
      <c r="B12" s="7"/>
      <c r="C12" s="15"/>
      <c r="D12" s="5"/>
      <c r="E12" s="44"/>
      <c r="F12" s="45"/>
      <c r="G12" s="53"/>
      <c r="H12" s="53"/>
      <c r="I12" s="53"/>
      <c r="J12" s="58"/>
    </row>
    <row r="13" spans="1:10" s="19" customFormat="1" ht="15">
      <c r="A13" s="7"/>
      <c r="B13" s="7"/>
      <c r="C13" s="15"/>
      <c r="D13" s="5"/>
      <c r="E13" s="44"/>
      <c r="F13" s="45"/>
      <c r="G13" s="53"/>
      <c r="H13" s="53"/>
      <c r="I13" s="53"/>
      <c r="J13" s="58"/>
    </row>
    <row r="14" spans="1:10" s="19" customFormat="1" ht="15">
      <c r="A14" s="7"/>
      <c r="B14" s="7"/>
      <c r="C14" s="15"/>
      <c r="D14" s="5"/>
      <c r="E14" s="44"/>
      <c r="F14" s="45"/>
      <c r="G14" s="53"/>
      <c r="H14" s="53"/>
      <c r="I14" s="53"/>
      <c r="J14" s="58"/>
    </row>
    <row r="15" spans="1:10" s="19" customFormat="1" ht="15">
      <c r="A15" s="7"/>
      <c r="B15" s="7"/>
      <c r="C15" s="15"/>
      <c r="D15" s="5"/>
      <c r="E15" s="48"/>
      <c r="F15" s="45"/>
      <c r="G15" s="53"/>
      <c r="H15" s="53"/>
      <c r="I15" s="53"/>
      <c r="J15" s="58"/>
    </row>
    <row r="16" spans="1:10" s="19" customFormat="1" ht="15">
      <c r="A16" s="7"/>
      <c r="B16" s="7"/>
      <c r="C16" s="29"/>
      <c r="D16" s="26"/>
      <c r="E16" s="44"/>
      <c r="F16" s="45"/>
      <c r="G16" s="53"/>
      <c r="H16" s="53"/>
      <c r="I16" s="53"/>
      <c r="J16" s="58"/>
    </row>
    <row r="17" spans="1:10" s="19" customFormat="1" ht="15">
      <c r="A17" s="7"/>
      <c r="B17" s="7"/>
      <c r="C17" s="29"/>
      <c r="D17" s="26"/>
      <c r="E17" s="44"/>
      <c r="F17" s="45"/>
      <c r="G17" s="53"/>
      <c r="H17" s="53"/>
      <c r="I17" s="53"/>
      <c r="J17" s="58"/>
    </row>
    <row r="18" spans="1:10" s="19" customFormat="1" ht="15">
      <c r="A18" s="7"/>
      <c r="B18" s="7"/>
      <c r="C18" s="15"/>
      <c r="D18" s="5"/>
      <c r="E18" s="44"/>
      <c r="F18" s="45"/>
      <c r="G18" s="53"/>
      <c r="H18" s="53"/>
      <c r="I18" s="53"/>
      <c r="J18" s="58"/>
    </row>
    <row r="19" spans="1:10" s="19" customFormat="1" ht="15">
      <c r="A19" s="7"/>
      <c r="B19" s="7"/>
      <c r="C19" s="15"/>
      <c r="D19" s="5"/>
      <c r="E19" s="44"/>
      <c r="F19" s="45"/>
      <c r="G19" s="53"/>
      <c r="H19" s="53"/>
      <c r="I19" s="53"/>
      <c r="J19" s="58"/>
    </row>
    <row r="20" spans="1:10" s="19" customFormat="1" ht="15">
      <c r="A20" s="7"/>
      <c r="B20" s="7"/>
      <c r="C20" s="15"/>
      <c r="D20" s="5"/>
      <c r="E20" s="44"/>
      <c r="F20" s="45"/>
      <c r="G20" s="53"/>
      <c r="H20" s="53"/>
      <c r="I20" s="53"/>
      <c r="J20" s="58"/>
    </row>
    <row r="21" spans="1:10" s="19" customFormat="1" ht="15">
      <c r="A21" s="7"/>
      <c r="B21" s="7"/>
      <c r="C21" s="15"/>
      <c r="D21" s="5"/>
      <c r="E21" s="44"/>
      <c r="F21" s="45"/>
      <c r="G21" s="53"/>
      <c r="H21" s="53"/>
      <c r="I21" s="53"/>
      <c r="J21" s="58"/>
    </row>
    <row r="22" spans="1:10" s="19" customFormat="1" ht="15">
      <c r="A22" s="7"/>
      <c r="B22" s="7"/>
      <c r="C22" s="15"/>
      <c r="D22" s="5"/>
      <c r="E22" s="44"/>
      <c r="F22" s="45"/>
      <c r="G22" s="53"/>
      <c r="H22" s="53"/>
      <c r="I22" s="53"/>
      <c r="J22" s="58"/>
    </row>
    <row r="23" spans="1:10" s="19" customFormat="1" ht="15">
      <c r="A23" s="7"/>
      <c r="B23" s="7"/>
      <c r="C23" s="15"/>
      <c r="D23" s="5"/>
      <c r="E23" s="44"/>
      <c r="F23" s="45"/>
      <c r="G23" s="53"/>
      <c r="H23" s="53"/>
      <c r="I23" s="53"/>
      <c r="J23" s="58"/>
    </row>
    <row r="24" spans="1:10" s="19" customFormat="1" ht="15">
      <c r="A24" s="7"/>
      <c r="B24" s="7"/>
      <c r="C24" s="15"/>
      <c r="D24" s="5"/>
      <c r="E24" s="46"/>
      <c r="F24" s="46"/>
      <c r="G24" s="46"/>
      <c r="H24" s="46"/>
      <c r="I24" s="46"/>
      <c r="J24" s="58"/>
    </row>
    <row r="25" spans="1:10" s="19" customFormat="1" ht="15">
      <c r="A25" s="7"/>
      <c r="B25" s="7"/>
      <c r="C25" s="15"/>
      <c r="D25" s="5"/>
      <c r="E25" s="44"/>
      <c r="F25" s="45"/>
      <c r="G25" s="53"/>
      <c r="H25" s="53"/>
      <c r="I25" s="53"/>
      <c r="J25" s="58"/>
    </row>
    <row r="26" spans="1:10" s="19" customFormat="1" ht="15">
      <c r="A26" s="7"/>
      <c r="B26" s="7"/>
      <c r="C26" s="15"/>
      <c r="D26" s="5"/>
      <c r="E26" s="44"/>
      <c r="F26" s="45"/>
      <c r="G26" s="53"/>
      <c r="H26" s="53"/>
      <c r="I26" s="53"/>
      <c r="J26" s="58"/>
    </row>
    <row r="27" spans="1:10" s="19" customFormat="1" ht="15">
      <c r="A27" s="7"/>
      <c r="B27" s="7"/>
      <c r="C27" s="15"/>
      <c r="D27" s="5"/>
      <c r="E27" s="44"/>
      <c r="F27" s="45"/>
      <c r="G27" s="53"/>
      <c r="H27" s="53"/>
      <c r="I27" s="53"/>
      <c r="J27" s="58"/>
    </row>
    <row r="28" spans="1:10" s="35" customFormat="1" ht="15">
      <c r="A28" s="7"/>
      <c r="B28" s="7"/>
      <c r="C28" s="7"/>
      <c r="D28" s="4"/>
      <c r="E28" s="42"/>
      <c r="F28" s="42"/>
      <c r="G28" s="42"/>
      <c r="H28" s="42"/>
      <c r="I28" s="42"/>
      <c r="J28" s="58"/>
    </row>
    <row r="29" spans="1:10" s="19" customFormat="1" ht="29.25" customHeight="1">
      <c r="A29" s="15"/>
      <c r="B29" s="15"/>
      <c r="C29" s="15"/>
      <c r="D29" s="26"/>
      <c r="E29" s="46"/>
      <c r="F29" s="46"/>
      <c r="G29" s="46"/>
      <c r="H29" s="46"/>
      <c r="I29" s="46"/>
      <c r="J29" s="58"/>
    </row>
    <row r="30" spans="1:10" s="19" customFormat="1" ht="15">
      <c r="A30" s="7"/>
      <c r="B30" s="7"/>
      <c r="C30" s="15"/>
      <c r="D30" s="5"/>
      <c r="E30" s="44"/>
      <c r="F30" s="45"/>
      <c r="G30" s="53"/>
      <c r="H30" s="53"/>
      <c r="I30" s="53"/>
      <c r="J30" s="58"/>
    </row>
    <row r="31" spans="1:10" s="19" customFormat="1" ht="15">
      <c r="A31" s="7"/>
      <c r="B31" s="7"/>
      <c r="C31" s="15"/>
      <c r="D31" s="5"/>
      <c r="E31" s="44"/>
      <c r="F31" s="45"/>
      <c r="G31" s="53"/>
      <c r="H31" s="53"/>
      <c r="I31" s="53"/>
      <c r="J31" s="58"/>
    </row>
    <row r="32" spans="1:10" s="19" customFormat="1" ht="15">
      <c r="A32" s="7"/>
      <c r="B32" s="7"/>
      <c r="C32" s="15"/>
      <c r="D32" s="5"/>
      <c r="E32" s="44"/>
      <c r="F32" s="45"/>
      <c r="G32" s="53"/>
      <c r="H32" s="53"/>
      <c r="I32" s="53"/>
      <c r="J32" s="58"/>
    </row>
    <row r="33" spans="1:10" s="19" customFormat="1" ht="15">
      <c r="A33" s="7"/>
      <c r="B33" s="7"/>
      <c r="C33" s="15"/>
      <c r="D33" s="5"/>
      <c r="E33" s="44"/>
      <c r="F33" s="45"/>
      <c r="G33" s="53"/>
      <c r="H33" s="53"/>
      <c r="I33" s="53"/>
      <c r="J33" s="58"/>
    </row>
    <row r="34" spans="1:10" s="19" customFormat="1" ht="15">
      <c r="A34" s="7"/>
      <c r="B34" s="7"/>
      <c r="C34" s="15"/>
      <c r="D34" s="5"/>
      <c r="E34" s="44"/>
      <c r="F34" s="45"/>
      <c r="G34" s="53"/>
      <c r="H34" s="53"/>
      <c r="I34" s="53"/>
      <c r="J34" s="58"/>
    </row>
    <row r="35" spans="1:10" s="19" customFormat="1" ht="15">
      <c r="A35" s="7"/>
      <c r="B35" s="7"/>
      <c r="C35" s="15"/>
      <c r="D35" s="5"/>
      <c r="E35" s="44"/>
      <c r="F35" s="45"/>
      <c r="G35" s="53"/>
      <c r="H35" s="53"/>
      <c r="I35" s="53"/>
      <c r="J35" s="58"/>
    </row>
    <row r="36" spans="1:10" s="19" customFormat="1" ht="15">
      <c r="A36" s="7"/>
      <c r="B36" s="7"/>
      <c r="C36" s="15"/>
      <c r="D36" s="26"/>
      <c r="E36" s="44"/>
      <c r="F36" s="45"/>
      <c r="G36" s="53"/>
      <c r="H36" s="53"/>
      <c r="I36" s="53"/>
      <c r="J36" s="58"/>
    </row>
    <row r="37" spans="1:10" s="19" customFormat="1" ht="15">
      <c r="A37" s="7"/>
      <c r="B37" s="7"/>
      <c r="C37" s="15"/>
      <c r="D37" s="5"/>
      <c r="E37" s="44"/>
      <c r="F37" s="45"/>
      <c r="G37" s="53"/>
      <c r="H37" s="53"/>
      <c r="I37" s="53"/>
      <c r="J37" s="58"/>
    </row>
    <row r="38" spans="1:10" s="19" customFormat="1" ht="15">
      <c r="A38" s="7"/>
      <c r="B38" s="7"/>
      <c r="C38" s="15"/>
      <c r="D38" s="5"/>
      <c r="E38" s="44"/>
      <c r="F38" s="45"/>
      <c r="G38" s="53"/>
      <c r="H38" s="53"/>
      <c r="I38" s="53"/>
      <c r="J38" s="58"/>
    </row>
    <row r="39" spans="1:10" s="35" customFormat="1" ht="15">
      <c r="A39" s="7"/>
      <c r="B39" s="7"/>
      <c r="C39" s="7"/>
      <c r="D39" s="4"/>
      <c r="E39" s="42"/>
      <c r="F39" s="42"/>
      <c r="G39" s="42"/>
      <c r="H39" s="42"/>
      <c r="I39" s="42"/>
      <c r="J39" s="58"/>
    </row>
    <row r="40" spans="1:10" s="19" customFormat="1" ht="15">
      <c r="A40" s="7"/>
      <c r="B40" s="7"/>
      <c r="C40" s="15"/>
      <c r="D40" s="5"/>
      <c r="E40" s="44"/>
      <c r="F40" s="45"/>
      <c r="G40" s="53"/>
      <c r="H40" s="53"/>
      <c r="I40" s="53"/>
      <c r="J40" s="58"/>
    </row>
    <row r="41" spans="1:10" s="19" customFormat="1" ht="15">
      <c r="A41" s="7"/>
      <c r="B41" s="7"/>
      <c r="C41" s="15"/>
      <c r="D41" s="5"/>
      <c r="E41" s="44"/>
      <c r="F41" s="45"/>
      <c r="G41" s="53"/>
      <c r="H41" s="53"/>
      <c r="I41" s="53"/>
      <c r="J41" s="58"/>
    </row>
    <row r="42" spans="1:10" s="19" customFormat="1" ht="15">
      <c r="A42" s="7"/>
      <c r="B42" s="7"/>
      <c r="C42" s="15"/>
      <c r="D42" s="5"/>
      <c r="E42" s="44"/>
      <c r="F42" s="45"/>
      <c r="G42" s="53"/>
      <c r="H42" s="53"/>
      <c r="I42" s="53"/>
      <c r="J42" s="58"/>
    </row>
    <row r="43" spans="1:10" s="19" customFormat="1" ht="15">
      <c r="A43" s="7"/>
      <c r="B43" s="7"/>
      <c r="C43" s="15"/>
      <c r="D43" s="5"/>
      <c r="E43" s="44"/>
      <c r="F43" s="45"/>
      <c r="G43" s="53"/>
      <c r="H43" s="53"/>
      <c r="I43" s="53"/>
      <c r="J43" s="58"/>
    </row>
    <row r="44" spans="1:10" s="19" customFormat="1" ht="15">
      <c r="A44" s="7"/>
      <c r="B44" s="7"/>
      <c r="C44" s="15"/>
      <c r="D44" s="5"/>
      <c r="E44" s="44"/>
      <c r="F44" s="45"/>
      <c r="G44" s="53"/>
      <c r="H44" s="53"/>
      <c r="I44" s="53"/>
      <c r="J44" s="58"/>
    </row>
    <row r="45" spans="1:10" s="19" customFormat="1" ht="15">
      <c r="A45" s="7"/>
      <c r="B45" s="7"/>
      <c r="C45" s="15"/>
      <c r="D45" s="5"/>
      <c r="E45" s="44"/>
      <c r="F45" s="45"/>
      <c r="G45" s="53"/>
      <c r="H45" s="53"/>
      <c r="I45" s="53"/>
      <c r="J45" s="58"/>
    </row>
    <row r="46" spans="1:10" s="19" customFormat="1" ht="15">
      <c r="A46" s="7"/>
      <c r="B46" s="7"/>
      <c r="C46" s="29"/>
      <c r="D46" s="26"/>
      <c r="E46" s="44"/>
      <c r="F46" s="45"/>
      <c r="G46" s="53"/>
      <c r="H46" s="53"/>
      <c r="I46" s="53"/>
      <c r="J46" s="58"/>
    </row>
    <row r="47" spans="1:10" s="19" customFormat="1" ht="15">
      <c r="A47" s="7"/>
      <c r="B47" s="7"/>
      <c r="C47" s="29"/>
      <c r="D47" s="26"/>
      <c r="E47" s="44"/>
      <c r="F47" s="45"/>
      <c r="G47" s="53"/>
      <c r="H47" s="53"/>
      <c r="I47" s="53"/>
      <c r="J47" s="58"/>
    </row>
    <row r="48" spans="1:10" s="19" customFormat="1" ht="15">
      <c r="A48" s="7"/>
      <c r="B48" s="7"/>
      <c r="C48" s="15"/>
      <c r="D48" s="5"/>
      <c r="E48" s="44"/>
      <c r="F48" s="45"/>
      <c r="G48" s="53"/>
      <c r="H48" s="53"/>
      <c r="I48" s="53"/>
      <c r="J48" s="58"/>
    </row>
    <row r="49" spans="1:10" s="19" customFormat="1" ht="15">
      <c r="A49" s="7"/>
      <c r="B49" s="7"/>
      <c r="C49" s="15"/>
      <c r="D49" s="5"/>
      <c r="E49" s="44"/>
      <c r="F49" s="45"/>
      <c r="G49" s="53"/>
      <c r="H49" s="53"/>
      <c r="I49" s="53"/>
      <c r="J49" s="58"/>
    </row>
    <row r="50" spans="1:10" s="19" customFormat="1" ht="15">
      <c r="A50" s="7"/>
      <c r="B50" s="7"/>
      <c r="C50" s="15"/>
      <c r="D50" s="5"/>
      <c r="E50" s="44"/>
      <c r="F50" s="45"/>
      <c r="G50" s="53"/>
      <c r="H50" s="53"/>
      <c r="I50" s="53"/>
      <c r="J50" s="58"/>
    </row>
    <row r="51" spans="1:10" s="19" customFormat="1" ht="15">
      <c r="A51" s="7"/>
      <c r="B51" s="7"/>
      <c r="C51" s="15"/>
      <c r="D51" s="5"/>
      <c r="E51" s="44"/>
      <c r="F51" s="45"/>
      <c r="G51" s="53"/>
      <c r="H51" s="53"/>
      <c r="I51" s="53"/>
      <c r="J51" s="58"/>
    </row>
    <row r="52" spans="1:10" s="19" customFormat="1" ht="15">
      <c r="A52" s="7"/>
      <c r="B52" s="7"/>
      <c r="C52" s="15"/>
      <c r="D52" s="5"/>
      <c r="E52" s="44"/>
      <c r="F52" s="45"/>
      <c r="G52" s="53"/>
      <c r="H52" s="53"/>
      <c r="I52" s="53"/>
      <c r="J52" s="58"/>
    </row>
    <row r="53" spans="1:10" s="19" customFormat="1" ht="15">
      <c r="A53" s="7"/>
      <c r="B53" s="7"/>
      <c r="C53" s="15"/>
      <c r="D53" s="5"/>
      <c r="E53" s="44"/>
      <c r="F53" s="45"/>
      <c r="G53" s="53"/>
      <c r="H53" s="53"/>
      <c r="I53" s="53"/>
      <c r="J53" s="58"/>
    </row>
    <row r="54" spans="1:10" s="19" customFormat="1" ht="15">
      <c r="A54" s="7"/>
      <c r="B54" s="7"/>
      <c r="C54" s="15"/>
      <c r="D54" s="5"/>
      <c r="E54" s="44"/>
      <c r="F54" s="45"/>
      <c r="G54" s="53"/>
      <c r="H54" s="53"/>
      <c r="I54" s="53"/>
      <c r="J54" s="58"/>
    </row>
    <row r="55" spans="1:10" s="35" customFormat="1" ht="15">
      <c r="A55" s="7"/>
      <c r="B55" s="7"/>
      <c r="C55" s="7"/>
      <c r="D55" s="4"/>
      <c r="E55" s="42"/>
      <c r="F55" s="42"/>
      <c r="G55" s="42"/>
      <c r="H55" s="42"/>
      <c r="I55" s="42"/>
      <c r="J55" s="58"/>
    </row>
    <row r="56" spans="1:10" s="19" customFormat="1" ht="15">
      <c r="A56" s="7"/>
      <c r="B56" s="7"/>
      <c r="C56" s="15"/>
      <c r="D56" s="5"/>
      <c r="E56" s="44"/>
      <c r="F56" s="45"/>
      <c r="G56" s="53"/>
      <c r="H56" s="53"/>
      <c r="I56" s="53"/>
      <c r="J56" s="58"/>
    </row>
    <row r="57" spans="1:10" s="19" customFormat="1" ht="15">
      <c r="A57" s="7"/>
      <c r="B57" s="7"/>
      <c r="C57" s="15"/>
      <c r="D57" s="5"/>
      <c r="E57" s="44"/>
      <c r="F57" s="45"/>
      <c r="G57" s="53"/>
      <c r="H57" s="53"/>
      <c r="I57" s="53"/>
      <c r="J57" s="58"/>
    </row>
    <row r="58" spans="1:10" s="19" customFormat="1" ht="15">
      <c r="A58" s="7"/>
      <c r="B58" s="7"/>
      <c r="C58" s="15"/>
      <c r="D58" s="5"/>
      <c r="E58" s="44"/>
      <c r="F58" s="45"/>
      <c r="G58" s="53"/>
      <c r="H58" s="53"/>
      <c r="I58" s="53"/>
      <c r="J58" s="58"/>
    </row>
    <row r="59" spans="1:10" s="19" customFormat="1" ht="15">
      <c r="A59" s="7"/>
      <c r="B59" s="7"/>
      <c r="C59" s="15"/>
      <c r="D59" s="5"/>
      <c r="E59" s="44"/>
      <c r="F59" s="45"/>
      <c r="G59" s="53"/>
      <c r="H59" s="53"/>
      <c r="I59" s="53"/>
      <c r="J59" s="58"/>
    </row>
    <row r="60" spans="1:10" s="19" customFormat="1" ht="15">
      <c r="A60" s="7"/>
      <c r="B60" s="7"/>
      <c r="C60" s="15"/>
      <c r="D60" s="5"/>
      <c r="E60" s="44"/>
      <c r="F60" s="45"/>
      <c r="G60" s="53"/>
      <c r="H60" s="53"/>
      <c r="I60" s="53"/>
      <c r="J60" s="58"/>
    </row>
    <row r="61" spans="1:10" s="19" customFormat="1" ht="15">
      <c r="A61" s="7"/>
      <c r="B61" s="7"/>
      <c r="C61" s="15"/>
      <c r="D61" s="5"/>
      <c r="E61" s="44"/>
      <c r="F61" s="45"/>
      <c r="G61" s="53"/>
      <c r="H61" s="53"/>
      <c r="I61" s="53"/>
      <c r="J61" s="58"/>
    </row>
    <row r="62" spans="1:10" s="19" customFormat="1" ht="15">
      <c r="A62" s="7"/>
      <c r="B62" s="7"/>
      <c r="C62" s="15"/>
      <c r="D62" s="5"/>
      <c r="E62" s="44"/>
      <c r="F62" s="45"/>
      <c r="G62" s="53"/>
      <c r="H62" s="53"/>
      <c r="I62" s="53"/>
      <c r="J62" s="58"/>
    </row>
    <row r="63" spans="1:10" s="19" customFormat="1" ht="15">
      <c r="A63" s="7"/>
      <c r="B63" s="7"/>
      <c r="C63" s="15"/>
      <c r="D63" s="5"/>
      <c r="E63" s="44"/>
      <c r="F63" s="45"/>
      <c r="G63" s="53"/>
      <c r="H63" s="53"/>
      <c r="I63" s="53"/>
      <c r="J63" s="58"/>
    </row>
    <row r="64" spans="1:10" s="19" customFormat="1" ht="15">
      <c r="A64" s="7"/>
      <c r="B64" s="7"/>
      <c r="C64" s="15"/>
      <c r="D64" s="5"/>
      <c r="E64" s="44"/>
      <c r="F64" s="45"/>
      <c r="G64" s="53"/>
      <c r="H64" s="53"/>
      <c r="I64" s="53"/>
      <c r="J64" s="58"/>
    </row>
    <row r="65" spans="1:10" s="35" customFormat="1" ht="15">
      <c r="A65" s="7"/>
      <c r="B65" s="7"/>
      <c r="C65" s="7"/>
      <c r="D65" s="4"/>
      <c r="E65" s="42"/>
      <c r="F65" s="42"/>
      <c r="G65" s="42"/>
      <c r="H65" s="42"/>
      <c r="I65" s="42"/>
      <c r="J65" s="58"/>
    </row>
    <row r="66" spans="1:10" s="19" customFormat="1" ht="15">
      <c r="A66" s="7"/>
      <c r="B66" s="7"/>
      <c r="C66" s="15"/>
      <c r="D66" s="5"/>
      <c r="E66" s="44"/>
      <c r="F66" s="45"/>
      <c r="G66" s="53"/>
      <c r="H66" s="53"/>
      <c r="I66" s="53"/>
      <c r="J66" s="58"/>
    </row>
    <row r="67" spans="1:10" s="19" customFormat="1" ht="15">
      <c r="A67" s="7"/>
      <c r="B67" s="7"/>
      <c r="C67" s="15"/>
      <c r="D67" s="5"/>
      <c r="E67" s="44"/>
      <c r="F67" s="45"/>
      <c r="G67" s="53"/>
      <c r="H67" s="53"/>
      <c r="I67" s="53"/>
      <c r="J67" s="58"/>
    </row>
    <row r="68" spans="1:10" s="19" customFormat="1" ht="15">
      <c r="A68" s="7"/>
      <c r="B68" s="7"/>
      <c r="C68" s="15"/>
      <c r="D68" s="5"/>
      <c r="E68" s="44"/>
      <c r="F68" s="45"/>
      <c r="G68" s="53"/>
      <c r="H68" s="53"/>
      <c r="I68" s="53"/>
      <c r="J68" s="58"/>
    </row>
    <row r="69" spans="1:10" s="19" customFormat="1" ht="15">
      <c r="A69" s="7"/>
      <c r="B69" s="7"/>
      <c r="C69" s="15"/>
      <c r="D69" s="5"/>
      <c r="E69" s="44"/>
      <c r="F69" s="45"/>
      <c r="G69" s="53"/>
      <c r="H69" s="53"/>
      <c r="I69" s="53"/>
      <c r="J69" s="58"/>
    </row>
    <row r="70" spans="1:10" s="19" customFormat="1" ht="15">
      <c r="A70" s="7"/>
      <c r="B70" s="7"/>
      <c r="C70" s="15"/>
      <c r="D70" s="5"/>
      <c r="E70" s="44"/>
      <c r="F70" s="45"/>
      <c r="G70" s="53"/>
      <c r="H70" s="53"/>
      <c r="I70" s="53"/>
      <c r="J70" s="58"/>
    </row>
    <row r="71" spans="1:10" s="19" customFormat="1" ht="15">
      <c r="A71" s="7"/>
      <c r="B71" s="7"/>
      <c r="C71" s="15"/>
      <c r="D71" s="5"/>
      <c r="E71" s="44"/>
      <c r="F71" s="45"/>
      <c r="G71" s="53"/>
      <c r="H71" s="53"/>
      <c r="I71" s="53"/>
      <c r="J71" s="58"/>
    </row>
    <row r="72" spans="1:10" s="19" customFormat="1" ht="15">
      <c r="A72" s="7"/>
      <c r="B72" s="7"/>
      <c r="C72" s="15"/>
      <c r="E72" s="44"/>
      <c r="F72" s="45"/>
      <c r="G72" s="53"/>
      <c r="H72" s="53"/>
      <c r="I72" s="20"/>
      <c r="J72" s="58"/>
    </row>
    <row r="73" spans="1:10" s="19" customFormat="1" ht="15">
      <c r="A73" s="7"/>
      <c r="B73" s="7"/>
      <c r="C73" s="15"/>
      <c r="D73" s="5"/>
      <c r="E73" s="44"/>
      <c r="F73" s="45"/>
      <c r="G73" s="53"/>
      <c r="H73" s="53"/>
      <c r="I73" s="53"/>
      <c r="J73" s="58"/>
    </row>
    <row r="74" spans="1:10" s="19" customFormat="1" ht="15">
      <c r="A74" s="7"/>
      <c r="B74" s="7"/>
      <c r="C74" s="15"/>
      <c r="D74" s="5"/>
      <c r="E74" s="44"/>
      <c r="F74" s="45"/>
      <c r="G74" s="53"/>
      <c r="H74" s="53"/>
      <c r="I74" s="53"/>
      <c r="J74" s="58"/>
    </row>
    <row r="75" spans="1:10" s="19" customFormat="1" ht="15">
      <c r="A75" s="7"/>
      <c r="B75" s="7"/>
      <c r="C75" s="15"/>
      <c r="D75" s="5"/>
      <c r="E75" s="44"/>
      <c r="F75" s="45"/>
      <c r="G75" s="53"/>
      <c r="H75" s="53"/>
      <c r="I75" s="53"/>
      <c r="J75" s="58"/>
    </row>
    <row r="76" spans="1:10" s="19" customFormat="1" ht="15">
      <c r="A76" s="7"/>
      <c r="B76" s="7"/>
      <c r="C76" s="15"/>
      <c r="D76" s="5"/>
      <c r="E76" s="44"/>
      <c r="F76" s="45"/>
      <c r="G76" s="53"/>
      <c r="H76" s="53"/>
      <c r="I76" s="53"/>
      <c r="J76" s="58"/>
    </row>
    <row r="77" spans="1:10" s="35" customFormat="1" ht="15">
      <c r="A77" s="7"/>
      <c r="B77" s="7"/>
      <c r="C77" s="7"/>
      <c r="D77" s="4"/>
      <c r="E77" s="42"/>
      <c r="F77" s="42"/>
      <c r="G77" s="42"/>
      <c r="H77" s="42"/>
      <c r="I77" s="42"/>
      <c r="J77" s="58"/>
    </row>
    <row r="78" spans="1:10" s="19" customFormat="1" ht="15">
      <c r="A78" s="15"/>
      <c r="B78" s="15"/>
      <c r="C78" s="15"/>
      <c r="D78" s="5"/>
      <c r="E78" s="46"/>
      <c r="F78" s="46"/>
      <c r="G78" s="46"/>
      <c r="H78" s="46"/>
      <c r="I78" s="46"/>
      <c r="J78" s="58"/>
    </row>
    <row r="79" spans="1:10" s="19" customFormat="1" ht="15">
      <c r="A79" s="7"/>
      <c r="B79" s="7"/>
      <c r="C79" s="15"/>
      <c r="D79" s="5"/>
      <c r="E79" s="44"/>
      <c r="F79" s="45"/>
      <c r="G79" s="53"/>
      <c r="H79" s="53"/>
      <c r="I79" s="53"/>
      <c r="J79" s="58"/>
    </row>
    <row r="80" spans="1:10" s="35" customFormat="1" ht="15">
      <c r="A80" s="7"/>
      <c r="B80" s="7"/>
      <c r="C80" s="7"/>
      <c r="D80" s="4"/>
      <c r="E80" s="47"/>
      <c r="F80" s="47"/>
      <c r="G80" s="47"/>
      <c r="H80" s="47"/>
      <c r="I80" s="47"/>
      <c r="J80" s="58"/>
    </row>
    <row r="81" spans="1:10" s="19" customFormat="1" ht="15">
      <c r="A81" s="7"/>
      <c r="B81" s="7"/>
      <c r="C81" s="15"/>
      <c r="D81" s="5"/>
      <c r="E81" s="44"/>
      <c r="F81" s="45"/>
      <c r="G81" s="53"/>
      <c r="H81" s="53"/>
      <c r="I81" s="53"/>
      <c r="J81" s="58"/>
    </row>
    <row r="82" spans="1:10" s="34" customFormat="1" ht="15">
      <c r="A82" s="8"/>
      <c r="B82" s="8"/>
      <c r="C82" s="8"/>
      <c r="D82" s="2"/>
      <c r="E82" s="40"/>
      <c r="F82" s="40"/>
      <c r="G82" s="40"/>
      <c r="H82" s="40"/>
      <c r="I82" s="40"/>
      <c r="J82" s="58"/>
    </row>
    <row r="83" spans="1:10" s="35" customFormat="1" ht="15">
      <c r="A83" s="7"/>
      <c r="B83" s="7"/>
      <c r="C83" s="7"/>
      <c r="D83" s="4"/>
      <c r="E83" s="42"/>
      <c r="F83" s="42"/>
      <c r="G83" s="42"/>
      <c r="H83" s="42"/>
      <c r="I83" s="42"/>
      <c r="J83" s="58"/>
    </row>
    <row r="84" spans="1:10" s="19" customFormat="1" ht="15">
      <c r="A84" s="15"/>
      <c r="B84" s="15"/>
      <c r="C84" s="15"/>
      <c r="D84" s="5"/>
      <c r="E84" s="44"/>
      <c r="F84" s="45"/>
      <c r="G84" s="53"/>
      <c r="H84" s="53"/>
      <c r="I84" s="53"/>
      <c r="J84" s="58"/>
    </row>
    <row r="85" spans="1:10" s="19" customFormat="1" ht="15">
      <c r="A85" s="15"/>
      <c r="B85" s="15"/>
      <c r="C85" s="15"/>
      <c r="D85" s="5"/>
      <c r="E85" s="44"/>
      <c r="F85" s="45"/>
      <c r="G85" s="53"/>
      <c r="H85" s="53"/>
      <c r="I85" s="53"/>
      <c r="J85" s="58"/>
    </row>
    <row r="86" spans="1:10" s="19" customFormat="1" ht="15">
      <c r="A86" s="15"/>
      <c r="B86" s="15"/>
      <c r="C86" s="15"/>
      <c r="D86" s="5"/>
      <c r="E86" s="44"/>
      <c r="F86" s="45"/>
      <c r="G86" s="53"/>
      <c r="H86" s="53"/>
      <c r="I86" s="53"/>
      <c r="J86" s="58"/>
    </row>
    <row r="87" spans="1:10" s="19" customFormat="1" ht="15">
      <c r="A87" s="15"/>
      <c r="B87" s="15"/>
      <c r="C87" s="15"/>
      <c r="D87" s="5"/>
      <c r="E87" s="44"/>
      <c r="F87" s="45"/>
      <c r="G87" s="53"/>
      <c r="H87" s="53"/>
      <c r="I87" s="53"/>
      <c r="J87" s="58"/>
    </row>
    <row r="88" spans="1:10" s="19" customFormat="1" ht="15">
      <c r="A88" s="15"/>
      <c r="B88" s="15"/>
      <c r="C88" s="15"/>
      <c r="D88" s="5"/>
      <c r="E88" s="44"/>
      <c r="F88" s="45"/>
      <c r="G88" s="53"/>
      <c r="H88" s="53"/>
      <c r="I88" s="53"/>
      <c r="J88" s="58"/>
    </row>
    <row r="89" spans="1:10" s="19" customFormat="1" ht="15">
      <c r="A89" s="15"/>
      <c r="B89" s="15"/>
      <c r="C89" s="15"/>
      <c r="D89" s="5"/>
      <c r="E89" s="44"/>
      <c r="F89" s="45"/>
      <c r="G89" s="53"/>
      <c r="H89" s="53"/>
      <c r="I89" s="53"/>
      <c r="J89" s="58"/>
    </row>
    <row r="90" spans="1:10" s="19" customFormat="1" ht="15">
      <c r="A90" s="15"/>
      <c r="B90" s="15"/>
      <c r="C90" s="15"/>
      <c r="D90" s="5"/>
      <c r="E90" s="44"/>
      <c r="F90" s="45"/>
      <c r="G90" s="53"/>
      <c r="H90" s="53"/>
      <c r="I90" s="53"/>
      <c r="J90" s="58"/>
    </row>
    <row r="91" spans="1:10" s="19" customFormat="1" ht="15">
      <c r="A91" s="15"/>
      <c r="B91" s="15"/>
      <c r="C91" s="15"/>
      <c r="D91" s="5"/>
      <c r="E91" s="44"/>
      <c r="F91" s="45"/>
      <c r="G91" s="53"/>
      <c r="H91" s="53"/>
      <c r="I91" s="53"/>
      <c r="J91" s="58"/>
    </row>
    <row r="92" spans="1:10" s="19" customFormat="1" ht="15">
      <c r="A92" s="15"/>
      <c r="B92" s="15"/>
      <c r="C92" s="15"/>
      <c r="D92" s="5"/>
      <c r="E92" s="44"/>
      <c r="F92" s="45"/>
      <c r="G92" s="53"/>
      <c r="H92" s="53"/>
      <c r="I92" s="53"/>
      <c r="J92" s="58"/>
    </row>
    <row r="93" spans="1:10" s="60" customFormat="1" ht="21.75" customHeight="1">
      <c r="A93" s="97"/>
      <c r="B93" s="97"/>
      <c r="C93" s="97"/>
      <c r="D93" s="97"/>
      <c r="E93" s="59"/>
      <c r="F93" s="59"/>
      <c r="G93" s="59"/>
      <c r="H93" s="59"/>
      <c r="I93" s="59"/>
      <c r="J93" s="58"/>
    </row>
  </sheetData>
  <mergeCells count="12">
    <mergeCell ref="H5:H6"/>
    <mergeCell ref="I5:I6"/>
    <mergeCell ref="J5:J6"/>
    <mergeCell ref="A93:D9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2005-08-31T10:02:21Z</cp:lastPrinted>
  <dcterms:created xsi:type="dcterms:W3CDTF">2001-10-24T06:38:56Z</dcterms:created>
  <dcterms:modified xsi:type="dcterms:W3CDTF">2005-10-12T08:21:49Z</dcterms:modified>
  <cp:category/>
  <cp:version/>
  <cp:contentType/>
  <cp:contentStatus/>
</cp:coreProperties>
</file>