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736" activeTab="0"/>
  </bookViews>
  <sheets>
    <sheet name="TABELA 1" sheetId="1" r:id="rId1"/>
    <sheet name="TABELA 2" sheetId="2" r:id="rId2"/>
    <sheet name="TABELA 3, TABELA 4" sheetId="3" r:id="rId3"/>
    <sheet name="TABELA 5" sheetId="4" r:id="rId4"/>
    <sheet name="TABELA 6, TABELA 7" sheetId="5" r:id="rId5"/>
    <sheet name="TABELA 8" sheetId="6" r:id="rId6"/>
    <sheet name="TABELA 9" sheetId="7" r:id="rId7"/>
    <sheet name="TABELA 10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<sst xmlns="http://schemas.openxmlformats.org/spreadsheetml/2006/main" count="222" uniqueCount="125">
  <si>
    <t>Tabele 1-10, załącznik do Uchwały Rady Gminy Zarszyn</t>
  </si>
  <si>
    <t>Nr XXIII/162/04 z dnia 19 listopada 2004r.</t>
  </si>
  <si>
    <t xml:space="preserve">Tabela nr 1. </t>
  </si>
  <si>
    <t>Porównanie cen i stawek opłat  z ostatniego roku obrotowego, z roku</t>
  </si>
  <si>
    <t>obrachunkowego poprzedzającego wprowadzenie nowych taryf oraz roku</t>
  </si>
  <si>
    <t>obowiązywania nowych taryf dotyczących zaopatrzenia w wodę</t>
  </si>
  <si>
    <t>Lp.</t>
  </si>
  <si>
    <t>Wyszczególnienie</t>
  </si>
  <si>
    <t xml:space="preserve">      Ostatni rok </t>
  </si>
  <si>
    <t xml:space="preserve">   Rok obrachunkowy</t>
  </si>
  <si>
    <t xml:space="preserve">  Rok obowiązywania</t>
  </si>
  <si>
    <t xml:space="preserve">        obrotowy</t>
  </si>
  <si>
    <t xml:space="preserve">    poprzedz. wprow. </t>
  </si>
  <si>
    <t xml:space="preserve">      nowych taryf</t>
  </si>
  <si>
    <t xml:space="preserve">         zmiana w %</t>
  </si>
  <si>
    <t>Rodzaj cen</t>
  </si>
  <si>
    <t xml:space="preserve">Wielkości </t>
  </si>
  <si>
    <t>wielkości</t>
  </si>
  <si>
    <t>wielkości średniorocz.=</t>
  </si>
  <si>
    <t>wielkości średnioroczne</t>
  </si>
  <si>
    <t>wielkości na koniec roku</t>
  </si>
  <si>
    <t>i stawek opłat</t>
  </si>
  <si>
    <t>średnio</t>
  </si>
  <si>
    <t>na koniec</t>
  </si>
  <si>
    <t xml:space="preserve">    na koniec roku </t>
  </si>
  <si>
    <t>roczne</t>
  </si>
  <si>
    <t>roku</t>
  </si>
  <si>
    <t xml:space="preserve">   obowiązywania taryf</t>
  </si>
  <si>
    <t>7)3</t>
  </si>
  <si>
    <t>7)5</t>
  </si>
  <si>
    <t>7)4</t>
  </si>
  <si>
    <t>7)6</t>
  </si>
  <si>
    <t>Cena wody (zł/m3)</t>
  </si>
  <si>
    <t>Stawka opłaty</t>
  </si>
  <si>
    <t>za rozliczenia</t>
  </si>
  <si>
    <t>(zł/odbiorca)</t>
  </si>
  <si>
    <t>W 2003r. Sprzedano 11567 m3 wody na kwotę 47046,45 zł. przyłączy na początek roku było 99 budynków,</t>
  </si>
  <si>
    <t xml:space="preserve"> a w połowie roku przyłączyło się 215 budynków i na koniec 2003r. było 314 przyłączy</t>
  </si>
  <si>
    <t>W roku obrachunkowym (3 m-ce 2003 X-XII i 9 m-cy 2004 I-IX) sprzedano 19160 m3 wody na kwotę 70105,65 zł.</t>
  </si>
  <si>
    <t>Przyłączy było na początek roku 314 a we wrześniu 2004 - 32</t>
  </si>
  <si>
    <t>Planujemy, że w 2005 będzie 396 przyłączy , czyli 1188 osób, a przychody na poziomie 79268,83 zł</t>
  </si>
  <si>
    <t>Tabela nr 2.</t>
  </si>
  <si>
    <t xml:space="preserve">Porównanie cen i stawek opłat  z ostatniego roku obrotowego, z roku </t>
  </si>
  <si>
    <t>obowiązywania nowych taryf dotyczących odprowadzania ścieków</t>
  </si>
  <si>
    <t>Cena ścieków (zł/m3)</t>
  </si>
  <si>
    <t>W 2003r sprzedano 47850 m3 ścieków na kwotę 234722,24 zł</t>
  </si>
  <si>
    <t>W roku obrachunkowym sprzedano 54929 m3 na kwotę 241479,52 zł</t>
  </si>
  <si>
    <t>w roku 2005 planuje się sprzedać 60000 m3 na kwotę 258945,17 zł</t>
  </si>
  <si>
    <t>Tabela nr 3</t>
  </si>
  <si>
    <t>Ustalenie poziomu niezbędnych przychodów</t>
  </si>
  <si>
    <t xml:space="preserve">         Przychody - wykonanie</t>
  </si>
  <si>
    <t>Niezbędne przychody</t>
  </si>
  <si>
    <t>Lp</t>
  </si>
  <si>
    <t>Rok poprzedzający</t>
  </si>
  <si>
    <t>Rok obowiązywania</t>
  </si>
  <si>
    <t>Rok 2003</t>
  </si>
  <si>
    <t>wprowadzenie taryf</t>
  </si>
  <si>
    <t>nowych taryf</t>
  </si>
  <si>
    <t>Zaopatrzenie w wodę</t>
  </si>
  <si>
    <t>wartość niezbędnych przychodów</t>
  </si>
  <si>
    <t>Odprowadzenie ścieków</t>
  </si>
  <si>
    <t>Średnia zmiana wartości przychodów</t>
  </si>
  <si>
    <t>zaopatrzenia w wodę w %</t>
  </si>
  <si>
    <t>X</t>
  </si>
  <si>
    <t>odprowadzenie ścieków w %</t>
  </si>
  <si>
    <t>Odprowadzanie ścieków</t>
  </si>
  <si>
    <t>Tabela nr 5</t>
  </si>
  <si>
    <t>Kalkulacja cen za wodę i odprowadzanie ścieków.</t>
  </si>
  <si>
    <t>Grupa I</t>
  </si>
  <si>
    <t xml:space="preserve">1. Wartość niezbędnych </t>
  </si>
  <si>
    <t>przychodów w zł/rok</t>
  </si>
  <si>
    <t>2. Zużycie w m3/rok</t>
  </si>
  <si>
    <t>3. Cena 1m3 wody zł/m3</t>
  </si>
  <si>
    <t>2. Odprowadzone ścieki w m3/rok</t>
  </si>
  <si>
    <t>3. Cena usługi odprowadzania</t>
  </si>
  <si>
    <t>ścieków w zł/m3</t>
  </si>
  <si>
    <t>Tabela nr 6</t>
  </si>
  <si>
    <t>Koszty bezpośrednie odprowadzania ścieków</t>
  </si>
  <si>
    <t>Paragraf</t>
  </si>
  <si>
    <t>Wynagrodzenia</t>
  </si>
  <si>
    <t>Świadczenia na rzecz prac.</t>
  </si>
  <si>
    <t>Materiały</t>
  </si>
  <si>
    <t>Energia</t>
  </si>
  <si>
    <t>Usługi remontowe</t>
  </si>
  <si>
    <t>Pozostałe koszty</t>
  </si>
  <si>
    <t>wywóz osadu</t>
  </si>
  <si>
    <t>Opłata za wprow. ścieków</t>
  </si>
  <si>
    <t>Telefon-obsługa przepomp.</t>
  </si>
  <si>
    <t>woda na potrz. Tech.</t>
  </si>
  <si>
    <t>Razem</t>
  </si>
  <si>
    <t>Tabela nr 7</t>
  </si>
  <si>
    <t>Koszty bezpośrednie dostarczania wody</t>
  </si>
  <si>
    <t>Zakup wody</t>
  </si>
  <si>
    <t>Tabela nr 8</t>
  </si>
  <si>
    <t>Koszty pośrednie - ogólnozakładowe</t>
  </si>
  <si>
    <t>Materiały biurowe</t>
  </si>
  <si>
    <t>Usługi bankowe</t>
  </si>
  <si>
    <t>Telefon</t>
  </si>
  <si>
    <t>Delegacje i szkolenia</t>
  </si>
  <si>
    <t>Tabela nr 9</t>
  </si>
  <si>
    <t>Alokacja kosztów pośrednich na poszczególne rodzaje usług.</t>
  </si>
  <si>
    <t>Koszty bezpośrednie</t>
  </si>
  <si>
    <t>Współ. alokacji</t>
  </si>
  <si>
    <t>Koszty pośrednie</t>
  </si>
  <si>
    <t>Razem koszty</t>
  </si>
  <si>
    <t>Ilość sprzedaży</t>
  </si>
  <si>
    <t>Cena jednostki</t>
  </si>
  <si>
    <t>Ścieki z tab. Nr 3</t>
  </si>
  <si>
    <t>Woda z tab. Nr 4</t>
  </si>
  <si>
    <t>Koszty pośrednie z tab. Nr 7</t>
  </si>
  <si>
    <t xml:space="preserve">Usługi </t>
  </si>
  <si>
    <t>Odpady</t>
  </si>
  <si>
    <t>Koszty pośrednie do alokacji</t>
  </si>
  <si>
    <t>Tabela nr 10</t>
  </si>
  <si>
    <t>Średni stan zatrudnienia oraz średni poziom wynagrodzeń wg obszarów działalności</t>
  </si>
  <si>
    <t xml:space="preserve">                       Rok 2003</t>
  </si>
  <si>
    <t xml:space="preserve">          Rok poprzedzający</t>
  </si>
  <si>
    <t xml:space="preserve">               Rok obowiązywania</t>
  </si>
  <si>
    <t xml:space="preserve">           wprowadzenie taryf</t>
  </si>
  <si>
    <t xml:space="preserve">         nowych taryf</t>
  </si>
  <si>
    <t>Zatrudnienie</t>
  </si>
  <si>
    <t>Wynagrodze</t>
  </si>
  <si>
    <t>ilczba etatów</t>
  </si>
  <si>
    <t>nie w zł</t>
  </si>
  <si>
    <t>Ogólnozakładowe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</si>
</sst>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color indexed="18"/>
      <name val="Arial CE"/>
      <family val="2"/>
    </font>
    <font>
      <sz val="10"/>
      <color indexed="18"/>
      <name val="Arial CE"/>
      <family val="2"/>
    </font>
    <font>
      <sz val="12"/>
      <color indexed="18"/>
      <name val="Arial CE"/>
      <family val="2"/>
    </font>
    <font>
      <b/>
      <sz val="10"/>
      <color indexed="18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4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33575" y="685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800475" y="685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6</xdr:row>
      <xdr:rowOff>47625</xdr:rowOff>
    </xdr:to>
    <xdr:sp>
      <xdr:nvSpPr>
        <xdr:cNvPr id="3" name="Line 3"/>
        <xdr:cNvSpPr>
          <a:spLocks/>
        </xdr:cNvSpPr>
      </xdr:nvSpPr>
      <xdr:spPr>
        <a:xfrm>
          <a:off x="5724525" y="685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0\Ustawienia%20lokalne\Temporary%20Internet%20Files\Content.IE5\EX23INY3\Tabele%20do%20kalkulacjina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0\Ustawienia%20lokalne\Temporary%20Internet%20Files\Content.IE5\EX23INY3\ZGK%20taryfy%20na%202005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da"/>
      <sheetName val="ścieki"/>
      <sheetName val="tab.10"/>
      <sheetName val="tab.11"/>
      <sheetName val="tab.9"/>
    </sheetNames>
    <sheetDataSet>
      <sheetData sheetId="2">
        <row r="8">
          <cell r="C8">
            <v>79268.83</v>
          </cell>
        </row>
        <row r="13">
          <cell r="C13">
            <v>258945.17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ścieki"/>
      <sheetName val="woda"/>
      <sheetName val="segregacja"/>
      <sheetName val="koszty zarządu"/>
      <sheetName val="koparka"/>
      <sheetName val="razem"/>
      <sheetName val="usługi"/>
      <sheetName val="wynagrodzenia"/>
      <sheetName val="worki"/>
    </sheetNames>
    <sheetDataSet>
      <sheetData sheetId="0">
        <row r="16">
          <cell r="F16">
            <v>221085</v>
          </cell>
        </row>
        <row r="29">
          <cell r="F29">
            <v>67679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4.875" style="0" customWidth="1"/>
    <col min="2" max="2" width="17.625" style="0" customWidth="1"/>
    <col min="3" max="3" width="8.00390625" style="0" customWidth="1"/>
    <col min="4" max="5" width="7.875" style="0" customWidth="1"/>
    <col min="6" max="6" width="8.00390625" style="0" customWidth="1"/>
    <col min="8" max="8" width="8.25390625" style="0" customWidth="1"/>
    <col min="10" max="10" width="9.00390625" style="0" customWidth="1"/>
    <col min="11" max="11" width="11.125" style="0" customWidth="1"/>
    <col min="12" max="12" width="8.25390625" style="0" customWidth="1"/>
  </cols>
  <sheetData>
    <row r="1" ht="12.75">
      <c r="H1" t="s">
        <v>0</v>
      </c>
    </row>
    <row r="2" ht="12.75">
      <c r="H2" t="s">
        <v>1</v>
      </c>
    </row>
    <row r="3" ht="15.75">
      <c r="A3" s="1" t="s">
        <v>2</v>
      </c>
    </row>
    <row r="4" ht="15">
      <c r="A4" s="2" t="s">
        <v>3</v>
      </c>
    </row>
    <row r="5" ht="15">
      <c r="A5" s="2" t="s">
        <v>4</v>
      </c>
    </row>
    <row r="6" ht="15">
      <c r="A6" s="2" t="s">
        <v>5</v>
      </c>
    </row>
    <row r="8" spans="1:12" ht="12.75">
      <c r="A8" s="3" t="s">
        <v>6</v>
      </c>
      <c r="B8" s="4" t="s">
        <v>7</v>
      </c>
      <c r="C8" s="5" t="s">
        <v>8</v>
      </c>
      <c r="D8" s="6"/>
      <c r="E8" s="5" t="s">
        <v>9</v>
      </c>
      <c r="F8" s="6"/>
      <c r="G8" s="7" t="s">
        <v>10</v>
      </c>
      <c r="H8" s="6"/>
      <c r="I8" s="5"/>
      <c r="J8" s="8"/>
      <c r="K8" s="8"/>
      <c r="L8" s="9"/>
    </row>
    <row r="9" spans="1:12" ht="12.75">
      <c r="A9" s="10"/>
      <c r="B9" s="11"/>
      <c r="C9" s="12" t="s">
        <v>11</v>
      </c>
      <c r="D9" s="13"/>
      <c r="E9" s="12" t="s">
        <v>12</v>
      </c>
      <c r="F9" s="13"/>
      <c r="G9" s="12" t="s">
        <v>13</v>
      </c>
      <c r="H9" s="13"/>
      <c r="I9" s="12"/>
      <c r="J9" s="14" t="s">
        <v>14</v>
      </c>
      <c r="K9" s="14"/>
      <c r="L9" s="15"/>
    </row>
    <row r="10" spans="1:12" ht="12.75">
      <c r="A10" s="10"/>
      <c r="B10" s="11"/>
      <c r="C10" s="16"/>
      <c r="D10" s="17"/>
      <c r="E10" s="18" t="s">
        <v>13</v>
      </c>
      <c r="F10" s="17"/>
      <c r="G10" s="19"/>
      <c r="H10" s="20"/>
      <c r="I10" s="19"/>
      <c r="J10" s="21"/>
      <c r="K10" s="21"/>
      <c r="L10" s="22"/>
    </row>
    <row r="11" spans="1:12" ht="12.75">
      <c r="A11" s="10"/>
      <c r="B11" s="4" t="s">
        <v>15</v>
      </c>
      <c r="C11" s="23" t="s">
        <v>16</v>
      </c>
      <c r="D11" s="4" t="s">
        <v>17</v>
      </c>
      <c r="E11" s="4" t="s">
        <v>16</v>
      </c>
      <c r="F11" s="4" t="s">
        <v>17</v>
      </c>
      <c r="G11" s="5" t="s">
        <v>18</v>
      </c>
      <c r="H11" s="6"/>
      <c r="I11" s="24" t="s">
        <v>19</v>
      </c>
      <c r="J11" s="25"/>
      <c r="K11" s="24" t="s">
        <v>20</v>
      </c>
      <c r="L11" s="26"/>
    </row>
    <row r="12" spans="1:12" ht="12.75">
      <c r="A12" s="10"/>
      <c r="B12" s="27" t="s">
        <v>21</v>
      </c>
      <c r="C12" s="28" t="s">
        <v>22</v>
      </c>
      <c r="D12" s="27" t="s">
        <v>23</v>
      </c>
      <c r="E12" s="27" t="s">
        <v>22</v>
      </c>
      <c r="F12" s="27" t="s">
        <v>23</v>
      </c>
      <c r="G12" s="12" t="s">
        <v>24</v>
      </c>
      <c r="H12" s="13"/>
      <c r="I12" s="29"/>
      <c r="J12" s="30"/>
      <c r="K12" s="30"/>
      <c r="L12" s="31"/>
    </row>
    <row r="13" spans="1:12" ht="12.75">
      <c r="A13" s="32"/>
      <c r="B13" s="11"/>
      <c r="C13" s="28" t="s">
        <v>25</v>
      </c>
      <c r="D13" s="27" t="s">
        <v>26</v>
      </c>
      <c r="E13" s="27" t="s">
        <v>25</v>
      </c>
      <c r="F13" s="27" t="s">
        <v>26</v>
      </c>
      <c r="G13" s="19" t="s">
        <v>27</v>
      </c>
      <c r="H13" s="20"/>
      <c r="I13" s="33" t="s">
        <v>28</v>
      </c>
      <c r="J13" s="33" t="s">
        <v>29</v>
      </c>
      <c r="K13" s="33" t="s">
        <v>30</v>
      </c>
      <c r="L13" s="33" t="s">
        <v>31</v>
      </c>
    </row>
    <row r="14" spans="1:12" ht="9.7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5">
        <v>7</v>
      </c>
      <c r="H14" s="36"/>
      <c r="I14" s="34">
        <v>8</v>
      </c>
      <c r="J14" s="34">
        <v>9</v>
      </c>
      <c r="K14" s="34">
        <v>10</v>
      </c>
      <c r="L14" s="34">
        <v>11</v>
      </c>
    </row>
    <row r="15" spans="1:12" ht="15">
      <c r="A15" s="31">
        <v>1</v>
      </c>
      <c r="B15" s="31" t="s">
        <v>32</v>
      </c>
      <c r="C15" s="37">
        <v>4.06</v>
      </c>
      <c r="D15" s="37">
        <v>4.23</v>
      </c>
      <c r="E15" s="37">
        <v>3.67</v>
      </c>
      <c r="F15" s="37">
        <v>3.67</v>
      </c>
      <c r="G15" s="38">
        <v>3.77</v>
      </c>
      <c r="H15" s="39"/>
      <c r="I15" s="40">
        <f>G15/C15*100</f>
        <v>92.85714285714288</v>
      </c>
      <c r="J15" s="40">
        <f>G15/E15*100</f>
        <v>102.72479564032697</v>
      </c>
      <c r="K15" s="40">
        <f>G15/D15*100</f>
        <v>89.12529550827422</v>
      </c>
      <c r="L15" s="40">
        <f>G15/F15*100</f>
        <v>102.72479564032697</v>
      </c>
    </row>
    <row r="16" spans="1:12" ht="15">
      <c r="A16" s="32"/>
      <c r="B16" s="32"/>
      <c r="C16" s="41"/>
      <c r="D16" s="41"/>
      <c r="E16" s="41"/>
      <c r="F16" s="41"/>
      <c r="G16" s="42"/>
      <c r="H16" s="43"/>
      <c r="I16" s="41"/>
      <c r="J16" s="41"/>
      <c r="K16" s="41"/>
      <c r="L16" s="41"/>
    </row>
    <row r="17" spans="1:12" ht="15">
      <c r="A17" s="31">
        <v>2</v>
      </c>
      <c r="B17" s="31" t="s">
        <v>33</v>
      </c>
      <c r="C17" s="37"/>
      <c r="D17" s="37"/>
      <c r="E17" s="37"/>
      <c r="F17" s="37"/>
      <c r="G17" s="38"/>
      <c r="H17" s="39"/>
      <c r="I17" s="37"/>
      <c r="J17" s="37"/>
      <c r="K17" s="37"/>
      <c r="L17" s="37"/>
    </row>
    <row r="18" spans="1:12" ht="15">
      <c r="A18" s="10"/>
      <c r="B18" s="10" t="s">
        <v>34</v>
      </c>
      <c r="C18" s="44">
        <v>8.55</v>
      </c>
      <c r="D18" s="44">
        <v>4.16</v>
      </c>
      <c r="E18" s="44">
        <v>6.07</v>
      </c>
      <c r="F18" s="44">
        <v>5.64</v>
      </c>
      <c r="G18" s="45">
        <v>5.56</v>
      </c>
      <c r="H18" s="46"/>
      <c r="I18" s="47">
        <f>G18/C18*100</f>
        <v>65.02923976608186</v>
      </c>
      <c r="J18" s="47">
        <f>G18/E18*100</f>
        <v>91.5980230642504</v>
      </c>
      <c r="K18" s="47">
        <f>G18/D18*100</f>
        <v>133.65384615384613</v>
      </c>
      <c r="L18" s="47">
        <f>G18/F18*100</f>
        <v>98.58156028368793</v>
      </c>
    </row>
    <row r="19" spans="1:12" ht="12.75">
      <c r="A19" s="32"/>
      <c r="B19" s="32" t="s">
        <v>35</v>
      </c>
      <c r="C19" s="32"/>
      <c r="D19" s="32"/>
      <c r="E19" s="32"/>
      <c r="F19" s="32"/>
      <c r="G19" s="48"/>
      <c r="H19" s="22"/>
      <c r="I19" s="32"/>
      <c r="J19" s="32"/>
      <c r="K19" s="32"/>
      <c r="L19" s="32"/>
    </row>
    <row r="21" ht="15.75" customHeight="1">
      <c r="A21" t="s">
        <v>36</v>
      </c>
    </row>
    <row r="22" ht="12.75">
      <c r="A22" t="s">
        <v>37</v>
      </c>
    </row>
    <row r="24" ht="12.75">
      <c r="A24" t="s">
        <v>38</v>
      </c>
    </row>
    <row r="25" ht="12.75">
      <c r="A25" t="s">
        <v>39</v>
      </c>
    </row>
    <row r="27" ht="12.75">
      <c r="A27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32" sqref="B32"/>
    </sheetView>
  </sheetViews>
  <sheetFormatPr defaultColWidth="9.00390625" defaultRowHeight="12.75"/>
  <cols>
    <col min="1" max="1" width="3.75390625" style="0" customWidth="1"/>
    <col min="2" max="2" width="19.75390625" style="0" customWidth="1"/>
  </cols>
  <sheetData>
    <row r="1" ht="15.75">
      <c r="A1" s="1" t="s">
        <v>41</v>
      </c>
    </row>
    <row r="2" ht="15">
      <c r="A2" s="2" t="s">
        <v>42</v>
      </c>
    </row>
    <row r="3" ht="15">
      <c r="A3" s="2" t="s">
        <v>4</v>
      </c>
    </row>
    <row r="4" ht="15">
      <c r="A4" s="2" t="s">
        <v>43</v>
      </c>
    </row>
    <row r="6" spans="1:12" ht="12.75">
      <c r="A6" s="3" t="s">
        <v>6</v>
      </c>
      <c r="B6" s="4" t="s">
        <v>7</v>
      </c>
      <c r="C6" s="5" t="s">
        <v>8</v>
      </c>
      <c r="D6" s="6"/>
      <c r="E6" s="5" t="s">
        <v>9</v>
      </c>
      <c r="F6" s="6"/>
      <c r="G6" s="7" t="s">
        <v>10</v>
      </c>
      <c r="H6" s="6"/>
      <c r="I6" s="5"/>
      <c r="J6" s="8"/>
      <c r="K6" s="8"/>
      <c r="L6" s="9"/>
    </row>
    <row r="7" spans="1:12" ht="12.75">
      <c r="A7" s="10"/>
      <c r="B7" s="11"/>
      <c r="C7" s="12" t="s">
        <v>11</v>
      </c>
      <c r="D7" s="13"/>
      <c r="E7" s="12" t="s">
        <v>12</v>
      </c>
      <c r="F7" s="13"/>
      <c r="G7" s="12" t="s">
        <v>13</v>
      </c>
      <c r="H7" s="13"/>
      <c r="I7" s="12"/>
      <c r="J7" s="14" t="s">
        <v>14</v>
      </c>
      <c r="K7" s="14"/>
      <c r="L7" s="15"/>
    </row>
    <row r="8" spans="1:12" ht="12.75">
      <c r="A8" s="10"/>
      <c r="B8" s="11"/>
      <c r="C8" s="16"/>
      <c r="D8" s="17"/>
      <c r="E8" s="18" t="s">
        <v>13</v>
      </c>
      <c r="F8" s="17"/>
      <c r="G8" s="19"/>
      <c r="H8" s="20"/>
      <c r="I8" s="19"/>
      <c r="J8" s="21"/>
      <c r="K8" s="21"/>
      <c r="L8" s="22"/>
    </row>
    <row r="9" spans="1:12" ht="12.75">
      <c r="A9" s="10"/>
      <c r="B9" s="4" t="s">
        <v>15</v>
      </c>
      <c r="C9" s="23" t="s">
        <v>16</v>
      </c>
      <c r="D9" s="4" t="s">
        <v>17</v>
      </c>
      <c r="E9" s="4" t="s">
        <v>16</v>
      </c>
      <c r="F9" s="4" t="s">
        <v>17</v>
      </c>
      <c r="G9" s="5" t="s">
        <v>18</v>
      </c>
      <c r="H9" s="6"/>
      <c r="I9" s="24" t="s">
        <v>19</v>
      </c>
      <c r="J9" s="25"/>
      <c r="K9" s="24" t="s">
        <v>20</v>
      </c>
      <c r="L9" s="26"/>
    </row>
    <row r="10" spans="1:12" ht="12.75">
      <c r="A10" s="10"/>
      <c r="B10" s="27" t="s">
        <v>21</v>
      </c>
      <c r="C10" s="28" t="s">
        <v>22</v>
      </c>
      <c r="D10" s="27" t="s">
        <v>23</v>
      </c>
      <c r="E10" s="27" t="s">
        <v>22</v>
      </c>
      <c r="F10" s="27" t="s">
        <v>23</v>
      </c>
      <c r="G10" s="12" t="s">
        <v>24</v>
      </c>
      <c r="H10" s="13"/>
      <c r="I10" s="29"/>
      <c r="J10" s="30"/>
      <c r="K10" s="30"/>
      <c r="L10" s="31"/>
    </row>
    <row r="11" spans="1:12" ht="12.75">
      <c r="A11" s="32"/>
      <c r="B11" s="11"/>
      <c r="C11" s="28" t="s">
        <v>25</v>
      </c>
      <c r="D11" s="27" t="s">
        <v>26</v>
      </c>
      <c r="E11" s="27" t="s">
        <v>25</v>
      </c>
      <c r="F11" s="27" t="s">
        <v>26</v>
      </c>
      <c r="G11" s="19" t="s">
        <v>27</v>
      </c>
      <c r="H11" s="20"/>
      <c r="I11" s="33" t="s">
        <v>28</v>
      </c>
      <c r="J11" s="33" t="s">
        <v>29</v>
      </c>
      <c r="K11" s="33" t="s">
        <v>30</v>
      </c>
      <c r="L11" s="33" t="s">
        <v>31</v>
      </c>
    </row>
    <row r="12" spans="1:12" ht="12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6"/>
      <c r="I12" s="34">
        <v>8</v>
      </c>
      <c r="J12" s="34">
        <v>9</v>
      </c>
      <c r="K12" s="34">
        <v>10</v>
      </c>
      <c r="L12" s="34">
        <v>11</v>
      </c>
    </row>
    <row r="13" spans="1:12" ht="15">
      <c r="A13" s="31">
        <v>1</v>
      </c>
      <c r="B13" s="31" t="s">
        <v>44</v>
      </c>
      <c r="C13" s="37">
        <v>4.9</v>
      </c>
      <c r="D13" s="37">
        <v>4.971</v>
      </c>
      <c r="E13" s="37">
        <v>4.4</v>
      </c>
      <c r="F13" s="37">
        <v>4.32</v>
      </c>
      <c r="G13" s="38">
        <v>4.32</v>
      </c>
      <c r="H13" s="39"/>
      <c r="I13" s="40">
        <f>G13/C13*100</f>
        <v>88.16326530612245</v>
      </c>
      <c r="J13" s="40">
        <f>G13/E13*100</f>
        <v>98.18181818181819</v>
      </c>
      <c r="K13" s="40">
        <f>G13/D13*100</f>
        <v>86.90404345202172</v>
      </c>
      <c r="L13" s="40">
        <f>G13/F13*100</f>
        <v>100</v>
      </c>
    </row>
    <row r="14" spans="1:12" ht="15">
      <c r="A14" s="32"/>
      <c r="B14" s="32"/>
      <c r="C14" s="41"/>
      <c r="D14" s="41"/>
      <c r="E14" s="41"/>
      <c r="F14" s="41"/>
      <c r="G14" s="42"/>
      <c r="H14" s="43"/>
      <c r="I14" s="41"/>
      <c r="J14" s="41"/>
      <c r="K14" s="41"/>
      <c r="L14" s="41"/>
    </row>
    <row r="17" ht="12.75">
      <c r="A17" t="s">
        <v>45</v>
      </c>
    </row>
    <row r="19" ht="12.75">
      <c r="A19" t="s">
        <v>46</v>
      </c>
    </row>
    <row r="21" ht="12.75">
      <c r="A21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2" sqref="B22"/>
    </sheetView>
  </sheetViews>
  <sheetFormatPr defaultColWidth="9.00390625" defaultRowHeight="12.75"/>
  <cols>
    <col min="1" max="1" width="5.00390625" style="0" customWidth="1"/>
    <col min="2" max="2" width="31.875" style="0" customWidth="1"/>
    <col min="3" max="3" width="13.75390625" style="0" customWidth="1"/>
    <col min="4" max="4" width="17.75390625" style="0" customWidth="1"/>
    <col min="5" max="5" width="18.875" style="0" customWidth="1"/>
  </cols>
  <sheetData>
    <row r="1" spans="1:5" ht="15.75">
      <c r="A1" s="49" t="s">
        <v>48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3" spans="1:5" ht="15.75">
      <c r="A3" s="49" t="s">
        <v>49</v>
      </c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1"/>
      <c r="B5" s="51"/>
      <c r="C5" s="52" t="s">
        <v>50</v>
      </c>
      <c r="D5" s="53"/>
      <c r="E5" s="54" t="s">
        <v>51</v>
      </c>
    </row>
    <row r="6" spans="1:5" ht="12.75">
      <c r="A6" s="55" t="s">
        <v>52</v>
      </c>
      <c r="B6" s="56" t="s">
        <v>7</v>
      </c>
      <c r="C6" s="51"/>
      <c r="D6" s="57" t="s">
        <v>53</v>
      </c>
      <c r="E6" s="57" t="s">
        <v>54</v>
      </c>
    </row>
    <row r="7" spans="1:5" ht="13.5" thickBot="1">
      <c r="A7" s="58"/>
      <c r="B7" s="55"/>
      <c r="C7" s="56" t="s">
        <v>55</v>
      </c>
      <c r="D7" s="56" t="s">
        <v>56</v>
      </c>
      <c r="E7" s="56" t="s">
        <v>57</v>
      </c>
    </row>
    <row r="8" spans="1:5" ht="15" customHeight="1" thickBot="1">
      <c r="A8" s="59">
        <v>1</v>
      </c>
      <c r="B8" s="60" t="s">
        <v>58</v>
      </c>
      <c r="C8" s="61"/>
      <c r="D8" s="61"/>
      <c r="E8" s="62"/>
    </row>
    <row r="9" spans="1:5" ht="15" customHeight="1" thickBot="1">
      <c r="A9" s="58"/>
      <c r="B9" s="55" t="s">
        <v>59</v>
      </c>
      <c r="C9" s="63">
        <v>47046.44</v>
      </c>
      <c r="D9" s="63">
        <v>70105.65</v>
      </c>
      <c r="E9" s="64">
        <f>'[1]tab.10'!C8</f>
        <v>79268.83</v>
      </c>
    </row>
    <row r="10" spans="1:5" ht="15" customHeight="1" thickBot="1">
      <c r="A10" s="59">
        <v>2</v>
      </c>
      <c r="B10" s="60" t="s">
        <v>60</v>
      </c>
      <c r="C10" s="65"/>
      <c r="D10" s="65"/>
      <c r="E10" s="66"/>
    </row>
    <row r="11" spans="1:5" ht="15" customHeight="1" thickBot="1">
      <c r="A11" s="67"/>
      <c r="B11" s="60" t="s">
        <v>59</v>
      </c>
      <c r="C11" s="65">
        <v>234722.24</v>
      </c>
      <c r="D11" s="65">
        <v>241479.52</v>
      </c>
      <c r="E11" s="64">
        <f>'[1]tab.10'!C13</f>
        <v>258945.17</v>
      </c>
    </row>
    <row r="12" spans="1:5" ht="15" customHeight="1">
      <c r="A12" s="51">
        <v>3</v>
      </c>
      <c r="B12" s="55" t="s">
        <v>61</v>
      </c>
      <c r="C12" s="68"/>
      <c r="D12" s="68"/>
      <c r="E12" s="63">
        <f>E9/C9*100</f>
        <v>168.49060205192995</v>
      </c>
    </row>
    <row r="13" spans="1:5" ht="15" customHeight="1" thickBot="1">
      <c r="A13" s="69"/>
      <c r="B13" s="69" t="s">
        <v>62</v>
      </c>
      <c r="C13" s="70" t="s">
        <v>63</v>
      </c>
      <c r="D13" s="71">
        <f>D9/C9*100</f>
        <v>149.01371921021013</v>
      </c>
      <c r="E13" s="71">
        <f>E9/D9*100</f>
        <v>113.07052997868219</v>
      </c>
    </row>
    <row r="14" spans="1:5" ht="15" customHeight="1">
      <c r="A14" s="55">
        <v>4</v>
      </c>
      <c r="B14" s="55" t="s">
        <v>61</v>
      </c>
      <c r="C14" s="72"/>
      <c r="D14" s="68"/>
      <c r="E14" s="63">
        <f>E11/C11*100</f>
        <v>110.31982738406043</v>
      </c>
    </row>
    <row r="15" spans="1:5" ht="15" customHeight="1" thickBot="1">
      <c r="A15" s="69"/>
      <c r="B15" s="69" t="s">
        <v>64</v>
      </c>
      <c r="C15" s="70" t="s">
        <v>63</v>
      </c>
      <c r="D15" s="71">
        <f>D11/C11*100</f>
        <v>102.87884096538956</v>
      </c>
      <c r="E15" s="71">
        <f>E11/D11*100</f>
        <v>107.23276657167449</v>
      </c>
    </row>
    <row r="16" spans="1:5" ht="15" customHeight="1">
      <c r="A16" s="50"/>
      <c r="B16" s="50"/>
      <c r="C16" s="50"/>
      <c r="D16" s="50"/>
      <c r="E16" s="5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23" sqref="B23"/>
    </sheetView>
  </sheetViews>
  <sheetFormatPr defaultColWidth="9.00390625" defaultRowHeight="12.75"/>
  <cols>
    <col min="1" max="1" width="4.00390625" style="0" customWidth="1"/>
    <col min="2" max="2" width="33.125" style="0" customWidth="1"/>
    <col min="3" max="3" width="13.75390625" style="0" customWidth="1"/>
  </cols>
  <sheetData>
    <row r="1" spans="1:3" ht="15.75">
      <c r="A1" s="49" t="s">
        <v>66</v>
      </c>
      <c r="B1" s="50"/>
      <c r="C1" s="50"/>
    </row>
    <row r="2" spans="1:3" ht="15.75">
      <c r="A2" s="49"/>
      <c r="B2" s="50"/>
      <c r="C2" s="50"/>
    </row>
    <row r="3" spans="1:3" ht="15.75">
      <c r="A3" s="49" t="s">
        <v>67</v>
      </c>
      <c r="B3" s="50"/>
      <c r="C3" s="50"/>
    </row>
    <row r="4" spans="1:3" ht="12.75">
      <c r="A4" s="50"/>
      <c r="B4" s="50"/>
      <c r="C4" s="50"/>
    </row>
    <row r="5" spans="1:3" ht="15" customHeight="1">
      <c r="A5" s="54" t="s">
        <v>6</v>
      </c>
      <c r="B5" s="73" t="s">
        <v>7</v>
      </c>
      <c r="C5" s="73" t="s">
        <v>68</v>
      </c>
    </row>
    <row r="6" spans="1:3" ht="15" customHeight="1" thickBot="1">
      <c r="A6" s="77">
        <v>1</v>
      </c>
      <c r="B6" s="78" t="s">
        <v>58</v>
      </c>
      <c r="C6" s="79"/>
    </row>
    <row r="7" spans="1:3" ht="15" customHeight="1">
      <c r="A7" s="80"/>
      <c r="B7" s="75" t="s">
        <v>69</v>
      </c>
      <c r="C7" s="55"/>
    </row>
    <row r="8" spans="1:3" ht="15" customHeight="1">
      <c r="A8" s="55"/>
      <c r="B8" s="67" t="s">
        <v>70</v>
      </c>
      <c r="C8" s="64">
        <v>79268.83</v>
      </c>
    </row>
    <row r="9" spans="1:3" ht="15" customHeight="1">
      <c r="A9" s="55"/>
      <c r="B9" s="54" t="s">
        <v>71</v>
      </c>
      <c r="C9" s="81">
        <v>21000</v>
      </c>
    </row>
    <row r="10" spans="1:3" ht="15" customHeight="1" thickBot="1">
      <c r="A10" s="55"/>
      <c r="B10" s="51" t="s">
        <v>72</v>
      </c>
      <c r="C10" s="82">
        <f>C8/C9</f>
        <v>3.7747061904761905</v>
      </c>
    </row>
    <row r="11" spans="1:3" ht="15" customHeight="1" thickBot="1">
      <c r="A11" s="83">
        <v>2</v>
      </c>
      <c r="B11" s="83" t="s">
        <v>65</v>
      </c>
      <c r="C11" s="84"/>
    </row>
    <row r="12" spans="1:3" ht="15" customHeight="1">
      <c r="A12" s="55"/>
      <c r="B12" s="75" t="s">
        <v>69</v>
      </c>
      <c r="C12" s="68"/>
    </row>
    <row r="13" spans="1:3" ht="15" customHeight="1">
      <c r="A13" s="55"/>
      <c r="B13" s="67" t="s">
        <v>70</v>
      </c>
      <c r="C13" s="64">
        <v>258945.17</v>
      </c>
    </row>
    <row r="14" spans="1:3" ht="15" customHeight="1">
      <c r="A14" s="55"/>
      <c r="B14" s="54" t="s">
        <v>73</v>
      </c>
      <c r="C14" s="81">
        <v>60000</v>
      </c>
    </row>
    <row r="15" spans="1:3" ht="15" customHeight="1">
      <c r="A15" s="55"/>
      <c r="B15" s="59" t="s">
        <v>74</v>
      </c>
      <c r="C15" s="82"/>
    </row>
    <row r="16" spans="1:3" ht="15" customHeight="1">
      <c r="A16" s="58"/>
      <c r="B16" s="67" t="s">
        <v>75</v>
      </c>
      <c r="C16" s="64">
        <f>C13/C14</f>
        <v>4.315752833333334</v>
      </c>
    </row>
    <row r="17" ht="15" customHeight="1"/>
    <row r="18" ht="15" customHeight="1"/>
    <row r="19" ht="1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C19" sqref="C19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10.375" style="0" customWidth="1"/>
    <col min="4" max="4" width="11.625" style="0" customWidth="1"/>
    <col min="5" max="5" width="19.00390625" style="0" customWidth="1"/>
    <col min="6" max="6" width="18.625" style="0" customWidth="1"/>
  </cols>
  <sheetData>
    <row r="1" ht="15.75">
      <c r="B1" s="1" t="s">
        <v>76</v>
      </c>
    </row>
    <row r="3" ht="18">
      <c r="A3" s="85" t="s">
        <v>77</v>
      </c>
    </row>
    <row r="4" spans="1:6" ht="12.75">
      <c r="A4" s="31"/>
      <c r="B4" s="31"/>
      <c r="C4" s="31"/>
      <c r="D4" s="31"/>
      <c r="E4" s="31" t="s">
        <v>53</v>
      </c>
      <c r="F4" s="3" t="s">
        <v>54</v>
      </c>
    </row>
    <row r="5" spans="1:6" ht="15">
      <c r="A5" s="41" t="s">
        <v>6</v>
      </c>
      <c r="B5" s="86" t="s">
        <v>7</v>
      </c>
      <c r="C5" s="86" t="s">
        <v>78</v>
      </c>
      <c r="D5" s="86" t="s">
        <v>55</v>
      </c>
      <c r="E5" s="86" t="s">
        <v>56</v>
      </c>
      <c r="F5" s="87" t="s">
        <v>57</v>
      </c>
    </row>
    <row r="6" spans="1:6" ht="15">
      <c r="A6" s="41">
        <v>1</v>
      </c>
      <c r="B6" s="41" t="s">
        <v>79</v>
      </c>
      <c r="C6" s="41">
        <v>4010</v>
      </c>
      <c r="D6" s="41">
        <v>65679.83</v>
      </c>
      <c r="E6" s="41">
        <v>60603.07</v>
      </c>
      <c r="F6" s="88">
        <v>68660</v>
      </c>
    </row>
    <row r="7" spans="1:6" ht="15">
      <c r="A7" s="89">
        <v>2</v>
      </c>
      <c r="B7" s="90" t="s">
        <v>80</v>
      </c>
      <c r="C7" s="89">
        <v>4110</v>
      </c>
      <c r="D7" s="89">
        <v>16061.42</v>
      </c>
      <c r="E7" s="89">
        <v>14471.62</v>
      </c>
      <c r="F7" s="91">
        <v>18200</v>
      </c>
    </row>
    <row r="8" spans="1:6" ht="15">
      <c r="A8" s="89">
        <v>3</v>
      </c>
      <c r="B8" s="89" t="s">
        <v>81</v>
      </c>
      <c r="C8" s="89">
        <v>4210</v>
      </c>
      <c r="D8" s="91">
        <v>9473</v>
      </c>
      <c r="E8" s="91">
        <v>12140</v>
      </c>
      <c r="F8" s="91">
        <v>5000</v>
      </c>
    </row>
    <row r="9" spans="1:6" ht="15">
      <c r="A9" s="89">
        <v>4</v>
      </c>
      <c r="B9" s="89" t="s">
        <v>82</v>
      </c>
      <c r="C9" s="89">
        <v>4260</v>
      </c>
      <c r="D9" s="89">
        <v>67167.91</v>
      </c>
      <c r="E9" s="89">
        <v>58542.39</v>
      </c>
      <c r="F9" s="91">
        <v>67500</v>
      </c>
    </row>
    <row r="10" spans="1:6" ht="15">
      <c r="A10" s="89">
        <v>5</v>
      </c>
      <c r="B10" s="89" t="s">
        <v>83</v>
      </c>
      <c r="C10" s="89">
        <v>4270</v>
      </c>
      <c r="D10" s="89">
        <v>19301.9</v>
      </c>
      <c r="E10" s="89">
        <v>21392.48</v>
      </c>
      <c r="F10" s="91">
        <v>20000</v>
      </c>
    </row>
    <row r="11" spans="1:6" ht="15">
      <c r="A11" s="89">
        <v>6</v>
      </c>
      <c r="B11" s="89" t="s">
        <v>84</v>
      </c>
      <c r="C11" s="89">
        <v>4000</v>
      </c>
      <c r="D11" s="91">
        <v>2302.8</v>
      </c>
      <c r="E11" s="91">
        <v>12969.65</v>
      </c>
      <c r="F11" s="91">
        <v>20000</v>
      </c>
    </row>
    <row r="12" spans="1:6" ht="15">
      <c r="A12" s="89">
        <v>7</v>
      </c>
      <c r="B12" s="89" t="s">
        <v>85</v>
      </c>
      <c r="C12" s="89"/>
      <c r="D12" s="91">
        <v>2385</v>
      </c>
      <c r="E12" s="91">
        <v>7595.3</v>
      </c>
      <c r="F12" s="91">
        <v>10000</v>
      </c>
    </row>
    <row r="13" spans="1:6" ht="15">
      <c r="A13" s="89">
        <v>8</v>
      </c>
      <c r="B13" s="90" t="s">
        <v>86</v>
      </c>
      <c r="C13" s="89"/>
      <c r="D13" s="89">
        <v>5699.21</v>
      </c>
      <c r="E13" s="89">
        <v>4580.73</v>
      </c>
      <c r="F13" s="91">
        <v>5800</v>
      </c>
    </row>
    <row r="14" spans="1:6" ht="15">
      <c r="A14" s="89">
        <v>9</v>
      </c>
      <c r="B14" s="90" t="s">
        <v>87</v>
      </c>
      <c r="C14" s="89"/>
      <c r="D14" s="89">
        <v>3130.08</v>
      </c>
      <c r="E14" s="89">
        <v>3746.78</v>
      </c>
      <c r="F14" s="91">
        <v>3000</v>
      </c>
    </row>
    <row r="15" spans="1:6" ht="15">
      <c r="A15" s="89">
        <v>10</v>
      </c>
      <c r="B15" s="90" t="s">
        <v>88</v>
      </c>
      <c r="C15" s="89"/>
      <c r="D15" s="91">
        <v>5300</v>
      </c>
      <c r="E15" s="91">
        <v>5000</v>
      </c>
      <c r="F15" s="91">
        <v>2925</v>
      </c>
    </row>
    <row r="16" spans="1:6" ht="15.75">
      <c r="A16" s="92">
        <v>11</v>
      </c>
      <c r="B16" s="92" t="s">
        <v>89</v>
      </c>
      <c r="C16" s="92"/>
      <c r="D16" s="92">
        <f>SUM(D6:D15)</f>
        <v>196501.14999999997</v>
      </c>
      <c r="E16" s="92">
        <f>SUM(E6:E15)</f>
        <v>201042.02000000002</v>
      </c>
      <c r="F16" s="93">
        <f>SUM(F6:F15)</f>
        <v>221085</v>
      </c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ht="15.75">
      <c r="B19" s="1" t="s">
        <v>90</v>
      </c>
    </row>
    <row r="21" ht="18">
      <c r="A21" s="85" t="s">
        <v>91</v>
      </c>
    </row>
    <row r="22" spans="1:6" ht="12.75">
      <c r="A22" s="31"/>
      <c r="B22" s="31"/>
      <c r="C22" s="31"/>
      <c r="D22" s="31"/>
      <c r="E22" s="3" t="s">
        <v>53</v>
      </c>
      <c r="F22" s="3" t="s">
        <v>54</v>
      </c>
    </row>
    <row r="23" spans="1:6" ht="15">
      <c r="A23" s="41" t="s">
        <v>6</v>
      </c>
      <c r="B23" s="86" t="s">
        <v>7</v>
      </c>
      <c r="C23" s="86" t="s">
        <v>78</v>
      </c>
      <c r="D23" s="87" t="s">
        <v>55</v>
      </c>
      <c r="E23" s="87" t="s">
        <v>56</v>
      </c>
      <c r="F23" s="87" t="s">
        <v>57</v>
      </c>
    </row>
    <row r="24" spans="1:6" ht="15">
      <c r="A24" s="89">
        <v>1</v>
      </c>
      <c r="B24" s="89" t="s">
        <v>79</v>
      </c>
      <c r="C24" s="89">
        <v>4010</v>
      </c>
      <c r="D24" s="91">
        <v>7738</v>
      </c>
      <c r="E24" s="91">
        <v>7852</v>
      </c>
      <c r="F24" s="91">
        <v>10839</v>
      </c>
    </row>
    <row r="25" spans="1:6" ht="15">
      <c r="A25" s="89">
        <v>2</v>
      </c>
      <c r="B25" s="90" t="s">
        <v>80</v>
      </c>
      <c r="C25" s="89">
        <v>4110</v>
      </c>
      <c r="D25" s="91">
        <v>2000</v>
      </c>
      <c r="E25" s="91">
        <v>2083</v>
      </c>
      <c r="F25" s="91">
        <v>3200</v>
      </c>
    </row>
    <row r="26" spans="1:6" ht="15">
      <c r="A26" s="89">
        <v>3</v>
      </c>
      <c r="B26" s="89" t="s">
        <v>92</v>
      </c>
      <c r="C26" s="89">
        <v>4260</v>
      </c>
      <c r="D26" s="91">
        <v>37320</v>
      </c>
      <c r="E26" s="91">
        <v>49900</v>
      </c>
      <c r="F26" s="91">
        <v>49140</v>
      </c>
    </row>
    <row r="27" spans="1:6" ht="15">
      <c r="A27" s="89">
        <v>4</v>
      </c>
      <c r="B27" s="89" t="s">
        <v>82</v>
      </c>
      <c r="C27" s="89"/>
      <c r="D27" s="91"/>
      <c r="E27" s="91">
        <v>1839.82</v>
      </c>
      <c r="F27" s="91">
        <v>2500</v>
      </c>
    </row>
    <row r="28" spans="1:6" ht="15">
      <c r="A28" s="89">
        <v>5</v>
      </c>
      <c r="B28" s="89" t="s">
        <v>81</v>
      </c>
      <c r="C28" s="89">
        <v>4210</v>
      </c>
      <c r="D28" s="89"/>
      <c r="E28" s="89">
        <v>770.93</v>
      </c>
      <c r="F28" s="91">
        <v>2000</v>
      </c>
    </row>
    <row r="29" spans="1:6" ht="15.75">
      <c r="A29" s="92">
        <v>6</v>
      </c>
      <c r="B29" s="92" t="s">
        <v>89</v>
      </c>
      <c r="C29" s="94"/>
      <c r="D29" s="92">
        <f>SUM(D24:D28)</f>
        <v>47058</v>
      </c>
      <c r="E29" s="92">
        <f>SUM(E24:E28)</f>
        <v>62445.75</v>
      </c>
      <c r="F29" s="93">
        <f>SUM(F24:F28)</f>
        <v>67679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26" sqref="F2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8.875" style="0" customWidth="1"/>
    <col min="4" max="4" width="11.25390625" style="0" customWidth="1"/>
    <col min="5" max="6" width="17.25390625" style="0" customWidth="1"/>
  </cols>
  <sheetData>
    <row r="1" ht="15.75">
      <c r="A1" s="1" t="s">
        <v>93</v>
      </c>
    </row>
    <row r="3" ht="15.75">
      <c r="A3" s="1" t="s">
        <v>94</v>
      </c>
    </row>
    <row r="4" spans="1:6" ht="12.75">
      <c r="A4" s="31"/>
      <c r="B4" s="31"/>
      <c r="C4" s="31"/>
      <c r="D4" s="31"/>
      <c r="E4" s="31" t="s">
        <v>53</v>
      </c>
      <c r="F4" s="3" t="s">
        <v>54</v>
      </c>
    </row>
    <row r="5" spans="1:6" ht="15">
      <c r="A5" s="41" t="s">
        <v>6</v>
      </c>
      <c r="B5" s="87" t="s">
        <v>7</v>
      </c>
      <c r="C5" s="87" t="s">
        <v>78</v>
      </c>
      <c r="D5" s="95">
        <v>2003</v>
      </c>
      <c r="E5" s="86" t="s">
        <v>56</v>
      </c>
      <c r="F5" s="87" t="s">
        <v>57</v>
      </c>
    </row>
    <row r="6" spans="1:6" ht="15">
      <c r="A6" s="89">
        <v>1</v>
      </c>
      <c r="B6" s="89" t="s">
        <v>79</v>
      </c>
      <c r="C6" s="89">
        <v>4010</v>
      </c>
      <c r="D6" s="91">
        <v>62795</v>
      </c>
      <c r="E6" s="91">
        <v>60246</v>
      </c>
      <c r="F6" s="91">
        <v>63750</v>
      </c>
    </row>
    <row r="7" spans="1:6" ht="15">
      <c r="A7" s="89">
        <v>2</v>
      </c>
      <c r="B7" s="90" t="s">
        <v>80</v>
      </c>
      <c r="C7" s="89">
        <v>4110</v>
      </c>
      <c r="D7" s="91">
        <v>14600</v>
      </c>
      <c r="E7" s="91">
        <v>13935</v>
      </c>
      <c r="F7" s="91">
        <v>14700</v>
      </c>
    </row>
    <row r="8" spans="1:6" ht="15">
      <c r="A8" s="89">
        <v>3</v>
      </c>
      <c r="B8" s="89" t="s">
        <v>95</v>
      </c>
      <c r="C8" s="89">
        <v>4210</v>
      </c>
      <c r="D8" s="91">
        <v>1937</v>
      </c>
      <c r="E8" s="91">
        <v>1668</v>
      </c>
      <c r="F8" s="91">
        <v>2000</v>
      </c>
    </row>
    <row r="9" spans="1:6" ht="15">
      <c r="A9" s="89">
        <v>4</v>
      </c>
      <c r="B9" s="89" t="s">
        <v>96</v>
      </c>
      <c r="C9" s="89">
        <v>4300</v>
      </c>
      <c r="D9" s="91">
        <v>484</v>
      </c>
      <c r="E9" s="91">
        <v>357</v>
      </c>
      <c r="F9" s="91">
        <v>200</v>
      </c>
    </row>
    <row r="10" spans="1:6" ht="15">
      <c r="A10" s="89">
        <v>5</v>
      </c>
      <c r="B10" s="89" t="s">
        <v>97</v>
      </c>
      <c r="C10" s="89">
        <v>4300</v>
      </c>
      <c r="D10" s="91">
        <v>2940</v>
      </c>
      <c r="E10" s="91">
        <v>2870</v>
      </c>
      <c r="F10" s="91">
        <v>3000</v>
      </c>
    </row>
    <row r="11" spans="1:6" ht="15">
      <c r="A11" s="89">
        <v>6</v>
      </c>
      <c r="B11" s="89" t="s">
        <v>98</v>
      </c>
      <c r="C11" s="89">
        <v>4410</v>
      </c>
      <c r="D11" s="91">
        <v>1197</v>
      </c>
      <c r="E11" s="91">
        <v>900</v>
      </c>
      <c r="F11" s="91">
        <v>2000</v>
      </c>
    </row>
    <row r="12" spans="1:6" ht="15">
      <c r="A12" s="89">
        <v>7</v>
      </c>
      <c r="B12" s="89" t="s">
        <v>84</v>
      </c>
      <c r="C12" s="89"/>
      <c r="D12" s="91">
        <v>3150</v>
      </c>
      <c r="E12" s="91">
        <v>3200</v>
      </c>
      <c r="F12" s="91">
        <v>3800</v>
      </c>
    </row>
    <row r="13" spans="1:6" ht="15.75">
      <c r="A13" s="92">
        <v>8</v>
      </c>
      <c r="B13" s="92" t="s">
        <v>89</v>
      </c>
      <c r="C13" s="94"/>
      <c r="D13" s="93">
        <f>SUM(D6:D12)</f>
        <v>87103</v>
      </c>
      <c r="E13" s="93">
        <f>SUM(E6:E12)</f>
        <v>83176</v>
      </c>
      <c r="F13" s="93">
        <f>SUM(F6:F12)</f>
        <v>89450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3" sqref="E23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18.25390625" style="0" customWidth="1"/>
    <col min="4" max="4" width="14.375" style="0" customWidth="1"/>
    <col min="5" max="5" width="15.75390625" style="0" customWidth="1"/>
    <col min="6" max="6" width="19.625" style="0" customWidth="1"/>
    <col min="7" max="7" width="15.00390625" style="0" customWidth="1"/>
    <col min="8" max="8" width="13.25390625" style="0" customWidth="1"/>
  </cols>
  <sheetData>
    <row r="1" spans="1:6" ht="15.75">
      <c r="A1" s="1" t="s">
        <v>99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.75">
      <c r="A3" s="1" t="s">
        <v>100</v>
      </c>
      <c r="B3" s="2"/>
      <c r="C3" s="2"/>
      <c r="D3" s="2"/>
      <c r="E3" s="2"/>
      <c r="F3" s="2"/>
    </row>
    <row r="4" spans="1:7" ht="15">
      <c r="A4" s="2"/>
      <c r="B4" s="2"/>
      <c r="C4" s="2"/>
      <c r="D4" s="2"/>
      <c r="E4" s="2"/>
      <c r="F4" s="2"/>
      <c r="G4" s="2"/>
    </row>
    <row r="5" spans="1:8" ht="12.75">
      <c r="A5" s="96" t="s">
        <v>6</v>
      </c>
      <c r="B5" s="96" t="s">
        <v>7</v>
      </c>
      <c r="C5" s="96" t="s">
        <v>101</v>
      </c>
      <c r="D5" s="96" t="s">
        <v>102</v>
      </c>
      <c r="E5" s="97" t="s">
        <v>103</v>
      </c>
      <c r="F5" s="97" t="s">
        <v>104</v>
      </c>
      <c r="G5" s="98" t="s">
        <v>105</v>
      </c>
      <c r="H5" s="99" t="s">
        <v>106</v>
      </c>
    </row>
    <row r="6" spans="1:8" ht="10.5" customHeight="1">
      <c r="A6" s="100">
        <v>1</v>
      </c>
      <c r="B6" s="100">
        <v>2</v>
      </c>
      <c r="C6" s="100">
        <v>3</v>
      </c>
      <c r="D6" s="100">
        <v>4</v>
      </c>
      <c r="E6" s="101">
        <v>5</v>
      </c>
      <c r="F6" s="101">
        <v>6</v>
      </c>
      <c r="G6" s="101">
        <v>7</v>
      </c>
      <c r="H6" s="101">
        <v>8</v>
      </c>
    </row>
    <row r="7" spans="1:8" ht="15">
      <c r="A7" s="102">
        <v>1</v>
      </c>
      <c r="B7" s="102" t="s">
        <v>107</v>
      </c>
      <c r="C7" s="91">
        <f>'[2]ścieki'!F16</f>
        <v>221085</v>
      </c>
      <c r="D7" s="91">
        <f>C7/C9*100</f>
        <v>76.56252164397223</v>
      </c>
      <c r="E7" s="91">
        <f>C13*D7/100</f>
        <v>37860.166952944266</v>
      </c>
      <c r="F7" s="91">
        <f>C7+E7</f>
        <v>258945.16695294427</v>
      </c>
      <c r="G7" s="91">
        <v>60000</v>
      </c>
      <c r="H7" s="91">
        <f>F7/G7</f>
        <v>4.315752782549072</v>
      </c>
    </row>
    <row r="8" spans="1:8" ht="15">
      <c r="A8" s="102">
        <v>2</v>
      </c>
      <c r="B8" s="102" t="s">
        <v>108</v>
      </c>
      <c r="C8" s="91">
        <f>'[2]ścieki'!F29</f>
        <v>67679</v>
      </c>
      <c r="D8" s="91">
        <f>C8/C9*100</f>
        <v>23.43747835602776</v>
      </c>
      <c r="E8" s="91">
        <f>C13*D8/100</f>
        <v>11589.833047055728</v>
      </c>
      <c r="F8" s="91">
        <f>C8+E8</f>
        <v>79268.83304705573</v>
      </c>
      <c r="G8" s="91">
        <v>21000</v>
      </c>
      <c r="H8" s="91">
        <f>F8/G8</f>
        <v>3.7747063355740824</v>
      </c>
    </row>
    <row r="9" spans="1:6" ht="15">
      <c r="A9" s="102">
        <v>5</v>
      </c>
      <c r="B9" s="89" t="s">
        <v>89</v>
      </c>
      <c r="C9" s="91">
        <f>SUM(C7:C8)</f>
        <v>288764</v>
      </c>
      <c r="D9" s="91">
        <f>SUM(D7:D8)</f>
        <v>100</v>
      </c>
      <c r="E9" s="91">
        <f>SUM(E7:E8)</f>
        <v>49449.99999999999</v>
      </c>
      <c r="F9" s="91">
        <f>SUM(F7:F8)</f>
        <v>338214</v>
      </c>
    </row>
    <row r="10" spans="1:6" ht="15">
      <c r="A10" s="2"/>
      <c r="B10" s="102" t="s">
        <v>109</v>
      </c>
      <c r="C10" s="91">
        <v>89450</v>
      </c>
      <c r="D10" s="2"/>
      <c r="E10" s="2"/>
      <c r="F10" s="2"/>
    </row>
    <row r="11" spans="1:6" ht="15">
      <c r="A11" s="2"/>
      <c r="B11" s="102" t="s">
        <v>110</v>
      </c>
      <c r="C11" s="91">
        <v>10000</v>
      </c>
      <c r="D11" s="2"/>
      <c r="E11" s="103"/>
      <c r="F11" s="2"/>
    </row>
    <row r="12" spans="1:6" ht="15">
      <c r="A12" s="2"/>
      <c r="B12" s="102" t="s">
        <v>111</v>
      </c>
      <c r="C12" s="91">
        <v>30000</v>
      </c>
      <c r="D12" s="2"/>
      <c r="E12" s="103"/>
      <c r="F12" s="2"/>
    </row>
    <row r="13" spans="1:6" ht="15">
      <c r="A13" s="2"/>
      <c r="B13" s="102" t="s">
        <v>112</v>
      </c>
      <c r="C13" s="91">
        <f>C10-(C11+C12)</f>
        <v>49450</v>
      </c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ht="12.75">
      <c r="B16" s="104"/>
    </row>
    <row r="18" spans="2:5" ht="12.75">
      <c r="B18" s="105"/>
      <c r="C18" s="106"/>
      <c r="D18" s="107"/>
      <c r="E18" s="107"/>
    </row>
    <row r="19" spans="2:5" ht="15">
      <c r="B19" s="108"/>
      <c r="C19" s="108"/>
      <c r="D19" s="109"/>
      <c r="E19" s="107"/>
    </row>
    <row r="20" spans="2:5" ht="15">
      <c r="B20" s="109"/>
      <c r="C20" s="108"/>
      <c r="D20" s="109"/>
      <c r="E20" s="14"/>
    </row>
    <row r="21" spans="2:5" ht="12.75">
      <c r="B21" s="107"/>
      <c r="C21" s="107"/>
      <c r="D21" s="107"/>
      <c r="E21" s="10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20" sqref="D20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1.625" style="0" customWidth="1"/>
    <col min="4" max="4" width="12.875" style="0" customWidth="1"/>
    <col min="5" max="5" width="13.125" style="0" customWidth="1"/>
    <col min="6" max="8" width="12.00390625" style="0" customWidth="1"/>
  </cols>
  <sheetData>
    <row r="1" spans="1:8" ht="15.75">
      <c r="A1" s="49" t="s">
        <v>113</v>
      </c>
      <c r="B1" s="50"/>
      <c r="C1" s="50"/>
      <c r="D1" s="50"/>
      <c r="E1" s="50"/>
      <c r="F1" s="50"/>
      <c r="G1" s="50"/>
      <c r="H1" s="50"/>
    </row>
    <row r="2" spans="1:8" ht="12.75">
      <c r="A2" s="50"/>
      <c r="B2" s="50"/>
      <c r="C2" s="50"/>
      <c r="D2" s="50"/>
      <c r="E2" s="50"/>
      <c r="F2" s="50"/>
      <c r="G2" s="50"/>
      <c r="H2" s="50"/>
    </row>
    <row r="3" spans="1:8" ht="12.75">
      <c r="A3" s="110" t="s">
        <v>114</v>
      </c>
      <c r="B3" s="50"/>
      <c r="C3" s="50"/>
      <c r="D3" s="50"/>
      <c r="E3" s="50"/>
      <c r="F3" s="50"/>
      <c r="G3" s="50"/>
      <c r="H3" s="50"/>
    </row>
    <row r="4" spans="1:8" ht="12.75">
      <c r="A4" s="50"/>
      <c r="B4" s="50"/>
      <c r="C4" s="50"/>
      <c r="D4" s="50"/>
      <c r="E4" s="50"/>
      <c r="F4" s="50"/>
      <c r="G4" s="50"/>
      <c r="H4" s="50"/>
    </row>
    <row r="5" spans="1:8" ht="12.75">
      <c r="A5" s="51"/>
      <c r="B5" s="51"/>
      <c r="C5" s="111" t="s">
        <v>115</v>
      </c>
      <c r="D5" s="112"/>
      <c r="E5" s="111" t="s">
        <v>116</v>
      </c>
      <c r="F5" s="113"/>
      <c r="G5" s="111" t="s">
        <v>117</v>
      </c>
      <c r="H5" s="113"/>
    </row>
    <row r="6" spans="1:8" ht="12.75">
      <c r="A6" s="55" t="s">
        <v>52</v>
      </c>
      <c r="B6" s="55" t="s">
        <v>7</v>
      </c>
      <c r="C6" s="114"/>
      <c r="D6" s="115"/>
      <c r="E6" s="114" t="s">
        <v>118</v>
      </c>
      <c r="F6" s="116"/>
      <c r="G6" s="114" t="s">
        <v>119</v>
      </c>
      <c r="H6" s="116"/>
    </row>
    <row r="7" spans="1:8" ht="12.75">
      <c r="A7" s="55"/>
      <c r="B7" s="55"/>
      <c r="C7" s="51" t="s">
        <v>120</v>
      </c>
      <c r="D7" s="51" t="s">
        <v>121</v>
      </c>
      <c r="E7" s="51" t="s">
        <v>120</v>
      </c>
      <c r="F7" s="51" t="s">
        <v>121</v>
      </c>
      <c r="G7" s="51" t="s">
        <v>120</v>
      </c>
      <c r="H7" s="51" t="s">
        <v>121</v>
      </c>
    </row>
    <row r="8" spans="1:8" ht="12.75">
      <c r="A8" s="58"/>
      <c r="B8" s="58"/>
      <c r="C8" s="58" t="s">
        <v>122</v>
      </c>
      <c r="D8" s="58" t="s">
        <v>123</v>
      </c>
      <c r="E8" s="58" t="s">
        <v>122</v>
      </c>
      <c r="F8" s="58" t="s">
        <v>123</v>
      </c>
      <c r="G8" s="58" t="s">
        <v>122</v>
      </c>
      <c r="H8" s="58" t="s">
        <v>123</v>
      </c>
    </row>
    <row r="9" spans="1:8" ht="15" customHeight="1">
      <c r="A9" s="54">
        <v>1</v>
      </c>
      <c r="B9" s="54" t="s">
        <v>58</v>
      </c>
      <c r="C9" s="81">
        <v>0.4</v>
      </c>
      <c r="D9" s="74">
        <v>7738</v>
      </c>
      <c r="E9" s="81">
        <v>0.7</v>
      </c>
      <c r="F9" s="74">
        <v>7852</v>
      </c>
      <c r="G9" s="81">
        <v>0.7</v>
      </c>
      <c r="H9" s="74">
        <v>10839</v>
      </c>
    </row>
    <row r="10" spans="1:8" ht="15" customHeight="1">
      <c r="A10" s="54">
        <v>2</v>
      </c>
      <c r="B10" s="54" t="s">
        <v>60</v>
      </c>
      <c r="C10" s="81">
        <v>3.6</v>
      </c>
      <c r="D10" s="64">
        <v>65679.83</v>
      </c>
      <c r="E10" s="76">
        <v>4.5</v>
      </c>
      <c r="F10" s="76">
        <v>60603.07</v>
      </c>
      <c r="G10" s="81">
        <v>4.5</v>
      </c>
      <c r="H10" s="74">
        <v>68660</v>
      </c>
    </row>
    <row r="11" spans="1:8" ht="15" customHeight="1">
      <c r="A11" s="54">
        <v>3</v>
      </c>
      <c r="B11" s="54" t="s">
        <v>124</v>
      </c>
      <c r="C11" s="81">
        <v>2.4</v>
      </c>
      <c r="D11" s="74">
        <v>62795</v>
      </c>
      <c r="E11" s="81">
        <v>2</v>
      </c>
      <c r="F11" s="74">
        <v>60246</v>
      </c>
      <c r="G11" s="81">
        <v>2</v>
      </c>
      <c r="H11" s="74">
        <v>63750</v>
      </c>
    </row>
    <row r="12" spans="1:8" ht="15" customHeight="1">
      <c r="A12" s="117">
        <v>4</v>
      </c>
      <c r="B12" s="117" t="s">
        <v>89</v>
      </c>
      <c r="C12" s="81">
        <f aca="true" t="shared" si="0" ref="C12:H12">SUM(C9:C11)</f>
        <v>6.4</v>
      </c>
      <c r="D12" s="74">
        <f t="shared" si="0"/>
        <v>136212.83000000002</v>
      </c>
      <c r="E12" s="81">
        <f t="shared" si="0"/>
        <v>7.2</v>
      </c>
      <c r="F12" s="74">
        <f t="shared" si="0"/>
        <v>128701.07</v>
      </c>
      <c r="G12" s="81">
        <f t="shared" si="0"/>
        <v>7.2</v>
      </c>
      <c r="H12" s="74">
        <f t="shared" si="0"/>
        <v>143249</v>
      </c>
    </row>
    <row r="14" spans="3:7" ht="12.75">
      <c r="C14" s="118"/>
      <c r="E14" s="118"/>
      <c r="G14" s="118"/>
    </row>
    <row r="15" spans="5:7" ht="12.75">
      <c r="E15" s="118"/>
      <c r="G15" s="1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Kilar</dc:creator>
  <cp:keywords/>
  <dc:description/>
  <cp:lastModifiedBy>Sławomir Kilar</cp:lastModifiedBy>
  <dcterms:created xsi:type="dcterms:W3CDTF">2004-11-26T09:35:58Z</dcterms:created>
  <dcterms:modified xsi:type="dcterms:W3CDTF">2004-11-26T09:45:13Z</dcterms:modified>
  <cp:category/>
  <cp:version/>
  <cp:contentType/>
  <cp:contentStatus/>
</cp:coreProperties>
</file>