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'Arkusz1'!$A$1:$G$195</definedName>
  </definedNames>
  <calcPr fullCalcOnLoad="1"/>
</workbook>
</file>

<file path=xl/sharedStrings.xml><?xml version="1.0" encoding="utf-8"?>
<sst xmlns="http://schemas.openxmlformats.org/spreadsheetml/2006/main" count="197" uniqueCount="105">
  <si>
    <t>Dział</t>
  </si>
  <si>
    <t>ROLNICTWO I ŁOWIECTWO</t>
  </si>
  <si>
    <t>Izby Rolnicze</t>
  </si>
  <si>
    <t>Pozostała działalność</t>
  </si>
  <si>
    <t>LEŚNICTWO</t>
  </si>
  <si>
    <t>Dostarczanie wody</t>
  </si>
  <si>
    <t>TRANSPORT I ŁĄCZNOŚĆ</t>
  </si>
  <si>
    <t>Drogi publiczne gminne  z tego: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</si>
  <si>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</si>
  <si>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</si>
  <si>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</si>
  <si>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</si>
  <si>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</si>
  <si>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</si>
  <si>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</si>
  <si>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</t>
  </si>
  <si>
    <t>Urzędy gmin</t>
  </si>
  <si>
    <t>URZĘDY NACZELNYCH ORGANÓW WŁADZY PAŃSTWOWEJ KONTROLI I OCHRONY PRAWA ORAZ SĄDOWNICTWA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</si>
  <si>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</si>
  <si>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</si>
  <si>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</si>
  <si>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</si>
  <si>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</si>
  <si>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</si>
  <si>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</si>
  <si>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</si>
  <si>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</si>
  <si>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</si>
  <si>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</si>
  <si>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</si>
  <si>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</si>
  <si>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</si>
  <si>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</si>
  <si>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</si>
  <si>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</si>
  <si>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</si>
  <si>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</si>
  <si>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</si>
  <si>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</si>
  <si>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</si>
  <si>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</si>
  <si>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</si>
  <si>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</si>
  <si>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</si>
  <si>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</si>
  <si>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</si>
  <si>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Rozdz.</t>
  </si>
  <si>
    <t>RÓŻNE ROZLICZENIA</t>
  </si>
  <si>
    <t>Rezerwy ogólne i celowe</t>
  </si>
  <si>
    <t>Dokształcanie i doskonalenie nauczycieli</t>
  </si>
  <si>
    <t>Cmentarze</t>
  </si>
  <si>
    <t>RAZEM WYDATKI</t>
  </si>
  <si>
    <t>BEZPIECZEŃSTWO PUBLICZNE I OCHRONA PRZECIWPOŻAROWA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</si>
  <si>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</si>
  <si>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</si>
  <si>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</si>
  <si>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</si>
  <si>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</si>
  <si>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</si>
  <si>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</si>
  <si>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</si>
  <si>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</si>
  <si>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>Drogi publiczne krajowe</t>
  </si>
  <si>
    <t xml:space="preserve">Przedszkola </t>
  </si>
  <si>
    <t>Odzdziały przedszkolne w szkołach podstawowych</t>
  </si>
  <si>
    <t>Świadczenia rodzinne, zaliczka alimentacyjna oraz składki na ubezpieczenia emerytalne i rentowe  z ubezpieczenia społecznego</t>
  </si>
  <si>
    <t>Zwalczanie narkomanii</t>
  </si>
  <si>
    <t>Drogi wewnetrzne</t>
  </si>
  <si>
    <t>emerytalne i rentowe</t>
  </si>
  <si>
    <t>Zasiłki i pomoc w naturze oraz składki na ubezpieczenia</t>
  </si>
  <si>
    <t>Promocja jednostek samorządu terytorialnego</t>
  </si>
  <si>
    <t>Pomoc materialna dla uczniów</t>
  </si>
  <si>
    <t>Drogi publiczne powiatowe</t>
  </si>
  <si>
    <t>Wójta Gminy Zarszyn</t>
  </si>
  <si>
    <t>Plan po zmianach na 2006</t>
  </si>
  <si>
    <t>Plan na 2006 r. Uchwała budżetowa</t>
  </si>
  <si>
    <t>%</t>
  </si>
  <si>
    <t>Wykonanie na 30.06.2006 r.</t>
  </si>
  <si>
    <t>wydatki bieżące, w tym:</t>
  </si>
  <si>
    <t xml:space="preserve">     wynagrodzenia  i pochodne od wynagrodzeń</t>
  </si>
  <si>
    <t xml:space="preserve">     dotacje</t>
  </si>
  <si>
    <t>wydatki majątkowe</t>
  </si>
  <si>
    <t xml:space="preserve">wydatki bieżące </t>
  </si>
  <si>
    <t>wydatki na obsługę długu publicznego</t>
  </si>
  <si>
    <t>wydatki majatkowe</t>
  </si>
  <si>
    <t>wydatki bieżące</t>
  </si>
  <si>
    <t>wydatki majątkowe w tym:</t>
  </si>
  <si>
    <t>wydatki majątkowe sfinansowane środkami z budżetu UE</t>
  </si>
  <si>
    <t>wydatki majątkowe sfinansowane środkami z budżetu państwa</t>
  </si>
  <si>
    <t>wydatki majątkowe sfinansowane środkami własnymi (współfinansowanie)</t>
  </si>
  <si>
    <t>wydatki bieżące w tym:</t>
  </si>
  <si>
    <t>rezerwa ogólna</t>
  </si>
  <si>
    <t>rezerwa celowa na pokrycie poręczenia pożyczki SPGZOZ w Zarszynie</t>
  </si>
  <si>
    <t>rezerwa celowa na wynagrodzenia i pochodne nauczycieli w związku z awansem zawodowym</t>
  </si>
  <si>
    <t>rezerwa celowa na inwestycje</t>
  </si>
  <si>
    <t>wydatki programu Szkoła Marzeń, w tym:</t>
  </si>
  <si>
    <t>remonty budunków szkolnych</t>
  </si>
  <si>
    <t xml:space="preserve">     dotacja przedmiotowa z budżetu dla zakładu budżetowego</t>
  </si>
  <si>
    <t>wydatki majatkowe w tym:</t>
  </si>
  <si>
    <t xml:space="preserve">     dotacja dla instytucji kultury</t>
  </si>
  <si>
    <t>SPRAWOZDANIE Z WYKONANIA WYDATKÓW BUDŻETU GMINY ZARZSZYN</t>
  </si>
  <si>
    <t>ZA I PÓŁROCZE 2006 r.</t>
  </si>
  <si>
    <t>Załącznik Nr 2</t>
  </si>
  <si>
    <t>do Zarządzenia Nr 305/2006</t>
  </si>
  <si>
    <t>z dnia 30.08.2006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</si>
</sst>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  <font>
      <b/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10" fillId="2" borderId="1" xfId="0" applyFont="1" applyFill="1" applyBorder="1" applyAlignment="1">
      <alignment horizontal="right" vertical="center"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7" fillId="2" borderId="5" xfId="20" applyNumberFormat="1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4" fontId="7" fillId="2" borderId="6" xfId="2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2" fontId="3" fillId="2" borderId="1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 vertical="center"/>
    </xf>
    <xf numFmtId="4" fontId="3" fillId="2" borderId="5" xfId="20" applyNumberFormat="1" applyFont="1" applyFill="1" applyBorder="1" applyAlignment="1">
      <alignment horizontal="right"/>
    </xf>
    <xf numFmtId="4" fontId="6" fillId="2" borderId="5" xfId="2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/>
    </xf>
    <xf numFmtId="4" fontId="9" fillId="2" borderId="5" xfId="20" applyNumberFormat="1" applyFont="1" applyFill="1" applyBorder="1" applyAlignment="1">
      <alignment horizontal="right"/>
    </xf>
    <xf numFmtId="4" fontId="5" fillId="2" borderId="5" xfId="2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top" wrapText="1"/>
    </xf>
    <xf numFmtId="4" fontId="8" fillId="2" borderId="5" xfId="20" applyNumberFormat="1" applyFont="1" applyFill="1" applyBorder="1" applyAlignment="1">
      <alignment horizontal="right"/>
    </xf>
    <xf numFmtId="4" fontId="7" fillId="2" borderId="5" xfId="2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4" fontId="7" fillId="2" borderId="6" xfId="20" applyNumberFormat="1" applyFont="1" applyFill="1" applyBorder="1" applyAlignment="1">
      <alignment/>
    </xf>
    <xf numFmtId="4" fontId="11" fillId="2" borderId="5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6" xfId="20" applyNumberFormat="1" applyFont="1" applyFill="1" applyBorder="1" applyAlignment="1">
      <alignment horizontal="right"/>
    </xf>
    <xf numFmtId="4" fontId="6" fillId="2" borderId="7" xfId="2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view="pageBreakPreview" zoomScale="85" zoomScaleNormal="75" zoomScaleSheetLayoutView="85" workbookViewId="0" topLeftCell="C1">
      <selection activeCell="C5" sqref="C5"/>
    </sheetView>
  </sheetViews>
  <sheetFormatPr defaultColWidth="9.25390625" defaultRowHeight="12.75"/>
  <cols>
    <col min="1" max="1" width="5.875" style="18" customWidth="1"/>
    <col min="2" max="2" width="7.75390625" style="18" customWidth="1"/>
    <col min="3" max="3" width="70.125" style="18" customWidth="1"/>
    <col min="4" max="4" width="18.00390625" style="18" customWidth="1"/>
    <col min="5" max="6" width="17.75390625" style="18" customWidth="1"/>
    <col min="7" max="16384" width="9.25390625" style="18" customWidth="1"/>
  </cols>
  <sheetData>
    <row r="1" spans="6:7" ht="15">
      <c r="F1" s="81" t="s">
        <v>102</v>
      </c>
      <c r="G1" s="81"/>
    </row>
    <row r="2" spans="3:7" ht="12" customHeight="1">
      <c r="C2" s="80" t="s">
        <v>103</v>
      </c>
      <c r="D2" s="80"/>
      <c r="E2" s="80"/>
      <c r="F2" s="80"/>
      <c r="G2" s="80"/>
    </row>
    <row r="3" spans="3:7" ht="12.75" customHeight="1">
      <c r="C3" s="80" t="s">
        <v>73</v>
      </c>
      <c r="D3" s="80"/>
      <c r="E3" s="80"/>
      <c r="F3" s="80"/>
      <c r="G3" s="80"/>
    </row>
    <row r="4" spans="3:7" ht="14.25" customHeight="1">
      <c r="C4" s="80" t="s">
        <v>104</v>
      </c>
      <c r="D4" s="80"/>
      <c r="E4" s="80"/>
      <c r="F4" s="80"/>
      <c r="G4" s="80"/>
    </row>
    <row r="5" spans="3:6" ht="14.25" customHeight="1">
      <c r="C5" s="35"/>
      <c r="D5" s="35"/>
      <c r="E5" s="35"/>
      <c r="F5" s="35"/>
    </row>
    <row r="6" spans="1:6" ht="15">
      <c r="A6" s="26"/>
      <c r="B6" s="79" t="s">
        <v>100</v>
      </c>
      <c r="C6" s="79"/>
      <c r="D6" s="79"/>
      <c r="E6" s="79"/>
      <c r="F6" s="55"/>
    </row>
    <row r="7" spans="1:6" ht="15">
      <c r="A7" s="74" t="s">
        <v>101</v>
      </c>
      <c r="B7" s="74"/>
      <c r="C7" s="74"/>
      <c r="D7" s="74"/>
      <c r="E7" s="74"/>
      <c r="F7" s="37"/>
    </row>
    <row r="8" spans="3:6" s="26" customFormat="1" ht="15">
      <c r="C8" s="37"/>
      <c r="D8" s="37"/>
      <c r="E8" s="37"/>
      <c r="F8" s="37"/>
    </row>
    <row r="9" spans="3:6" s="38" customFormat="1" ht="15">
      <c r="C9" s="36"/>
      <c r="D9" s="36"/>
      <c r="E9" s="36"/>
      <c r="F9" s="36"/>
    </row>
    <row r="10" spans="1:7" ht="15" customHeight="1">
      <c r="A10" s="71" t="s">
        <v>0</v>
      </c>
      <c r="B10" s="71" t="s">
        <v>46</v>
      </c>
      <c r="C10" s="71" t="s">
        <v>44</v>
      </c>
      <c r="D10" s="75" t="s">
        <v>75</v>
      </c>
      <c r="E10" s="77" t="s">
        <v>74</v>
      </c>
      <c r="F10" s="84" t="s">
        <v>77</v>
      </c>
      <c r="G10" s="82" t="s">
        <v>76</v>
      </c>
    </row>
    <row r="11" spans="1:7" ht="26.25" customHeight="1">
      <c r="A11" s="71"/>
      <c r="B11" s="71"/>
      <c r="C11" s="71"/>
      <c r="D11" s="76"/>
      <c r="E11" s="78"/>
      <c r="F11" s="85"/>
      <c r="G11" s="83"/>
    </row>
    <row r="12" spans="1:7" ht="14.25">
      <c r="A12" s="15">
        <v>1</v>
      </c>
      <c r="B12" s="27">
        <v>2</v>
      </c>
      <c r="C12" s="28">
        <v>4</v>
      </c>
      <c r="D12" s="46">
        <v>5</v>
      </c>
      <c r="E12" s="46">
        <v>6</v>
      </c>
      <c r="F12" s="46">
        <v>7</v>
      </c>
      <c r="G12" s="28">
        <v>8</v>
      </c>
    </row>
    <row r="13" spans="1:7" s="30" customFormat="1" ht="15">
      <c r="A13" s="19">
        <v>10</v>
      </c>
      <c r="B13" s="1"/>
      <c r="C13" s="2" t="s">
        <v>1</v>
      </c>
      <c r="D13" s="58">
        <f aca="true" t="shared" si="0" ref="D13:F14">SUM(D14)</f>
        <v>5400</v>
      </c>
      <c r="E13" s="58">
        <f t="shared" si="0"/>
        <v>5400</v>
      </c>
      <c r="F13" s="58">
        <f t="shared" si="0"/>
        <v>3725.26</v>
      </c>
      <c r="G13" s="56">
        <f>F13/E13*100</f>
        <v>68.9862962962963</v>
      </c>
    </row>
    <row r="14" spans="1:7" s="31" customFormat="1" ht="15">
      <c r="A14" s="20"/>
      <c r="B14" s="3">
        <v>1030</v>
      </c>
      <c r="C14" s="4" t="s">
        <v>2</v>
      </c>
      <c r="D14" s="59">
        <f t="shared" si="0"/>
        <v>5400</v>
      </c>
      <c r="E14" s="59">
        <f t="shared" si="0"/>
        <v>5400</v>
      </c>
      <c r="F14" s="59">
        <f t="shared" si="0"/>
        <v>3725.26</v>
      </c>
      <c r="G14" s="56">
        <f aca="true" t="shared" si="1" ref="G14:G59">F14/E14*100</f>
        <v>68.9862962962963</v>
      </c>
    </row>
    <row r="15" spans="1:7" ht="15" customHeight="1">
      <c r="A15" s="20"/>
      <c r="B15" s="3"/>
      <c r="C15" s="6" t="s">
        <v>78</v>
      </c>
      <c r="D15" s="60">
        <f>D16</f>
        <v>5400</v>
      </c>
      <c r="E15" s="49">
        <f>E16</f>
        <v>5400</v>
      </c>
      <c r="F15" s="49">
        <f>F16</f>
        <v>3725.26</v>
      </c>
      <c r="G15" s="56">
        <f>F15/E15*100</f>
        <v>68.9862962962963</v>
      </c>
    </row>
    <row r="16" spans="1:7" ht="15" customHeight="1">
      <c r="A16" s="20"/>
      <c r="B16" s="3"/>
      <c r="C16" s="6" t="s">
        <v>80</v>
      </c>
      <c r="D16" s="60">
        <v>5400</v>
      </c>
      <c r="E16" s="49">
        <v>5400</v>
      </c>
      <c r="F16" s="49">
        <v>3725.26</v>
      </c>
      <c r="G16" s="56">
        <f t="shared" si="1"/>
        <v>68.9862962962963</v>
      </c>
    </row>
    <row r="17" spans="1:7" s="30" customFormat="1" ht="15">
      <c r="A17" s="19">
        <v>20</v>
      </c>
      <c r="B17" s="1"/>
      <c r="C17" s="2" t="s">
        <v>4</v>
      </c>
      <c r="D17" s="58">
        <f>SUM(D18)</f>
        <v>51630</v>
      </c>
      <c r="E17" s="58">
        <f>SUM(E18)</f>
        <v>51630</v>
      </c>
      <c r="F17" s="58">
        <f>SUM(F18)</f>
        <v>39349.99</v>
      </c>
      <c r="G17" s="56">
        <f t="shared" si="1"/>
        <v>76.2153592872361</v>
      </c>
    </row>
    <row r="18" spans="1:7" s="31" customFormat="1" ht="15">
      <c r="A18" s="8"/>
      <c r="B18" s="3">
        <v>2095</v>
      </c>
      <c r="C18" s="4" t="s">
        <v>3</v>
      </c>
      <c r="D18" s="59">
        <f>D19</f>
        <v>51630</v>
      </c>
      <c r="E18" s="59">
        <f>E19</f>
        <v>51630</v>
      </c>
      <c r="F18" s="59">
        <f>F19</f>
        <v>39349.99</v>
      </c>
      <c r="G18" s="56">
        <f t="shared" si="1"/>
        <v>76.2153592872361</v>
      </c>
    </row>
    <row r="19" spans="1:7" ht="15">
      <c r="A19" s="8"/>
      <c r="B19" s="3"/>
      <c r="C19" s="5" t="s">
        <v>78</v>
      </c>
      <c r="D19" s="61">
        <v>51630</v>
      </c>
      <c r="E19" s="45">
        <v>51630</v>
      </c>
      <c r="F19" s="45">
        <v>39349.99</v>
      </c>
      <c r="G19" s="56">
        <f t="shared" si="1"/>
        <v>76.2153592872361</v>
      </c>
    </row>
    <row r="20" spans="1:7" ht="15">
      <c r="A20" s="8"/>
      <c r="B20" s="3"/>
      <c r="C20" s="5" t="s">
        <v>79</v>
      </c>
      <c r="D20" s="61">
        <v>2616</v>
      </c>
      <c r="E20" s="45">
        <v>2616</v>
      </c>
      <c r="F20" s="45">
        <v>1685.34</v>
      </c>
      <c r="G20" s="56">
        <f t="shared" si="1"/>
        <v>64.4243119266055</v>
      </c>
    </row>
    <row r="21" spans="1:7" s="30" customFormat="1" ht="29.25" customHeight="1">
      <c r="A21" s="9">
        <v>400</v>
      </c>
      <c r="B21" s="1"/>
      <c r="C21" s="7" t="s">
        <v>45</v>
      </c>
      <c r="D21" s="58">
        <f>D22</f>
        <v>339862</v>
      </c>
      <c r="E21" s="58">
        <f>E22</f>
        <v>339862</v>
      </c>
      <c r="F21" s="58">
        <f>F22</f>
        <v>7350</v>
      </c>
      <c r="G21" s="56">
        <f>F21/E21*100</f>
        <v>2.1626424843024523</v>
      </c>
    </row>
    <row r="22" spans="1:7" s="31" customFormat="1" ht="15">
      <c r="A22" s="8"/>
      <c r="B22" s="8">
        <v>40002</v>
      </c>
      <c r="C22" s="4" t="s">
        <v>5</v>
      </c>
      <c r="D22" s="59">
        <f>D23+D25</f>
        <v>339862</v>
      </c>
      <c r="E22" s="59">
        <f>E23+E25</f>
        <v>339862</v>
      </c>
      <c r="F22" s="59">
        <f>F23+F25</f>
        <v>7350</v>
      </c>
      <c r="G22" s="56">
        <f t="shared" si="1"/>
        <v>2.1626424843024523</v>
      </c>
    </row>
    <row r="23" spans="1:7" ht="15">
      <c r="A23" s="8"/>
      <c r="B23" s="8"/>
      <c r="C23" s="5" t="s">
        <v>78</v>
      </c>
      <c r="D23" s="61">
        <f>D24</f>
        <v>7350</v>
      </c>
      <c r="E23" s="61">
        <f>E24</f>
        <v>7350</v>
      </c>
      <c r="F23" s="61">
        <f>F24</f>
        <v>7350</v>
      </c>
      <c r="G23" s="56">
        <f t="shared" si="1"/>
        <v>100</v>
      </c>
    </row>
    <row r="24" spans="1:7" ht="15">
      <c r="A24" s="8"/>
      <c r="B24" s="8"/>
      <c r="C24" s="6" t="s">
        <v>97</v>
      </c>
      <c r="D24" s="62">
        <v>7350</v>
      </c>
      <c r="E24" s="50">
        <v>7350</v>
      </c>
      <c r="F24" s="50">
        <v>7350</v>
      </c>
      <c r="G24" s="56">
        <f t="shared" si="1"/>
        <v>100</v>
      </c>
    </row>
    <row r="25" spans="1:7" ht="15">
      <c r="A25" s="8"/>
      <c r="B25" s="8"/>
      <c r="C25" s="5" t="s">
        <v>86</v>
      </c>
      <c r="D25" s="61">
        <f>D26+D27+D28+D29</f>
        <v>332512</v>
      </c>
      <c r="E25" s="61">
        <f>E26+E27+E28+E29</f>
        <v>332512</v>
      </c>
      <c r="F25" s="61">
        <f>F26+F27+F28+F29</f>
        <v>0</v>
      </c>
      <c r="G25" s="56">
        <f t="shared" si="1"/>
        <v>0</v>
      </c>
    </row>
    <row r="26" spans="1:7" ht="15">
      <c r="A26" s="8"/>
      <c r="B26" s="8"/>
      <c r="C26" s="5" t="s">
        <v>87</v>
      </c>
      <c r="D26" s="61">
        <v>134306</v>
      </c>
      <c r="E26" s="45">
        <v>134306</v>
      </c>
      <c r="F26" s="45">
        <v>0</v>
      </c>
      <c r="G26" s="56">
        <f t="shared" si="1"/>
        <v>0</v>
      </c>
    </row>
    <row r="27" spans="1:7" ht="15">
      <c r="A27" s="8"/>
      <c r="B27" s="8"/>
      <c r="C27" s="5" t="s">
        <v>88</v>
      </c>
      <c r="D27" s="61">
        <v>26861</v>
      </c>
      <c r="E27" s="45">
        <v>26861</v>
      </c>
      <c r="F27" s="45">
        <v>0</v>
      </c>
      <c r="G27" s="56">
        <f t="shared" si="1"/>
        <v>0</v>
      </c>
    </row>
    <row r="28" spans="1:7" ht="15">
      <c r="A28" s="8"/>
      <c r="B28" s="8"/>
      <c r="C28" s="5" t="s">
        <v>89</v>
      </c>
      <c r="D28" s="61">
        <v>101345</v>
      </c>
      <c r="E28" s="45">
        <v>101345</v>
      </c>
      <c r="F28" s="45">
        <v>0</v>
      </c>
      <c r="G28" s="56">
        <f t="shared" si="1"/>
        <v>0</v>
      </c>
    </row>
    <row r="29" spans="1:7" ht="15">
      <c r="A29" s="8"/>
      <c r="B29" s="8"/>
      <c r="C29" s="5" t="s">
        <v>81</v>
      </c>
      <c r="D29" s="61">
        <v>70000</v>
      </c>
      <c r="E29" s="45">
        <v>70000</v>
      </c>
      <c r="F29" s="45">
        <v>0</v>
      </c>
      <c r="G29" s="56">
        <f t="shared" si="1"/>
        <v>0</v>
      </c>
    </row>
    <row r="30" spans="1:7" s="30" customFormat="1" ht="15">
      <c r="A30" s="9">
        <v>600</v>
      </c>
      <c r="B30" s="9"/>
      <c r="C30" s="2" t="s">
        <v>6</v>
      </c>
      <c r="D30" s="58">
        <f>D31+D33+D35+D41+D43</f>
        <v>653065</v>
      </c>
      <c r="E30" s="58">
        <f>E31+E33+E35+E41+E43</f>
        <v>673065</v>
      </c>
      <c r="F30" s="58">
        <f>F31+F33+F35+F41+F43</f>
        <v>5138.42</v>
      </c>
      <c r="G30" s="56">
        <f t="shared" si="1"/>
        <v>0.7634359237220774</v>
      </c>
    </row>
    <row r="31" spans="1:7" s="32" customFormat="1" ht="15">
      <c r="A31" s="14"/>
      <c r="B31" s="14">
        <v>60011</v>
      </c>
      <c r="C31" s="25" t="s">
        <v>62</v>
      </c>
      <c r="D31" s="63">
        <f>D32</f>
        <v>80000</v>
      </c>
      <c r="E31" s="63">
        <f>E32</f>
        <v>80000</v>
      </c>
      <c r="F31" s="63">
        <f>F32</f>
        <v>0</v>
      </c>
      <c r="G31" s="56">
        <f t="shared" si="1"/>
        <v>0</v>
      </c>
    </row>
    <row r="32" spans="1:7" s="40" customFormat="1" ht="15">
      <c r="A32" s="39"/>
      <c r="B32" s="39"/>
      <c r="C32" s="53" t="s">
        <v>81</v>
      </c>
      <c r="D32" s="66">
        <v>80000</v>
      </c>
      <c r="E32" s="49">
        <v>80000</v>
      </c>
      <c r="F32" s="49">
        <v>0</v>
      </c>
      <c r="G32" s="56">
        <f t="shared" si="1"/>
        <v>0</v>
      </c>
    </row>
    <row r="33" spans="1:7" s="32" customFormat="1" ht="15">
      <c r="A33" s="14"/>
      <c r="B33" s="14">
        <v>60014</v>
      </c>
      <c r="C33" s="25" t="s">
        <v>72</v>
      </c>
      <c r="D33" s="63">
        <f>D34</f>
        <v>0</v>
      </c>
      <c r="E33" s="51">
        <f>E34</f>
        <v>20000</v>
      </c>
      <c r="F33" s="51">
        <f>F34</f>
        <v>0</v>
      </c>
      <c r="G33" s="56">
        <f t="shared" si="1"/>
        <v>0</v>
      </c>
    </row>
    <row r="34" spans="1:7" s="30" customFormat="1" ht="15" customHeight="1">
      <c r="A34" s="9"/>
      <c r="B34" s="9"/>
      <c r="C34" s="53" t="s">
        <v>81</v>
      </c>
      <c r="D34" s="64">
        <v>0</v>
      </c>
      <c r="E34" s="49">
        <v>20000</v>
      </c>
      <c r="F34" s="49">
        <v>0</v>
      </c>
      <c r="G34" s="56">
        <f t="shared" si="1"/>
        <v>0</v>
      </c>
    </row>
    <row r="35" spans="1:7" s="31" customFormat="1" ht="15">
      <c r="A35" s="8"/>
      <c r="B35" s="8">
        <v>60016</v>
      </c>
      <c r="C35" s="4" t="s">
        <v>7</v>
      </c>
      <c r="D35" s="59">
        <f>D36+D37</f>
        <v>533065</v>
      </c>
      <c r="E35" s="59">
        <f>E36+E37</f>
        <v>533065</v>
      </c>
      <c r="F35" s="59">
        <f>F36+F37</f>
        <v>5138.42</v>
      </c>
      <c r="G35" s="56">
        <f t="shared" si="1"/>
        <v>0.9639387316743736</v>
      </c>
    </row>
    <row r="36" spans="1:7" ht="15">
      <c r="A36" s="8"/>
      <c r="B36" s="8"/>
      <c r="C36" s="5" t="s">
        <v>82</v>
      </c>
      <c r="D36" s="61">
        <v>60000</v>
      </c>
      <c r="E36" s="49">
        <v>60000</v>
      </c>
      <c r="F36" s="49">
        <v>5138.42</v>
      </c>
      <c r="G36" s="56">
        <f t="shared" si="1"/>
        <v>8.564033333333333</v>
      </c>
    </row>
    <row r="37" spans="1:7" ht="15">
      <c r="A37" s="8"/>
      <c r="B37" s="8"/>
      <c r="C37" s="5" t="s">
        <v>86</v>
      </c>
      <c r="D37" s="61">
        <f>D38+D39+D40</f>
        <v>473065</v>
      </c>
      <c r="E37" s="61">
        <f>E38+E39+E40</f>
        <v>473065</v>
      </c>
      <c r="F37" s="61">
        <f>F38+F39+F40</f>
        <v>0</v>
      </c>
      <c r="G37" s="56">
        <f t="shared" si="1"/>
        <v>0</v>
      </c>
    </row>
    <row r="38" spans="1:7" ht="15">
      <c r="A38" s="8"/>
      <c r="B38" s="8"/>
      <c r="C38" s="5" t="s">
        <v>87</v>
      </c>
      <c r="D38" s="61">
        <v>306835</v>
      </c>
      <c r="E38" s="49">
        <v>306835</v>
      </c>
      <c r="F38" s="49">
        <v>0</v>
      </c>
      <c r="G38" s="56">
        <f t="shared" si="1"/>
        <v>0</v>
      </c>
    </row>
    <row r="39" spans="1:7" ht="15">
      <c r="A39" s="8"/>
      <c r="B39" s="8"/>
      <c r="C39" s="5" t="s">
        <v>88</v>
      </c>
      <c r="D39" s="61">
        <v>20612</v>
      </c>
      <c r="E39" s="49">
        <v>20612</v>
      </c>
      <c r="F39" s="49">
        <v>0</v>
      </c>
      <c r="G39" s="56">
        <f t="shared" si="1"/>
        <v>0</v>
      </c>
    </row>
    <row r="40" spans="1:7" ht="15">
      <c r="A40" s="8"/>
      <c r="B40" s="8"/>
      <c r="C40" s="5" t="s">
        <v>89</v>
      </c>
      <c r="D40" s="61">
        <v>145618</v>
      </c>
      <c r="E40" s="49">
        <v>145618</v>
      </c>
      <c r="F40" s="49">
        <v>0</v>
      </c>
      <c r="G40" s="56">
        <f t="shared" si="1"/>
        <v>0</v>
      </c>
    </row>
    <row r="41" spans="1:7" s="31" customFormat="1" ht="15">
      <c r="A41" s="8"/>
      <c r="B41" s="8">
        <v>60017</v>
      </c>
      <c r="C41" s="11" t="s">
        <v>67</v>
      </c>
      <c r="D41" s="63">
        <f>D42</f>
        <v>20000</v>
      </c>
      <c r="E41" s="51">
        <f>E42</f>
        <v>24998</v>
      </c>
      <c r="F41" s="51">
        <f>F42</f>
        <v>0</v>
      </c>
      <c r="G41" s="56">
        <f t="shared" si="1"/>
        <v>0</v>
      </c>
    </row>
    <row r="42" spans="1:7" ht="15">
      <c r="A42" s="8"/>
      <c r="B42" s="8"/>
      <c r="C42" s="5" t="s">
        <v>82</v>
      </c>
      <c r="D42" s="61">
        <v>20000</v>
      </c>
      <c r="E42" s="49">
        <v>24998</v>
      </c>
      <c r="F42" s="49">
        <v>0</v>
      </c>
      <c r="G42" s="56">
        <f t="shared" si="1"/>
        <v>0</v>
      </c>
    </row>
    <row r="43" spans="1:7" s="32" customFormat="1" ht="15">
      <c r="A43" s="14"/>
      <c r="B43" s="14">
        <v>60078</v>
      </c>
      <c r="C43" s="25" t="s">
        <v>55</v>
      </c>
      <c r="D43" s="63">
        <f>D44</f>
        <v>20000</v>
      </c>
      <c r="E43" s="51">
        <f>E44</f>
        <v>15002</v>
      </c>
      <c r="F43" s="51">
        <f>F44</f>
        <v>0</v>
      </c>
      <c r="G43" s="56">
        <f t="shared" si="1"/>
        <v>0</v>
      </c>
    </row>
    <row r="44" spans="1:7" ht="15">
      <c r="A44" s="8"/>
      <c r="B44" s="8"/>
      <c r="C44" s="5" t="s">
        <v>82</v>
      </c>
      <c r="D44" s="61">
        <v>20000</v>
      </c>
      <c r="E44" s="49">
        <v>15002</v>
      </c>
      <c r="F44" s="49">
        <v>0</v>
      </c>
      <c r="G44" s="56">
        <f t="shared" si="1"/>
        <v>0</v>
      </c>
    </row>
    <row r="45" spans="1:7" s="30" customFormat="1" ht="15">
      <c r="A45" s="9">
        <v>700</v>
      </c>
      <c r="B45" s="9"/>
      <c r="C45" s="2" t="s">
        <v>8</v>
      </c>
      <c r="D45" s="58">
        <f>SUM(D46)</f>
        <v>123800</v>
      </c>
      <c r="E45" s="58">
        <f>SUM(E46)</f>
        <v>125563</v>
      </c>
      <c r="F45" s="58">
        <f>SUM(F46)</f>
        <v>47872.99</v>
      </c>
      <c r="G45" s="56">
        <f t="shared" si="1"/>
        <v>38.12666948065911</v>
      </c>
    </row>
    <row r="46" spans="1:7" s="31" customFormat="1" ht="15">
      <c r="A46" s="8"/>
      <c r="B46" s="8">
        <v>70005</v>
      </c>
      <c r="C46" s="4" t="s">
        <v>9</v>
      </c>
      <c r="D46" s="59">
        <f>D47+D49</f>
        <v>123800</v>
      </c>
      <c r="E46" s="59">
        <f>E47+E49</f>
        <v>125563</v>
      </c>
      <c r="F46" s="59">
        <f>F47+F49</f>
        <v>47872.99</v>
      </c>
      <c r="G46" s="56">
        <f t="shared" si="1"/>
        <v>38.12666948065911</v>
      </c>
    </row>
    <row r="47" spans="1:7" ht="15">
      <c r="A47" s="15"/>
      <c r="B47" s="15"/>
      <c r="C47" s="5" t="s">
        <v>78</v>
      </c>
      <c r="D47" s="61">
        <v>116800</v>
      </c>
      <c r="E47" s="45">
        <v>118563</v>
      </c>
      <c r="F47" s="45">
        <v>47872.99</v>
      </c>
      <c r="G47" s="56">
        <f t="shared" si="1"/>
        <v>40.37768106407564</v>
      </c>
    </row>
    <row r="48" spans="1:7" ht="15">
      <c r="A48" s="8"/>
      <c r="B48" s="8"/>
      <c r="C48" s="5" t="s">
        <v>79</v>
      </c>
      <c r="D48" s="61">
        <v>4000</v>
      </c>
      <c r="E48" s="49">
        <v>4000</v>
      </c>
      <c r="F48" s="49">
        <v>0</v>
      </c>
      <c r="G48" s="56">
        <f t="shared" si="1"/>
        <v>0</v>
      </c>
    </row>
    <row r="49" spans="1:7" ht="15">
      <c r="A49" s="8"/>
      <c r="B49" s="8"/>
      <c r="C49" s="5" t="s">
        <v>81</v>
      </c>
      <c r="D49" s="61">
        <v>7000</v>
      </c>
      <c r="E49" s="49">
        <v>7000</v>
      </c>
      <c r="F49" s="49">
        <v>0</v>
      </c>
      <c r="G49" s="56">
        <f t="shared" si="1"/>
        <v>0</v>
      </c>
    </row>
    <row r="50" spans="1:7" s="30" customFormat="1" ht="15">
      <c r="A50" s="9">
        <v>710</v>
      </c>
      <c r="B50" s="9"/>
      <c r="C50" s="2" t="s">
        <v>10</v>
      </c>
      <c r="D50" s="58">
        <f>D51+D54+D56</f>
        <v>50500</v>
      </c>
      <c r="E50" s="58">
        <f>E51+E54+E56</f>
        <v>59050</v>
      </c>
      <c r="F50" s="58">
        <f>F51+F54+F56</f>
        <v>15993.730000000001</v>
      </c>
      <c r="G50" s="56">
        <f t="shared" si="1"/>
        <v>27.085063505503815</v>
      </c>
    </row>
    <row r="51" spans="1:7" s="31" customFormat="1" ht="15">
      <c r="A51" s="8"/>
      <c r="B51" s="8">
        <v>71004</v>
      </c>
      <c r="C51" s="4" t="s">
        <v>11</v>
      </c>
      <c r="D51" s="59">
        <f>D52</f>
        <v>44000</v>
      </c>
      <c r="E51" s="59">
        <f>E52</f>
        <v>52550</v>
      </c>
      <c r="F51" s="59">
        <f>F52</f>
        <v>15305.04</v>
      </c>
      <c r="G51" s="56">
        <f t="shared" si="1"/>
        <v>29.124719314938158</v>
      </c>
    </row>
    <row r="52" spans="1:7" s="31" customFormat="1" ht="15">
      <c r="A52" s="8"/>
      <c r="B52" s="8"/>
      <c r="C52" s="5" t="s">
        <v>78</v>
      </c>
      <c r="D52" s="61">
        <v>44000</v>
      </c>
      <c r="E52" s="45">
        <v>52550</v>
      </c>
      <c r="F52" s="45">
        <v>15305.04</v>
      </c>
      <c r="G52" s="56">
        <f t="shared" si="1"/>
        <v>29.124719314938158</v>
      </c>
    </row>
    <row r="53" spans="1:7" ht="15">
      <c r="A53" s="8"/>
      <c r="B53" s="8"/>
      <c r="C53" s="5" t="s">
        <v>79</v>
      </c>
      <c r="D53" s="61">
        <v>14000</v>
      </c>
      <c r="E53" s="49">
        <v>22550</v>
      </c>
      <c r="F53" s="49">
        <v>13950</v>
      </c>
      <c r="G53" s="56">
        <f t="shared" si="1"/>
        <v>61.86252771618626</v>
      </c>
    </row>
    <row r="54" spans="1:7" s="31" customFormat="1" ht="15">
      <c r="A54" s="8"/>
      <c r="B54" s="8">
        <v>71014</v>
      </c>
      <c r="C54" s="4" t="s">
        <v>12</v>
      </c>
      <c r="D54" s="59">
        <f>SUM(D55)</f>
        <v>5000</v>
      </c>
      <c r="E54" s="48">
        <f>SUM(E55)</f>
        <v>5000</v>
      </c>
      <c r="F54" s="48">
        <f>SUM(F55)</f>
        <v>28.5</v>
      </c>
      <c r="G54" s="56">
        <f t="shared" si="1"/>
        <v>0.5700000000000001</v>
      </c>
    </row>
    <row r="55" spans="1:7" ht="15">
      <c r="A55" s="8"/>
      <c r="B55" s="8"/>
      <c r="C55" s="5" t="s">
        <v>82</v>
      </c>
      <c r="D55" s="61">
        <v>5000</v>
      </c>
      <c r="E55" s="49">
        <v>5000</v>
      </c>
      <c r="F55" s="49">
        <v>28.5</v>
      </c>
      <c r="G55" s="56">
        <f t="shared" si="1"/>
        <v>0.5700000000000001</v>
      </c>
    </row>
    <row r="56" spans="1:7" s="31" customFormat="1" ht="15">
      <c r="A56" s="8"/>
      <c r="B56" s="8">
        <v>71035</v>
      </c>
      <c r="C56" s="4" t="s">
        <v>50</v>
      </c>
      <c r="D56" s="59">
        <f>D57</f>
        <v>1500</v>
      </c>
      <c r="E56" s="59">
        <f>E57</f>
        <v>1500</v>
      </c>
      <c r="F56" s="59">
        <f>F57</f>
        <v>660.19</v>
      </c>
      <c r="G56" s="56">
        <f t="shared" si="1"/>
        <v>44.012666666666675</v>
      </c>
    </row>
    <row r="57" spans="1:7" ht="15">
      <c r="A57" s="8"/>
      <c r="B57" s="8"/>
      <c r="C57" s="5" t="s">
        <v>82</v>
      </c>
      <c r="D57" s="61">
        <v>1500</v>
      </c>
      <c r="E57" s="45">
        <v>1500</v>
      </c>
      <c r="F57" s="45">
        <v>660.19</v>
      </c>
      <c r="G57" s="56">
        <f t="shared" si="1"/>
        <v>44.012666666666675</v>
      </c>
    </row>
    <row r="58" spans="1:7" s="30" customFormat="1" ht="15">
      <c r="A58" s="9">
        <v>750</v>
      </c>
      <c r="B58" s="9"/>
      <c r="C58" s="2" t="s">
        <v>13</v>
      </c>
      <c r="D58" s="58">
        <f>D59+D63+D65+D69</f>
        <v>2144500</v>
      </c>
      <c r="E58" s="47">
        <f>E59+E63+E65+E69</f>
        <v>2147500</v>
      </c>
      <c r="F58" s="47">
        <f>F59+F63+F65+F69</f>
        <v>1105733.33</v>
      </c>
      <c r="G58" s="56">
        <f t="shared" si="1"/>
        <v>51.48932852153667</v>
      </c>
    </row>
    <row r="59" spans="1:7" s="31" customFormat="1" ht="15">
      <c r="A59" s="8"/>
      <c r="B59" s="8">
        <v>75011</v>
      </c>
      <c r="C59" s="4" t="s">
        <v>14</v>
      </c>
      <c r="D59" s="59">
        <f>D60+D62</f>
        <v>154100</v>
      </c>
      <c r="E59" s="59">
        <f>E60+E62</f>
        <v>154100</v>
      </c>
      <c r="F59" s="59">
        <f>F60+F62</f>
        <v>81936.36</v>
      </c>
      <c r="G59" s="56">
        <f t="shared" si="1"/>
        <v>53.17090201168073</v>
      </c>
    </row>
    <row r="60" spans="1:7" ht="15">
      <c r="A60" s="8"/>
      <c r="B60" s="8"/>
      <c r="C60" s="5" t="s">
        <v>78</v>
      </c>
      <c r="D60" s="61">
        <v>150100</v>
      </c>
      <c r="E60" s="49">
        <v>150100</v>
      </c>
      <c r="F60" s="49">
        <v>81936.36</v>
      </c>
      <c r="G60" s="56">
        <f aca="true" t="shared" si="2" ref="G60:G87">F60/E60*100</f>
        <v>54.58784810126582</v>
      </c>
    </row>
    <row r="61" spans="1:7" ht="15">
      <c r="A61" s="8"/>
      <c r="B61" s="8"/>
      <c r="C61" s="5" t="s">
        <v>79</v>
      </c>
      <c r="D61" s="61">
        <v>133000</v>
      </c>
      <c r="E61" s="49">
        <v>133000</v>
      </c>
      <c r="F61" s="49">
        <v>73995.38</v>
      </c>
      <c r="G61" s="56">
        <f t="shared" si="2"/>
        <v>55.63562406015038</v>
      </c>
    </row>
    <row r="62" spans="1:7" ht="15">
      <c r="A62" s="8"/>
      <c r="B62" s="8"/>
      <c r="C62" s="5" t="s">
        <v>81</v>
      </c>
      <c r="D62" s="61">
        <v>4000</v>
      </c>
      <c r="E62" s="49">
        <v>4000</v>
      </c>
      <c r="F62" s="49">
        <v>0</v>
      </c>
      <c r="G62" s="56">
        <f t="shared" si="2"/>
        <v>0</v>
      </c>
    </row>
    <row r="63" spans="1:7" s="31" customFormat="1" ht="15">
      <c r="A63" s="8"/>
      <c r="B63" s="8">
        <v>75022</v>
      </c>
      <c r="C63" s="4" t="s">
        <v>15</v>
      </c>
      <c r="D63" s="59">
        <f>SUM(D64:D64)</f>
        <v>46500</v>
      </c>
      <c r="E63" s="48">
        <f>SUM(E64:E64)</f>
        <v>46500</v>
      </c>
      <c r="F63" s="48">
        <f>SUM(F64:F64)</f>
        <v>26214.38</v>
      </c>
      <c r="G63" s="56">
        <f t="shared" si="2"/>
        <v>56.37501075268817</v>
      </c>
    </row>
    <row r="64" spans="1:7" ht="15">
      <c r="A64" s="8"/>
      <c r="B64" s="8"/>
      <c r="C64" s="5" t="s">
        <v>82</v>
      </c>
      <c r="D64" s="61">
        <v>46500</v>
      </c>
      <c r="E64" s="49">
        <v>46500</v>
      </c>
      <c r="F64" s="49">
        <v>26214.38</v>
      </c>
      <c r="G64" s="56">
        <f t="shared" si="2"/>
        <v>56.37501075268817</v>
      </c>
    </row>
    <row r="65" spans="1:7" s="31" customFormat="1" ht="15">
      <c r="A65" s="8"/>
      <c r="B65" s="8">
        <v>75023</v>
      </c>
      <c r="C65" s="4" t="s">
        <v>16</v>
      </c>
      <c r="D65" s="59">
        <f>D66+D68</f>
        <v>1916900</v>
      </c>
      <c r="E65" s="59">
        <f>E66+E68</f>
        <v>1916900</v>
      </c>
      <c r="F65" s="59">
        <f>F66+F68</f>
        <v>984129.2100000001</v>
      </c>
      <c r="G65" s="56">
        <f t="shared" si="2"/>
        <v>51.33962178517398</v>
      </c>
    </row>
    <row r="66" spans="1:7" ht="15">
      <c r="A66" s="8"/>
      <c r="B66" s="8"/>
      <c r="C66" s="5" t="s">
        <v>78</v>
      </c>
      <c r="D66" s="61">
        <v>1897300</v>
      </c>
      <c r="E66" s="49">
        <v>1897300</v>
      </c>
      <c r="F66" s="49">
        <v>969865.17</v>
      </c>
      <c r="G66" s="56">
        <f t="shared" si="2"/>
        <v>51.11817688293891</v>
      </c>
    </row>
    <row r="67" spans="1:7" ht="15">
      <c r="A67" s="8"/>
      <c r="B67" s="8"/>
      <c r="C67" s="5" t="s">
        <v>79</v>
      </c>
      <c r="D67" s="61">
        <v>1583500</v>
      </c>
      <c r="E67" s="49">
        <v>1583500</v>
      </c>
      <c r="F67" s="49">
        <v>805698.89</v>
      </c>
      <c r="G67" s="56">
        <f t="shared" si="2"/>
        <v>50.88088980107357</v>
      </c>
    </row>
    <row r="68" spans="1:7" ht="15">
      <c r="A68" s="8"/>
      <c r="B68" s="8"/>
      <c r="C68" s="5" t="s">
        <v>81</v>
      </c>
      <c r="D68" s="61">
        <v>19600</v>
      </c>
      <c r="E68" s="49">
        <v>19600</v>
      </c>
      <c r="F68" s="49">
        <v>14264.04</v>
      </c>
      <c r="G68" s="56">
        <f t="shared" si="2"/>
        <v>72.77571428571429</v>
      </c>
    </row>
    <row r="69" spans="1:7" s="31" customFormat="1" ht="15">
      <c r="A69" s="8"/>
      <c r="B69" s="8">
        <v>75075</v>
      </c>
      <c r="C69" s="4" t="s">
        <v>70</v>
      </c>
      <c r="D69" s="59">
        <f>SUM(D70:D70)</f>
        <v>27000</v>
      </c>
      <c r="E69" s="48">
        <f>SUM(E70:E70)</f>
        <v>30000</v>
      </c>
      <c r="F69" s="48">
        <f>SUM(F70:F70)</f>
        <v>13453.38</v>
      </c>
      <c r="G69" s="56">
        <f t="shared" si="2"/>
        <v>44.84459999999999</v>
      </c>
    </row>
    <row r="70" spans="1:7" ht="15">
      <c r="A70" s="8"/>
      <c r="B70" s="8"/>
      <c r="C70" s="5" t="s">
        <v>82</v>
      </c>
      <c r="D70" s="61">
        <v>27000</v>
      </c>
      <c r="E70" s="49">
        <v>30000</v>
      </c>
      <c r="F70" s="49">
        <v>13453.38</v>
      </c>
      <c r="G70" s="56">
        <f t="shared" si="2"/>
        <v>44.84459999999999</v>
      </c>
    </row>
    <row r="71" spans="1:7" s="30" customFormat="1" ht="33.75" customHeight="1">
      <c r="A71" s="21">
        <v>751</v>
      </c>
      <c r="B71" s="9"/>
      <c r="C71" s="10" t="s">
        <v>17</v>
      </c>
      <c r="D71" s="58">
        <f aca="true" t="shared" si="3" ref="D71:F72">D72</f>
        <v>1488</v>
      </c>
      <c r="E71" s="47">
        <f t="shared" si="3"/>
        <v>1443</v>
      </c>
      <c r="F71" s="47">
        <f t="shared" si="3"/>
        <v>678.05</v>
      </c>
      <c r="G71" s="56">
        <f t="shared" si="2"/>
        <v>46.98891198891199</v>
      </c>
    </row>
    <row r="72" spans="1:7" s="31" customFormat="1" ht="28.5" customHeight="1">
      <c r="A72" s="8"/>
      <c r="B72" s="8">
        <v>75101</v>
      </c>
      <c r="C72" s="11" t="s">
        <v>59</v>
      </c>
      <c r="D72" s="59">
        <f t="shared" si="3"/>
        <v>1488</v>
      </c>
      <c r="E72" s="48">
        <f t="shared" si="3"/>
        <v>1443</v>
      </c>
      <c r="F72" s="48">
        <f t="shared" si="3"/>
        <v>678.05</v>
      </c>
      <c r="G72" s="56">
        <f t="shared" si="2"/>
        <v>46.98891198891199</v>
      </c>
    </row>
    <row r="73" spans="1:7" ht="15">
      <c r="A73" s="8"/>
      <c r="B73" s="8"/>
      <c r="C73" s="5" t="s">
        <v>82</v>
      </c>
      <c r="D73" s="61">
        <v>1488</v>
      </c>
      <c r="E73" s="49">
        <v>1443</v>
      </c>
      <c r="F73" s="49">
        <v>678.05</v>
      </c>
      <c r="G73" s="56">
        <f t="shared" si="2"/>
        <v>46.98891198891199</v>
      </c>
    </row>
    <row r="74" spans="1:7" s="30" customFormat="1" ht="15">
      <c r="A74" s="9">
        <v>754</v>
      </c>
      <c r="B74" s="9"/>
      <c r="C74" s="2" t="s">
        <v>52</v>
      </c>
      <c r="D74" s="58">
        <f>D75+D79</f>
        <v>116000</v>
      </c>
      <c r="E74" s="47">
        <f>E75+E79</f>
        <v>121000</v>
      </c>
      <c r="F74" s="47">
        <f>F75+F79</f>
        <v>74652.99</v>
      </c>
      <c r="G74" s="56">
        <f t="shared" si="2"/>
        <v>61.69668595041323</v>
      </c>
    </row>
    <row r="75" spans="1:7" s="31" customFormat="1" ht="15">
      <c r="A75" s="8"/>
      <c r="B75" s="8">
        <v>75412</v>
      </c>
      <c r="C75" s="4" t="s">
        <v>18</v>
      </c>
      <c r="D75" s="59">
        <f>D76+D78</f>
        <v>106000</v>
      </c>
      <c r="E75" s="59">
        <f>E76+E78</f>
        <v>118000</v>
      </c>
      <c r="F75" s="59">
        <f>F76+F78</f>
        <v>74008.69</v>
      </c>
      <c r="G75" s="56">
        <f t="shared" si="2"/>
        <v>62.719228813559326</v>
      </c>
    </row>
    <row r="76" spans="1:7" ht="15">
      <c r="A76" s="8"/>
      <c r="B76" s="8"/>
      <c r="C76" s="5" t="s">
        <v>78</v>
      </c>
      <c r="D76" s="61">
        <v>91000</v>
      </c>
      <c r="E76" s="49">
        <v>103000</v>
      </c>
      <c r="F76" s="49">
        <v>74008.69</v>
      </c>
      <c r="G76" s="56">
        <f t="shared" si="2"/>
        <v>71.85309708737864</v>
      </c>
    </row>
    <row r="77" spans="1:7" ht="15">
      <c r="A77" s="8"/>
      <c r="B77" s="8"/>
      <c r="C77" s="5" t="s">
        <v>79</v>
      </c>
      <c r="D77" s="61">
        <v>23260</v>
      </c>
      <c r="E77" s="49">
        <v>23260</v>
      </c>
      <c r="F77" s="49">
        <v>9793.08</v>
      </c>
      <c r="G77" s="56">
        <f t="shared" si="2"/>
        <v>42.10266552020636</v>
      </c>
    </row>
    <row r="78" spans="1:7" ht="15">
      <c r="A78" s="8"/>
      <c r="B78" s="8"/>
      <c r="C78" s="5" t="s">
        <v>81</v>
      </c>
      <c r="D78" s="61">
        <v>15000</v>
      </c>
      <c r="E78" s="49">
        <v>15000</v>
      </c>
      <c r="F78" s="49">
        <v>0</v>
      </c>
      <c r="G78" s="56">
        <f t="shared" si="2"/>
        <v>0</v>
      </c>
    </row>
    <row r="79" spans="1:7" s="31" customFormat="1" ht="15">
      <c r="A79" s="8"/>
      <c r="B79" s="8">
        <v>75414</v>
      </c>
      <c r="C79" s="4" t="s">
        <v>56</v>
      </c>
      <c r="D79" s="63">
        <f>D80</f>
        <v>10000</v>
      </c>
      <c r="E79" s="63">
        <f>E80</f>
        <v>3000</v>
      </c>
      <c r="F79" s="63">
        <f>F80</f>
        <v>644.3</v>
      </c>
      <c r="G79" s="56">
        <f t="shared" si="2"/>
        <v>21.476666666666667</v>
      </c>
    </row>
    <row r="80" spans="1:7" ht="15">
      <c r="A80" s="8"/>
      <c r="B80" s="8"/>
      <c r="C80" s="5" t="s">
        <v>82</v>
      </c>
      <c r="D80" s="61">
        <v>10000</v>
      </c>
      <c r="E80" s="49">
        <v>3000</v>
      </c>
      <c r="F80" s="49">
        <v>644.3</v>
      </c>
      <c r="G80" s="56">
        <f t="shared" si="2"/>
        <v>21.476666666666667</v>
      </c>
    </row>
    <row r="81" spans="1:7" s="30" customFormat="1" ht="48" customHeight="1">
      <c r="A81" s="9">
        <v>756</v>
      </c>
      <c r="B81" s="9"/>
      <c r="C81" s="24" t="s">
        <v>54</v>
      </c>
      <c r="D81" s="58">
        <f aca="true" t="shared" si="4" ref="D81:F82">D82</f>
        <v>55000</v>
      </c>
      <c r="E81" s="47">
        <f t="shared" si="4"/>
        <v>55000</v>
      </c>
      <c r="F81" s="47">
        <f t="shared" si="4"/>
        <v>30138.28</v>
      </c>
      <c r="G81" s="56">
        <f t="shared" si="2"/>
        <v>54.79687272727273</v>
      </c>
    </row>
    <row r="82" spans="1:7" s="31" customFormat="1" ht="15">
      <c r="A82" s="8"/>
      <c r="B82" s="8">
        <v>75647</v>
      </c>
      <c r="C82" s="4" t="s">
        <v>53</v>
      </c>
      <c r="D82" s="63">
        <f t="shared" si="4"/>
        <v>55000</v>
      </c>
      <c r="E82" s="63">
        <f t="shared" si="4"/>
        <v>55000</v>
      </c>
      <c r="F82" s="63">
        <f t="shared" si="4"/>
        <v>30138.28</v>
      </c>
      <c r="G82" s="56">
        <f t="shared" si="2"/>
        <v>54.79687272727273</v>
      </c>
    </row>
    <row r="83" spans="1:7" ht="15">
      <c r="A83" s="8"/>
      <c r="B83" s="8"/>
      <c r="C83" s="5" t="s">
        <v>78</v>
      </c>
      <c r="D83" s="61">
        <v>55000</v>
      </c>
      <c r="E83" s="49">
        <v>55000</v>
      </c>
      <c r="F83" s="49">
        <v>30138.28</v>
      </c>
      <c r="G83" s="56">
        <f t="shared" si="2"/>
        <v>54.79687272727273</v>
      </c>
    </row>
    <row r="84" spans="1:7" ht="15">
      <c r="A84" s="8"/>
      <c r="B84" s="8"/>
      <c r="C84" s="5" t="s">
        <v>79</v>
      </c>
      <c r="D84" s="61">
        <v>45700</v>
      </c>
      <c r="E84" s="49">
        <v>45700</v>
      </c>
      <c r="F84" s="49">
        <v>24508.45</v>
      </c>
      <c r="G84" s="56">
        <f t="shared" si="2"/>
        <v>53.62899343544858</v>
      </c>
    </row>
    <row r="85" spans="1:7" s="30" customFormat="1" ht="15">
      <c r="A85" s="9">
        <v>757</v>
      </c>
      <c r="B85" s="9"/>
      <c r="C85" s="2" t="s">
        <v>19</v>
      </c>
      <c r="D85" s="58">
        <f aca="true" t="shared" si="5" ref="D85:F86">D86</f>
        <v>195856</v>
      </c>
      <c r="E85" s="47">
        <f t="shared" si="5"/>
        <v>195856</v>
      </c>
      <c r="F85" s="47">
        <f t="shared" si="5"/>
        <v>56374.17</v>
      </c>
      <c r="G85" s="56">
        <f t="shared" si="2"/>
        <v>28.783478678212564</v>
      </c>
    </row>
    <row r="86" spans="1:7" s="31" customFormat="1" ht="27.75" customHeight="1">
      <c r="A86" s="8"/>
      <c r="B86" s="8">
        <v>75702</v>
      </c>
      <c r="C86" s="12" t="s">
        <v>20</v>
      </c>
      <c r="D86" s="59">
        <f t="shared" si="5"/>
        <v>195856</v>
      </c>
      <c r="E86" s="59">
        <f t="shared" si="5"/>
        <v>195856</v>
      </c>
      <c r="F86" s="59">
        <f t="shared" si="5"/>
        <v>56374.17</v>
      </c>
      <c r="G86" s="56">
        <f t="shared" si="2"/>
        <v>28.783478678212564</v>
      </c>
    </row>
    <row r="87" spans="1:7" s="31" customFormat="1" ht="16.5" customHeight="1">
      <c r="A87" s="8"/>
      <c r="B87" s="8"/>
      <c r="C87" s="5" t="s">
        <v>78</v>
      </c>
      <c r="D87" s="67">
        <v>195856</v>
      </c>
      <c r="E87" s="45">
        <v>195856</v>
      </c>
      <c r="F87" s="45">
        <v>56374.17</v>
      </c>
      <c r="G87" s="56">
        <f t="shared" si="2"/>
        <v>28.783478678212564</v>
      </c>
    </row>
    <row r="88" spans="1:7" ht="14.25" customHeight="1">
      <c r="A88" s="8"/>
      <c r="B88" s="8"/>
      <c r="C88" s="6" t="s">
        <v>83</v>
      </c>
      <c r="D88" s="60">
        <v>195856</v>
      </c>
      <c r="E88" s="49">
        <v>195856</v>
      </c>
      <c r="F88" s="49">
        <v>56374.17</v>
      </c>
      <c r="G88" s="56">
        <f aca="true" t="shared" si="6" ref="G88:G116">F88/E88*100</f>
        <v>28.783478678212564</v>
      </c>
    </row>
    <row r="89" spans="1:7" s="30" customFormat="1" ht="15">
      <c r="A89" s="9">
        <v>758</v>
      </c>
      <c r="B89" s="9"/>
      <c r="C89" s="13" t="s">
        <v>47</v>
      </c>
      <c r="D89" s="58">
        <f>+D90</f>
        <v>877938</v>
      </c>
      <c r="E89" s="47">
        <f>+E90</f>
        <v>741438</v>
      </c>
      <c r="F89" s="47">
        <f>+F90</f>
        <v>0</v>
      </c>
      <c r="G89" s="56">
        <f t="shared" si="6"/>
        <v>0</v>
      </c>
    </row>
    <row r="90" spans="1:7" s="31" customFormat="1" ht="15">
      <c r="A90" s="8"/>
      <c r="B90" s="14">
        <v>75818</v>
      </c>
      <c r="C90" s="12" t="s">
        <v>48</v>
      </c>
      <c r="D90" s="59">
        <f>D91+D95</f>
        <v>877938</v>
      </c>
      <c r="E90" s="59">
        <f>E91+E95</f>
        <v>741438</v>
      </c>
      <c r="F90" s="59">
        <f>F91+F95</f>
        <v>0</v>
      </c>
      <c r="G90" s="56">
        <f t="shared" si="6"/>
        <v>0</v>
      </c>
    </row>
    <row r="91" spans="1:7" ht="15">
      <c r="A91" s="8"/>
      <c r="B91" s="8"/>
      <c r="C91" s="5" t="s">
        <v>90</v>
      </c>
      <c r="D91" s="60">
        <f>D92+D93+D94</f>
        <v>251000</v>
      </c>
      <c r="E91" s="60">
        <f>E92+E93+E94</f>
        <v>143500</v>
      </c>
      <c r="F91" s="60">
        <f>F92+F93+F94</f>
        <v>0</v>
      </c>
      <c r="G91" s="56">
        <f t="shared" si="6"/>
        <v>0</v>
      </c>
    </row>
    <row r="92" spans="1:7" ht="15">
      <c r="A92" s="8"/>
      <c r="B92" s="8"/>
      <c r="C92" s="5" t="s">
        <v>91</v>
      </c>
      <c r="D92" s="60">
        <v>150000</v>
      </c>
      <c r="E92" s="49">
        <v>42500</v>
      </c>
      <c r="F92" s="49">
        <v>0</v>
      </c>
      <c r="G92" s="56">
        <f t="shared" si="6"/>
        <v>0</v>
      </c>
    </row>
    <row r="93" spans="1:7" ht="29.25">
      <c r="A93" s="8"/>
      <c r="B93" s="8"/>
      <c r="C93" s="23" t="s">
        <v>93</v>
      </c>
      <c r="D93" s="64">
        <v>90000</v>
      </c>
      <c r="E93" s="49">
        <v>90000</v>
      </c>
      <c r="F93" s="49">
        <v>0</v>
      </c>
      <c r="G93" s="56">
        <f t="shared" si="6"/>
        <v>0</v>
      </c>
    </row>
    <row r="94" spans="1:7" ht="15">
      <c r="A94" s="8"/>
      <c r="B94" s="8"/>
      <c r="C94" s="5" t="s">
        <v>92</v>
      </c>
      <c r="D94" s="60">
        <v>11000</v>
      </c>
      <c r="E94" s="49">
        <v>11000</v>
      </c>
      <c r="F94" s="49">
        <v>0</v>
      </c>
      <c r="G94" s="56">
        <f t="shared" si="6"/>
        <v>0</v>
      </c>
    </row>
    <row r="95" spans="1:7" ht="15">
      <c r="A95" s="8"/>
      <c r="B95" s="8"/>
      <c r="C95" s="5" t="s">
        <v>86</v>
      </c>
      <c r="D95" s="60">
        <f>D96</f>
        <v>626938</v>
      </c>
      <c r="E95" s="60">
        <f>E96</f>
        <v>597938</v>
      </c>
      <c r="F95" s="60">
        <f>F96</f>
        <v>0</v>
      </c>
      <c r="G95" s="56">
        <f t="shared" si="6"/>
        <v>0</v>
      </c>
    </row>
    <row r="96" spans="1:7" ht="15">
      <c r="A96" s="8"/>
      <c r="B96" s="8"/>
      <c r="C96" s="5" t="s">
        <v>94</v>
      </c>
      <c r="D96" s="60">
        <v>626938</v>
      </c>
      <c r="E96" s="49">
        <v>597938</v>
      </c>
      <c r="F96" s="49">
        <v>0</v>
      </c>
      <c r="G96" s="56">
        <f t="shared" si="6"/>
        <v>0</v>
      </c>
    </row>
    <row r="97" spans="1:7" s="30" customFormat="1" ht="15">
      <c r="A97" s="9">
        <v>801</v>
      </c>
      <c r="B97" s="9"/>
      <c r="C97" s="2" t="s">
        <v>21</v>
      </c>
      <c r="D97" s="58">
        <f>SUM(D98+D105+D108+D111+D117+D120+D123)</f>
        <v>6649533</v>
      </c>
      <c r="E97" s="47">
        <f>SUM(E98+E105+E108+E111+E117+E120+E123)</f>
        <v>6693013</v>
      </c>
      <c r="F97" s="47">
        <f>SUM(F98+F105+F108+F111+F117+F120+F123)</f>
        <v>3325857.6199999996</v>
      </c>
      <c r="G97" s="56">
        <f t="shared" si="6"/>
        <v>49.69148603177672</v>
      </c>
    </row>
    <row r="98" spans="1:7" s="31" customFormat="1" ht="15">
      <c r="A98" s="8"/>
      <c r="B98" s="8">
        <v>80101</v>
      </c>
      <c r="C98" s="4" t="s">
        <v>22</v>
      </c>
      <c r="D98" s="59">
        <f>D99+D104</f>
        <v>4171658</v>
      </c>
      <c r="E98" s="59">
        <f>E99+E104</f>
        <v>4189694</v>
      </c>
      <c r="F98" s="59">
        <f>F99+F104</f>
        <v>2000190.7999999998</v>
      </c>
      <c r="G98" s="56">
        <f t="shared" si="6"/>
        <v>47.74073715168697</v>
      </c>
    </row>
    <row r="99" spans="1:7" ht="15">
      <c r="A99" s="8"/>
      <c r="B99" s="8"/>
      <c r="C99" s="5" t="s">
        <v>78</v>
      </c>
      <c r="D99" s="61">
        <v>3724301</v>
      </c>
      <c r="E99" s="49">
        <v>3742337</v>
      </c>
      <c r="F99" s="49">
        <v>1983406.91</v>
      </c>
      <c r="G99" s="56">
        <f t="shared" si="6"/>
        <v>52.99915293571904</v>
      </c>
    </row>
    <row r="100" spans="1:7" ht="15">
      <c r="A100" s="8"/>
      <c r="B100" s="8"/>
      <c r="C100" s="5" t="s">
        <v>79</v>
      </c>
      <c r="D100" s="61">
        <v>2895893</v>
      </c>
      <c r="E100" s="49">
        <v>2963568.98</v>
      </c>
      <c r="F100" s="49">
        <v>1517440.37</v>
      </c>
      <c r="G100" s="56">
        <f t="shared" si="6"/>
        <v>51.20313987089985</v>
      </c>
    </row>
    <row r="101" spans="1:7" ht="15">
      <c r="A101" s="8"/>
      <c r="B101" s="8"/>
      <c r="C101" s="5" t="s">
        <v>95</v>
      </c>
      <c r="D101" s="61">
        <v>65120</v>
      </c>
      <c r="E101" s="61">
        <v>65120</v>
      </c>
      <c r="F101" s="61">
        <v>65120</v>
      </c>
      <c r="G101" s="56">
        <f t="shared" si="6"/>
        <v>100</v>
      </c>
    </row>
    <row r="102" spans="1:7" ht="15">
      <c r="A102" s="8"/>
      <c r="B102" s="8"/>
      <c r="C102" s="5" t="s">
        <v>79</v>
      </c>
      <c r="D102" s="61">
        <v>20680</v>
      </c>
      <c r="E102" s="49">
        <v>20679.98</v>
      </c>
      <c r="F102" s="49">
        <v>20679.98</v>
      </c>
      <c r="G102" s="56">
        <f t="shared" si="6"/>
        <v>100</v>
      </c>
    </row>
    <row r="103" spans="1:7" ht="15">
      <c r="A103" s="8"/>
      <c r="B103" s="8"/>
      <c r="C103" s="5" t="s">
        <v>96</v>
      </c>
      <c r="D103" s="61">
        <v>103529</v>
      </c>
      <c r="E103" s="49">
        <v>74569</v>
      </c>
      <c r="F103" s="49">
        <v>3291.9</v>
      </c>
      <c r="G103" s="56">
        <f t="shared" si="6"/>
        <v>4.414569056846679</v>
      </c>
    </row>
    <row r="104" spans="1:7" ht="15">
      <c r="A104" s="8"/>
      <c r="B104" s="8"/>
      <c r="C104" s="5" t="s">
        <v>81</v>
      </c>
      <c r="D104" s="61">
        <v>447357</v>
      </c>
      <c r="E104" s="49">
        <v>447357</v>
      </c>
      <c r="F104" s="49">
        <v>16783.89</v>
      </c>
      <c r="G104" s="56">
        <f t="shared" si="6"/>
        <v>3.7517888397856747</v>
      </c>
    </row>
    <row r="105" spans="1:7" s="31" customFormat="1" ht="15">
      <c r="A105" s="8"/>
      <c r="B105" s="8">
        <v>80103</v>
      </c>
      <c r="C105" s="4" t="s">
        <v>64</v>
      </c>
      <c r="D105" s="63">
        <f>D106</f>
        <v>290048</v>
      </c>
      <c r="E105" s="63">
        <f>E106</f>
        <v>294514</v>
      </c>
      <c r="F105" s="63">
        <f>F106</f>
        <v>153485.23</v>
      </c>
      <c r="G105" s="56">
        <f t="shared" si="6"/>
        <v>52.11474836510319</v>
      </c>
    </row>
    <row r="106" spans="1:7" ht="15">
      <c r="A106" s="8"/>
      <c r="B106" s="8"/>
      <c r="C106" s="5" t="s">
        <v>78</v>
      </c>
      <c r="D106" s="61">
        <v>290048</v>
      </c>
      <c r="E106" s="49">
        <v>294514</v>
      </c>
      <c r="F106" s="49">
        <v>153485.23</v>
      </c>
      <c r="G106" s="56">
        <f t="shared" si="6"/>
        <v>52.11474836510319</v>
      </c>
    </row>
    <row r="107" spans="1:7" ht="15">
      <c r="A107" s="8"/>
      <c r="B107" s="8"/>
      <c r="C107" s="5" t="s">
        <v>79</v>
      </c>
      <c r="D107" s="61">
        <v>253946</v>
      </c>
      <c r="E107" s="49">
        <v>258412</v>
      </c>
      <c r="F107" s="49">
        <v>132862.57</v>
      </c>
      <c r="G107" s="56">
        <f t="shared" si="6"/>
        <v>51.4150155565531</v>
      </c>
    </row>
    <row r="108" spans="1:7" s="31" customFormat="1" ht="15">
      <c r="A108" s="8"/>
      <c r="B108" s="8">
        <v>80104</v>
      </c>
      <c r="C108" s="4" t="s">
        <v>63</v>
      </c>
      <c r="D108" s="59">
        <f aca="true" t="shared" si="7" ref="D108:F109">D109</f>
        <v>7000</v>
      </c>
      <c r="E108" s="59">
        <f t="shared" si="7"/>
        <v>7000</v>
      </c>
      <c r="F108" s="59">
        <f t="shared" si="7"/>
        <v>3991.4</v>
      </c>
      <c r="G108" s="56">
        <f t="shared" si="6"/>
        <v>57.02</v>
      </c>
    </row>
    <row r="109" spans="1:7" s="31" customFormat="1" ht="15">
      <c r="A109" s="57"/>
      <c r="B109" s="57"/>
      <c r="C109" s="6" t="s">
        <v>78</v>
      </c>
      <c r="D109" s="54">
        <f t="shared" si="7"/>
        <v>7000</v>
      </c>
      <c r="E109" s="54">
        <f t="shared" si="7"/>
        <v>7000</v>
      </c>
      <c r="F109" s="54">
        <f t="shared" si="7"/>
        <v>3991.4</v>
      </c>
      <c r="G109" s="56">
        <f t="shared" si="6"/>
        <v>57.02</v>
      </c>
    </row>
    <row r="110" spans="1:7" s="31" customFormat="1" ht="15">
      <c r="A110" s="57"/>
      <c r="B110" s="57"/>
      <c r="C110" s="6" t="s">
        <v>80</v>
      </c>
      <c r="D110" s="54">
        <v>7000</v>
      </c>
      <c r="E110" s="69">
        <v>7000</v>
      </c>
      <c r="F110" s="69">
        <v>3991.4</v>
      </c>
      <c r="G110" s="56">
        <f t="shared" si="6"/>
        <v>57.02</v>
      </c>
    </row>
    <row r="111" spans="1:7" s="31" customFormat="1" ht="15">
      <c r="A111" s="8"/>
      <c r="B111" s="8">
        <v>80110</v>
      </c>
      <c r="C111" s="4" t="s">
        <v>23</v>
      </c>
      <c r="D111" s="59">
        <f>D112+D116</f>
        <v>1670929</v>
      </c>
      <c r="E111" s="59">
        <f>E112+E116</f>
        <v>1691907</v>
      </c>
      <c r="F111" s="59">
        <f>F112+F116</f>
        <v>892414.68</v>
      </c>
      <c r="G111" s="56">
        <f t="shared" si="6"/>
        <v>52.7460835613305</v>
      </c>
    </row>
    <row r="112" spans="1:7" ht="15">
      <c r="A112" s="8"/>
      <c r="B112" s="8"/>
      <c r="C112" s="5" t="s">
        <v>78</v>
      </c>
      <c r="D112" s="61">
        <v>1584929</v>
      </c>
      <c r="E112" s="49">
        <v>1605907</v>
      </c>
      <c r="F112" s="49">
        <v>892414.68</v>
      </c>
      <c r="G112" s="56">
        <f t="shared" si="6"/>
        <v>55.57075721072267</v>
      </c>
    </row>
    <row r="113" spans="1:7" ht="15">
      <c r="A113" s="8"/>
      <c r="B113" s="8"/>
      <c r="C113" s="5" t="s">
        <v>79</v>
      </c>
      <c r="D113" s="61">
        <v>1269952</v>
      </c>
      <c r="E113" s="49">
        <v>1355959.99</v>
      </c>
      <c r="F113" s="49">
        <v>723400.12</v>
      </c>
      <c r="G113" s="56">
        <f t="shared" si="6"/>
        <v>53.34966557530949</v>
      </c>
    </row>
    <row r="114" spans="1:7" ht="15">
      <c r="A114" s="8"/>
      <c r="B114" s="8"/>
      <c r="C114" s="5" t="s">
        <v>95</v>
      </c>
      <c r="D114" s="61">
        <v>130240</v>
      </c>
      <c r="E114" s="49">
        <v>130240</v>
      </c>
      <c r="F114" s="49">
        <v>107629.35</v>
      </c>
      <c r="G114" s="56">
        <f t="shared" si="6"/>
        <v>82.63924293611794</v>
      </c>
    </row>
    <row r="115" spans="1:7" ht="15">
      <c r="A115" s="8"/>
      <c r="B115" s="8"/>
      <c r="C115" s="5" t="s">
        <v>79</v>
      </c>
      <c r="D115" s="61">
        <v>63140</v>
      </c>
      <c r="E115" s="49">
        <v>65029.99</v>
      </c>
      <c r="F115" s="49">
        <v>52359.98</v>
      </c>
      <c r="G115" s="56">
        <f t="shared" si="6"/>
        <v>80.51666623353319</v>
      </c>
    </row>
    <row r="116" spans="1:7" ht="15">
      <c r="A116" s="8"/>
      <c r="B116" s="8"/>
      <c r="C116" s="5" t="s">
        <v>81</v>
      </c>
      <c r="D116" s="61">
        <v>86000</v>
      </c>
      <c r="E116" s="49">
        <v>86000</v>
      </c>
      <c r="F116" s="49">
        <v>0</v>
      </c>
      <c r="G116" s="56">
        <f t="shared" si="6"/>
        <v>0</v>
      </c>
    </row>
    <row r="117" spans="1:7" s="31" customFormat="1" ht="15">
      <c r="A117" s="8"/>
      <c r="B117" s="8">
        <v>80113</v>
      </c>
      <c r="C117" s="4" t="s">
        <v>24</v>
      </c>
      <c r="D117" s="59">
        <f>D118</f>
        <v>189621</v>
      </c>
      <c r="E117" s="59">
        <f>E118</f>
        <v>189621</v>
      </c>
      <c r="F117" s="59">
        <f>F118</f>
        <v>103674</v>
      </c>
      <c r="G117" s="56">
        <f aca="true" t="shared" si="8" ref="G117:G140">F117/E117*100</f>
        <v>54.67432404638727</v>
      </c>
    </row>
    <row r="118" spans="1:7" ht="15">
      <c r="A118" s="8"/>
      <c r="B118" s="8"/>
      <c r="C118" s="5" t="s">
        <v>78</v>
      </c>
      <c r="D118" s="61">
        <v>189621</v>
      </c>
      <c r="E118" s="49">
        <v>189621</v>
      </c>
      <c r="F118" s="49">
        <v>103674</v>
      </c>
      <c r="G118" s="56">
        <f t="shared" si="8"/>
        <v>54.67432404638727</v>
      </c>
    </row>
    <row r="119" spans="1:7" ht="15">
      <c r="A119" s="8"/>
      <c r="B119" s="8"/>
      <c r="C119" s="5" t="s">
        <v>79</v>
      </c>
      <c r="D119" s="61">
        <v>87896</v>
      </c>
      <c r="E119" s="49">
        <v>87896</v>
      </c>
      <c r="F119" s="49">
        <v>49422.11</v>
      </c>
      <c r="G119" s="56">
        <f t="shared" si="8"/>
        <v>56.22793983799035</v>
      </c>
    </row>
    <row r="120" spans="1:7" s="31" customFormat="1" ht="15">
      <c r="A120" s="8"/>
      <c r="B120" s="8">
        <v>80114</v>
      </c>
      <c r="C120" s="4" t="s">
        <v>60</v>
      </c>
      <c r="D120" s="59">
        <f>D121</f>
        <v>290089</v>
      </c>
      <c r="E120" s="59">
        <f>E121</f>
        <v>290089</v>
      </c>
      <c r="F120" s="59">
        <f>F121</f>
        <v>161228.4</v>
      </c>
      <c r="G120" s="56">
        <f t="shared" si="8"/>
        <v>55.57894301404052</v>
      </c>
    </row>
    <row r="121" spans="1:7" ht="15">
      <c r="A121" s="8"/>
      <c r="B121" s="8"/>
      <c r="C121" s="5" t="s">
        <v>78</v>
      </c>
      <c r="D121" s="61">
        <v>290089</v>
      </c>
      <c r="E121" s="49">
        <v>290089</v>
      </c>
      <c r="F121" s="49">
        <v>161228.4</v>
      </c>
      <c r="G121" s="56">
        <f t="shared" si="8"/>
        <v>55.57894301404052</v>
      </c>
    </row>
    <row r="122" spans="1:7" ht="15">
      <c r="A122" s="8"/>
      <c r="B122" s="8"/>
      <c r="C122" s="5" t="s">
        <v>79</v>
      </c>
      <c r="D122" s="61">
        <v>265934</v>
      </c>
      <c r="E122" s="49">
        <v>265934</v>
      </c>
      <c r="F122" s="49">
        <v>144309.05</v>
      </c>
      <c r="G122" s="56">
        <f t="shared" si="8"/>
        <v>54.26498680123639</v>
      </c>
    </row>
    <row r="123" spans="1:7" s="31" customFormat="1" ht="15">
      <c r="A123" s="8"/>
      <c r="B123" s="8">
        <v>80146</v>
      </c>
      <c r="C123" s="4" t="s">
        <v>49</v>
      </c>
      <c r="D123" s="59">
        <f>D124</f>
        <v>30188</v>
      </c>
      <c r="E123" s="59">
        <f>E124</f>
        <v>30188</v>
      </c>
      <c r="F123" s="59">
        <f>F124</f>
        <v>10873.11</v>
      </c>
      <c r="G123" s="56">
        <f t="shared" si="8"/>
        <v>36.0179872797138</v>
      </c>
    </row>
    <row r="124" spans="1:7" s="31" customFormat="1" ht="15">
      <c r="A124" s="8"/>
      <c r="B124" s="8"/>
      <c r="C124" s="5" t="s">
        <v>82</v>
      </c>
      <c r="D124" s="61">
        <v>30188</v>
      </c>
      <c r="E124" s="45">
        <v>30188</v>
      </c>
      <c r="F124" s="45">
        <v>10873.11</v>
      </c>
      <c r="G124" s="56">
        <f t="shared" si="8"/>
        <v>36.0179872797138</v>
      </c>
    </row>
    <row r="125" spans="1:7" s="30" customFormat="1" ht="15">
      <c r="A125" s="9">
        <v>851</v>
      </c>
      <c r="B125" s="9"/>
      <c r="C125" s="2" t="s">
        <v>25</v>
      </c>
      <c r="D125" s="58">
        <f>SUM(D126+D129)</f>
        <v>80000</v>
      </c>
      <c r="E125" s="47">
        <f>SUM(E126+E129)</f>
        <v>80000</v>
      </c>
      <c r="F125" s="47">
        <f>SUM(F126+F129)</f>
        <v>32468.93</v>
      </c>
      <c r="G125" s="56">
        <f t="shared" si="8"/>
        <v>40.5861625</v>
      </c>
    </row>
    <row r="126" spans="1:7" s="32" customFormat="1" ht="15">
      <c r="A126" s="14"/>
      <c r="B126" s="14">
        <v>85153</v>
      </c>
      <c r="C126" s="25" t="s">
        <v>66</v>
      </c>
      <c r="D126" s="63">
        <f>D127</f>
        <v>14700</v>
      </c>
      <c r="E126" s="63">
        <f>E127</f>
        <v>14700</v>
      </c>
      <c r="F126" s="63">
        <f>F127</f>
        <v>2513.25</v>
      </c>
      <c r="G126" s="56">
        <f t="shared" si="8"/>
        <v>17.096938775510203</v>
      </c>
    </row>
    <row r="127" spans="1:7" ht="15">
      <c r="A127" s="8"/>
      <c r="B127" s="8"/>
      <c r="C127" s="5" t="s">
        <v>78</v>
      </c>
      <c r="D127" s="61">
        <v>14700</v>
      </c>
      <c r="E127" s="45">
        <v>14700</v>
      </c>
      <c r="F127" s="45">
        <v>2513.25</v>
      </c>
      <c r="G127" s="56">
        <f t="shared" si="8"/>
        <v>17.096938775510203</v>
      </c>
    </row>
    <row r="128" spans="1:7" ht="15">
      <c r="A128" s="8"/>
      <c r="B128" s="8"/>
      <c r="C128" s="5" t="s">
        <v>79</v>
      </c>
      <c r="D128" s="61">
        <v>4000</v>
      </c>
      <c r="E128" s="45">
        <v>4000</v>
      </c>
      <c r="F128" s="45">
        <v>0</v>
      </c>
      <c r="G128" s="56">
        <f t="shared" si="8"/>
        <v>0</v>
      </c>
    </row>
    <row r="129" spans="1:7" s="31" customFormat="1" ht="15">
      <c r="A129" s="8"/>
      <c r="B129" s="8">
        <v>85154</v>
      </c>
      <c r="C129" s="4" t="s">
        <v>26</v>
      </c>
      <c r="D129" s="59">
        <f>D130</f>
        <v>65300</v>
      </c>
      <c r="E129" s="59">
        <f>E130</f>
        <v>65300</v>
      </c>
      <c r="F129" s="59">
        <f>F130</f>
        <v>29955.68</v>
      </c>
      <c r="G129" s="56">
        <f t="shared" si="8"/>
        <v>45.873935681470144</v>
      </c>
    </row>
    <row r="130" spans="1:7" s="31" customFormat="1" ht="15">
      <c r="A130" s="8"/>
      <c r="B130" s="8"/>
      <c r="C130" s="5" t="s">
        <v>78</v>
      </c>
      <c r="D130" s="61">
        <v>65300</v>
      </c>
      <c r="E130" s="45">
        <v>65300</v>
      </c>
      <c r="F130" s="45">
        <v>29955.68</v>
      </c>
      <c r="G130" s="56">
        <f t="shared" si="8"/>
        <v>45.873935681470144</v>
      </c>
    </row>
    <row r="131" spans="1:7" ht="15">
      <c r="A131" s="8"/>
      <c r="B131" s="8"/>
      <c r="C131" s="5" t="s">
        <v>79</v>
      </c>
      <c r="D131" s="61">
        <v>20000</v>
      </c>
      <c r="E131" s="49">
        <v>20000</v>
      </c>
      <c r="F131" s="49">
        <v>9122.53</v>
      </c>
      <c r="G131" s="56">
        <f t="shared" si="8"/>
        <v>45.61265</v>
      </c>
    </row>
    <row r="132" spans="1:7" s="30" customFormat="1" ht="16.5" customHeight="1">
      <c r="A132" s="9">
        <v>852</v>
      </c>
      <c r="B132" s="9"/>
      <c r="C132" s="2" t="s">
        <v>57</v>
      </c>
      <c r="D132" s="58">
        <f>D133+D136+D138+D141+D143+D146+D149</f>
        <v>2879800</v>
      </c>
      <c r="E132" s="58">
        <f>E133+E136+E138+E141+E143+E146+E149</f>
        <v>3098860</v>
      </c>
      <c r="F132" s="58">
        <f>F133+F136+F138+F141+F143+F146+F149</f>
        <v>1626108.7300000002</v>
      </c>
      <c r="G132" s="56">
        <f t="shared" si="8"/>
        <v>52.47441736638635</v>
      </c>
    </row>
    <row r="133" spans="1:7" s="32" customFormat="1" ht="33.75" customHeight="1">
      <c r="A133" s="14"/>
      <c r="B133" s="14">
        <v>85212</v>
      </c>
      <c r="C133" s="34" t="s">
        <v>65</v>
      </c>
      <c r="D133" s="63">
        <f>D134</f>
        <v>2076000</v>
      </c>
      <c r="E133" s="63">
        <f>E134</f>
        <v>2216900</v>
      </c>
      <c r="F133" s="63">
        <f>F134</f>
        <v>1173896.31</v>
      </c>
      <c r="G133" s="56">
        <f t="shared" si="8"/>
        <v>52.95215435969146</v>
      </c>
    </row>
    <row r="134" spans="1:7" s="32" customFormat="1" ht="15.75" customHeight="1">
      <c r="A134" s="14"/>
      <c r="B134" s="14"/>
      <c r="C134" s="5" t="s">
        <v>78</v>
      </c>
      <c r="D134" s="61">
        <v>2076000</v>
      </c>
      <c r="E134" s="49">
        <v>2216900</v>
      </c>
      <c r="F134" s="49">
        <v>1173896.31</v>
      </c>
      <c r="G134" s="56">
        <f t="shared" si="8"/>
        <v>52.95215435969146</v>
      </c>
    </row>
    <row r="135" spans="1:7" s="33" customFormat="1" ht="15.75" customHeight="1">
      <c r="A135" s="17"/>
      <c r="B135" s="17"/>
      <c r="C135" s="5" t="s">
        <v>79</v>
      </c>
      <c r="D135" s="65">
        <v>41103</v>
      </c>
      <c r="E135" s="49">
        <v>62703</v>
      </c>
      <c r="F135" s="49">
        <v>29697.44</v>
      </c>
      <c r="G135" s="56">
        <f t="shared" si="8"/>
        <v>47.362071990175906</v>
      </c>
    </row>
    <row r="136" spans="1:7" s="30" customFormat="1" ht="44.25" customHeight="1">
      <c r="A136" s="9"/>
      <c r="B136" s="14">
        <v>85213</v>
      </c>
      <c r="C136" s="16" t="s">
        <v>61</v>
      </c>
      <c r="D136" s="63">
        <f>D137</f>
        <v>7000</v>
      </c>
      <c r="E136" s="63">
        <f>E137</f>
        <v>6300</v>
      </c>
      <c r="F136" s="63">
        <f>F137</f>
        <v>2880.56</v>
      </c>
      <c r="G136" s="56">
        <f t="shared" si="8"/>
        <v>45.723174603174606</v>
      </c>
    </row>
    <row r="137" spans="1:7" s="29" customFormat="1" ht="16.5" customHeight="1">
      <c r="A137" s="9"/>
      <c r="B137" s="17"/>
      <c r="C137" s="5" t="s">
        <v>82</v>
      </c>
      <c r="D137" s="66">
        <v>7000</v>
      </c>
      <c r="E137" s="49">
        <v>6300</v>
      </c>
      <c r="F137" s="49">
        <v>2880.56</v>
      </c>
      <c r="G137" s="56">
        <f t="shared" si="8"/>
        <v>45.723174603174606</v>
      </c>
    </row>
    <row r="138" spans="1:7" s="31" customFormat="1" ht="15">
      <c r="A138" s="43"/>
      <c r="B138" s="43">
        <v>85214</v>
      </c>
      <c r="C138" s="41" t="s">
        <v>69</v>
      </c>
      <c r="D138" s="72">
        <f>D140</f>
        <v>285400</v>
      </c>
      <c r="E138" s="72">
        <f>E140</f>
        <v>293300</v>
      </c>
      <c r="F138" s="72">
        <f>F140</f>
        <v>151317.81</v>
      </c>
      <c r="G138" s="86">
        <f t="shared" si="8"/>
        <v>51.59147971360382</v>
      </c>
    </row>
    <row r="139" spans="1:7" s="31" customFormat="1" ht="15">
      <c r="A139" s="44"/>
      <c r="B139" s="44"/>
      <c r="C139" s="42" t="s">
        <v>68</v>
      </c>
      <c r="D139" s="73"/>
      <c r="E139" s="73"/>
      <c r="F139" s="73"/>
      <c r="G139" s="87"/>
    </row>
    <row r="140" spans="1:7" ht="16.5" customHeight="1">
      <c r="A140" s="15"/>
      <c r="B140" s="15"/>
      <c r="C140" s="5" t="s">
        <v>82</v>
      </c>
      <c r="D140" s="67">
        <v>285400</v>
      </c>
      <c r="E140" s="45">
        <v>293300</v>
      </c>
      <c r="F140" s="45">
        <v>151317.81</v>
      </c>
      <c r="G140" s="56">
        <f t="shared" si="8"/>
        <v>51.59147971360382</v>
      </c>
    </row>
    <row r="141" spans="1:7" s="31" customFormat="1" ht="16.5" customHeight="1">
      <c r="A141" s="8"/>
      <c r="B141" s="8">
        <v>85215</v>
      </c>
      <c r="C141" s="4" t="s">
        <v>27</v>
      </c>
      <c r="D141" s="59">
        <f>SUM(D142)</f>
        <v>15000</v>
      </c>
      <c r="E141" s="48">
        <f>SUM(E142)</f>
        <v>15000</v>
      </c>
      <c r="F141" s="48">
        <f>SUM(F142)</f>
        <v>4666.55</v>
      </c>
      <c r="G141" s="56">
        <f aca="true" t="shared" si="9" ref="G141:G174">F141/E141*100</f>
        <v>31.110333333333333</v>
      </c>
    </row>
    <row r="142" spans="1:7" ht="16.5" customHeight="1">
      <c r="A142" s="15"/>
      <c r="B142" s="15"/>
      <c r="C142" s="5" t="s">
        <v>82</v>
      </c>
      <c r="D142" s="61">
        <v>15000</v>
      </c>
      <c r="E142" s="49">
        <v>15000</v>
      </c>
      <c r="F142" s="49">
        <v>4666.55</v>
      </c>
      <c r="G142" s="56">
        <f t="shared" si="9"/>
        <v>31.110333333333333</v>
      </c>
    </row>
    <row r="143" spans="1:7" s="31" customFormat="1" ht="16.5" customHeight="1">
      <c r="A143" s="8"/>
      <c r="B143" s="8">
        <v>85219</v>
      </c>
      <c r="C143" s="4" t="s">
        <v>28</v>
      </c>
      <c r="D143" s="59">
        <f>D144</f>
        <v>252000</v>
      </c>
      <c r="E143" s="59">
        <f>E144</f>
        <v>257600</v>
      </c>
      <c r="F143" s="59">
        <f>F144</f>
        <v>135966.39</v>
      </c>
      <c r="G143" s="56">
        <f t="shared" si="9"/>
        <v>52.78198369565218</v>
      </c>
    </row>
    <row r="144" spans="1:7" ht="16.5" customHeight="1">
      <c r="A144" s="15"/>
      <c r="B144" s="15"/>
      <c r="C144" s="5" t="s">
        <v>78</v>
      </c>
      <c r="D144" s="61">
        <v>252000</v>
      </c>
      <c r="E144" s="49">
        <v>257600</v>
      </c>
      <c r="F144" s="49">
        <v>135966.39</v>
      </c>
      <c r="G144" s="56">
        <f t="shared" si="9"/>
        <v>52.78198369565218</v>
      </c>
    </row>
    <row r="145" spans="1:7" ht="16.5" customHeight="1">
      <c r="A145" s="15"/>
      <c r="B145" s="15"/>
      <c r="C145" s="5" t="s">
        <v>79</v>
      </c>
      <c r="D145" s="61">
        <v>234011</v>
      </c>
      <c r="E145" s="49">
        <v>239011</v>
      </c>
      <c r="F145" s="49">
        <v>123137.37</v>
      </c>
      <c r="G145" s="56">
        <f t="shared" si="9"/>
        <v>51.519540941630304</v>
      </c>
    </row>
    <row r="146" spans="1:7" s="31" customFormat="1" ht="16.5" customHeight="1">
      <c r="A146" s="8"/>
      <c r="B146" s="8">
        <v>85228</v>
      </c>
      <c r="C146" s="4" t="s">
        <v>29</v>
      </c>
      <c r="D146" s="59">
        <f>D147</f>
        <v>100000</v>
      </c>
      <c r="E146" s="48">
        <f>E147</f>
        <v>100760</v>
      </c>
      <c r="F146" s="48">
        <f>F147</f>
        <v>43214.5</v>
      </c>
      <c r="G146" s="56">
        <f t="shared" si="9"/>
        <v>42.88854704247717</v>
      </c>
    </row>
    <row r="147" spans="1:7" ht="17.25" customHeight="1">
      <c r="A147" s="15"/>
      <c r="B147" s="15"/>
      <c r="C147" s="6" t="s">
        <v>78</v>
      </c>
      <c r="D147" s="67">
        <v>100000</v>
      </c>
      <c r="E147" s="45">
        <v>100760</v>
      </c>
      <c r="F147" s="45">
        <v>43214.5</v>
      </c>
      <c r="G147" s="56">
        <f t="shared" si="9"/>
        <v>42.88854704247717</v>
      </c>
    </row>
    <row r="148" spans="1:7" ht="15" customHeight="1">
      <c r="A148" s="15"/>
      <c r="B148" s="15"/>
      <c r="C148" s="6" t="s">
        <v>80</v>
      </c>
      <c r="D148" s="61">
        <v>0</v>
      </c>
      <c r="E148" s="45">
        <v>100760</v>
      </c>
      <c r="F148" s="45">
        <v>43214.5</v>
      </c>
      <c r="G148" s="56">
        <f t="shared" si="9"/>
        <v>42.88854704247717</v>
      </c>
    </row>
    <row r="149" spans="1:7" s="31" customFormat="1" ht="16.5" customHeight="1">
      <c r="A149" s="8"/>
      <c r="B149" s="8">
        <v>85295</v>
      </c>
      <c r="C149" s="4" t="s">
        <v>3</v>
      </c>
      <c r="D149" s="59">
        <f>D150</f>
        <v>144400</v>
      </c>
      <c r="E149" s="59">
        <f>E150</f>
        <v>209000</v>
      </c>
      <c r="F149" s="59">
        <f>F150</f>
        <v>114166.61</v>
      </c>
      <c r="G149" s="56">
        <f t="shared" si="9"/>
        <v>54.625172248803835</v>
      </c>
    </row>
    <row r="150" spans="1:7" ht="16.5" customHeight="1">
      <c r="A150" s="15"/>
      <c r="B150" s="8"/>
      <c r="C150" s="5" t="s">
        <v>82</v>
      </c>
      <c r="D150" s="61">
        <v>144400</v>
      </c>
      <c r="E150" s="49">
        <v>209000</v>
      </c>
      <c r="F150" s="49">
        <v>114166.61</v>
      </c>
      <c r="G150" s="56">
        <f t="shared" si="9"/>
        <v>54.625172248803835</v>
      </c>
    </row>
    <row r="151" spans="1:7" s="30" customFormat="1" ht="15">
      <c r="A151" s="9">
        <v>854</v>
      </c>
      <c r="B151" s="9"/>
      <c r="C151" s="2" t="s">
        <v>30</v>
      </c>
      <c r="D151" s="58">
        <f>D152+D155</f>
        <v>214783</v>
      </c>
      <c r="E151" s="47">
        <f>E152+E155</f>
        <v>324219</v>
      </c>
      <c r="F151" s="47">
        <f>F152+F155</f>
        <v>219476.53</v>
      </c>
      <c r="G151" s="56">
        <f t="shared" si="9"/>
        <v>67.6939136818015</v>
      </c>
    </row>
    <row r="152" spans="1:7" s="31" customFormat="1" ht="15">
      <c r="A152" s="8"/>
      <c r="B152" s="8">
        <v>85401</v>
      </c>
      <c r="C152" s="4" t="s">
        <v>31</v>
      </c>
      <c r="D152" s="59">
        <f>D153</f>
        <v>214783</v>
      </c>
      <c r="E152" s="59">
        <f>E153</f>
        <v>216303</v>
      </c>
      <c r="F152" s="59">
        <f>F153</f>
        <v>115516.53</v>
      </c>
      <c r="G152" s="56">
        <f t="shared" si="9"/>
        <v>53.40495970929668</v>
      </c>
    </row>
    <row r="153" spans="1:7" ht="15">
      <c r="A153" s="15"/>
      <c r="B153" s="15"/>
      <c r="C153" s="5" t="s">
        <v>78</v>
      </c>
      <c r="D153" s="61">
        <v>214783</v>
      </c>
      <c r="E153" s="49">
        <v>216303</v>
      </c>
      <c r="F153" s="49">
        <v>115516.53</v>
      </c>
      <c r="G153" s="56">
        <f t="shared" si="9"/>
        <v>53.40495970929668</v>
      </c>
    </row>
    <row r="154" spans="1:7" ht="15">
      <c r="A154" s="15"/>
      <c r="B154" s="15"/>
      <c r="C154" s="5" t="s">
        <v>79</v>
      </c>
      <c r="D154" s="61">
        <v>195944</v>
      </c>
      <c r="E154" s="49">
        <v>197464</v>
      </c>
      <c r="F154" s="49">
        <v>104691.9</v>
      </c>
      <c r="G154" s="56">
        <f t="shared" si="9"/>
        <v>53.01822104282299</v>
      </c>
    </row>
    <row r="155" spans="1:7" s="31" customFormat="1" ht="15">
      <c r="A155" s="8"/>
      <c r="B155" s="8">
        <v>85415</v>
      </c>
      <c r="C155" s="4" t="s">
        <v>71</v>
      </c>
      <c r="D155" s="63">
        <f>D156</f>
        <v>0</v>
      </c>
      <c r="E155" s="51">
        <f>E156</f>
        <v>107916</v>
      </c>
      <c r="F155" s="51">
        <f>F156</f>
        <v>103960</v>
      </c>
      <c r="G155" s="56">
        <f t="shared" si="9"/>
        <v>96.33418584825235</v>
      </c>
    </row>
    <row r="156" spans="1:7" ht="15">
      <c r="A156" s="15"/>
      <c r="B156" s="15"/>
      <c r="C156" s="5" t="s">
        <v>82</v>
      </c>
      <c r="D156" s="61">
        <v>0</v>
      </c>
      <c r="E156" s="49">
        <v>107916</v>
      </c>
      <c r="F156" s="49">
        <v>103960</v>
      </c>
      <c r="G156" s="56">
        <f t="shared" si="9"/>
        <v>96.33418584825235</v>
      </c>
    </row>
    <row r="157" spans="1:7" s="30" customFormat="1" ht="15">
      <c r="A157" s="9">
        <v>900</v>
      </c>
      <c r="B157" s="9"/>
      <c r="C157" s="2" t="s">
        <v>32</v>
      </c>
      <c r="D157" s="58">
        <f>SUM(D158+D166+D169+D171)</f>
        <v>1889283</v>
      </c>
      <c r="E157" s="47">
        <f>SUM(E158+E166+E169+E171)</f>
        <v>1869283</v>
      </c>
      <c r="F157" s="47">
        <f>SUM(F158+F166+F169+F171)</f>
        <v>417279.87999999995</v>
      </c>
      <c r="G157" s="56">
        <f t="shared" si="9"/>
        <v>22.322991221767914</v>
      </c>
    </row>
    <row r="158" spans="1:7" s="31" customFormat="1" ht="15">
      <c r="A158" s="8"/>
      <c r="B158" s="8">
        <v>90001</v>
      </c>
      <c r="C158" s="4" t="s">
        <v>33</v>
      </c>
      <c r="D158" s="59">
        <f>D159+D161</f>
        <v>1479916</v>
      </c>
      <c r="E158" s="59">
        <f>E159+E161</f>
        <v>1479916</v>
      </c>
      <c r="F158" s="59">
        <f>F159+F161</f>
        <v>152616</v>
      </c>
      <c r="G158" s="56">
        <f t="shared" si="9"/>
        <v>10.312477194651589</v>
      </c>
    </row>
    <row r="159" spans="1:7" ht="15">
      <c r="A159" s="15"/>
      <c r="B159" s="15"/>
      <c r="C159" s="6" t="s">
        <v>78</v>
      </c>
      <c r="D159" s="61">
        <f>D160</f>
        <v>40020</v>
      </c>
      <c r="E159" s="61">
        <f>E160</f>
        <v>40020</v>
      </c>
      <c r="F159" s="61">
        <f>F160</f>
        <v>23200</v>
      </c>
      <c r="G159" s="56">
        <f t="shared" si="9"/>
        <v>57.971014492753625</v>
      </c>
    </row>
    <row r="160" spans="1:7" ht="15">
      <c r="A160" s="15"/>
      <c r="B160" s="15"/>
      <c r="C160" s="6" t="s">
        <v>97</v>
      </c>
      <c r="D160" s="62">
        <v>40020</v>
      </c>
      <c r="E160" s="50">
        <v>40020</v>
      </c>
      <c r="F160" s="50">
        <v>23200</v>
      </c>
      <c r="G160" s="56">
        <f t="shared" si="9"/>
        <v>57.971014492753625</v>
      </c>
    </row>
    <row r="161" spans="1:7" ht="15">
      <c r="A161" s="15"/>
      <c r="B161" s="15"/>
      <c r="C161" s="23" t="s">
        <v>98</v>
      </c>
      <c r="D161" s="64">
        <f>D162+D163+D164+D165</f>
        <v>1439896</v>
      </c>
      <c r="E161" s="64">
        <f>E162+E163+E164+E165</f>
        <v>1439896</v>
      </c>
      <c r="F161" s="64">
        <f>F162+F163+F164+F165</f>
        <v>129416</v>
      </c>
      <c r="G161" s="56">
        <f t="shared" si="9"/>
        <v>8.987871346263896</v>
      </c>
    </row>
    <row r="162" spans="1:7" ht="15">
      <c r="A162" s="15"/>
      <c r="B162" s="15"/>
      <c r="C162" s="5" t="s">
        <v>87</v>
      </c>
      <c r="D162" s="64">
        <v>679435</v>
      </c>
      <c r="E162" s="49">
        <v>679435</v>
      </c>
      <c r="F162" s="49">
        <v>0</v>
      </c>
      <c r="G162" s="56">
        <f t="shared" si="9"/>
        <v>0</v>
      </c>
    </row>
    <row r="163" spans="1:7" ht="15">
      <c r="A163" s="15"/>
      <c r="B163" s="15"/>
      <c r="C163" s="5" t="s">
        <v>88</v>
      </c>
      <c r="D163" s="64">
        <v>86697</v>
      </c>
      <c r="E163" s="49">
        <v>86697</v>
      </c>
      <c r="F163" s="49">
        <v>0</v>
      </c>
      <c r="G163" s="56">
        <f t="shared" si="9"/>
        <v>0</v>
      </c>
    </row>
    <row r="164" spans="1:7" ht="15">
      <c r="A164" s="15"/>
      <c r="B164" s="15"/>
      <c r="C164" s="5" t="s">
        <v>89</v>
      </c>
      <c r="D164" s="64">
        <v>473764</v>
      </c>
      <c r="E164" s="49">
        <v>473764</v>
      </c>
      <c r="F164" s="70">
        <v>129416</v>
      </c>
      <c r="G164" s="56">
        <f t="shared" si="9"/>
        <v>27.316554233753514</v>
      </c>
    </row>
    <row r="165" spans="1:7" ht="15">
      <c r="A165" s="15"/>
      <c r="B165" s="15"/>
      <c r="C165" s="5" t="s">
        <v>81</v>
      </c>
      <c r="D165" s="64">
        <v>200000</v>
      </c>
      <c r="E165" s="49">
        <v>200000</v>
      </c>
      <c r="F165" s="49">
        <v>0</v>
      </c>
      <c r="G165" s="56">
        <f t="shared" si="9"/>
        <v>0</v>
      </c>
    </row>
    <row r="166" spans="1:7" s="31" customFormat="1" ht="15">
      <c r="A166" s="8"/>
      <c r="B166" s="8">
        <v>90002</v>
      </c>
      <c r="C166" s="4" t="s">
        <v>34</v>
      </c>
      <c r="D166" s="59">
        <f>D168</f>
        <v>53028</v>
      </c>
      <c r="E166" s="48">
        <f>E168</f>
        <v>53028</v>
      </c>
      <c r="F166" s="48">
        <f>F168</f>
        <v>44190</v>
      </c>
      <c r="G166" s="56">
        <f t="shared" si="9"/>
        <v>83.33333333333334</v>
      </c>
    </row>
    <row r="167" spans="1:7" s="31" customFormat="1" ht="15">
      <c r="A167" s="8"/>
      <c r="B167" s="8"/>
      <c r="C167" s="6" t="s">
        <v>78</v>
      </c>
      <c r="D167" s="67">
        <f>D168</f>
        <v>53028</v>
      </c>
      <c r="E167" s="67">
        <f>E168</f>
        <v>53028</v>
      </c>
      <c r="F167" s="67">
        <f>F168</f>
        <v>44190</v>
      </c>
      <c r="G167" s="56">
        <f t="shared" si="9"/>
        <v>83.33333333333334</v>
      </c>
    </row>
    <row r="168" spans="1:7" ht="15">
      <c r="A168" s="15"/>
      <c r="B168" s="15"/>
      <c r="C168" s="6" t="s">
        <v>97</v>
      </c>
      <c r="D168" s="61">
        <v>53028</v>
      </c>
      <c r="E168" s="49">
        <v>53028</v>
      </c>
      <c r="F168" s="49">
        <v>44190</v>
      </c>
      <c r="G168" s="56">
        <f t="shared" si="9"/>
        <v>83.33333333333334</v>
      </c>
    </row>
    <row r="169" spans="1:7" s="31" customFormat="1" ht="15">
      <c r="A169" s="8"/>
      <c r="B169" s="8">
        <v>90003</v>
      </c>
      <c r="C169" s="4" t="s">
        <v>35</v>
      </c>
      <c r="D169" s="59">
        <f>SUM(D170:D170)</f>
        <v>146339</v>
      </c>
      <c r="E169" s="48">
        <f>SUM(E170:E170)</f>
        <v>126339</v>
      </c>
      <c r="F169" s="48">
        <f>SUM(F170:F170)</f>
        <v>106046.09</v>
      </c>
      <c r="G169" s="56">
        <f t="shared" si="9"/>
        <v>83.93773102525745</v>
      </c>
    </row>
    <row r="170" spans="1:7" ht="15">
      <c r="A170" s="15"/>
      <c r="B170" s="15"/>
      <c r="C170" s="5" t="s">
        <v>82</v>
      </c>
      <c r="D170" s="61">
        <v>146339</v>
      </c>
      <c r="E170" s="49">
        <v>126339</v>
      </c>
      <c r="F170" s="49">
        <v>106046.09</v>
      </c>
      <c r="G170" s="56">
        <f t="shared" si="9"/>
        <v>83.93773102525745</v>
      </c>
    </row>
    <row r="171" spans="1:7" s="31" customFormat="1" ht="15">
      <c r="A171" s="8"/>
      <c r="B171" s="8">
        <v>90015</v>
      </c>
      <c r="C171" s="4" t="s">
        <v>36</v>
      </c>
      <c r="D171" s="59">
        <f>D172+D173</f>
        <v>210000</v>
      </c>
      <c r="E171" s="48">
        <f>SUM(E172:E173)</f>
        <v>210000</v>
      </c>
      <c r="F171" s="48">
        <f>SUM(F172:F173)</f>
        <v>114427.79</v>
      </c>
      <c r="G171" s="56">
        <f t="shared" si="9"/>
        <v>54.48942380952381</v>
      </c>
    </row>
    <row r="172" spans="1:7" ht="15">
      <c r="A172" s="15"/>
      <c r="B172" s="15"/>
      <c r="C172" s="5" t="s">
        <v>82</v>
      </c>
      <c r="D172" s="61">
        <v>210000</v>
      </c>
      <c r="E172" s="49">
        <v>202500</v>
      </c>
      <c r="F172" s="49">
        <v>114427.79</v>
      </c>
      <c r="G172" s="56">
        <f t="shared" si="9"/>
        <v>56.507550617283954</v>
      </c>
    </row>
    <row r="173" spans="1:7" ht="15">
      <c r="A173" s="15"/>
      <c r="B173" s="15"/>
      <c r="C173" s="23" t="s">
        <v>84</v>
      </c>
      <c r="D173" s="61">
        <v>0</v>
      </c>
      <c r="E173" s="49">
        <v>7500</v>
      </c>
      <c r="F173" s="49">
        <v>0</v>
      </c>
      <c r="G173" s="56">
        <f t="shared" si="9"/>
        <v>0</v>
      </c>
    </row>
    <row r="174" spans="1:7" s="30" customFormat="1" ht="17.25" customHeight="1">
      <c r="A174" s="9">
        <v>921</v>
      </c>
      <c r="B174" s="9"/>
      <c r="C174" s="2" t="s">
        <v>37</v>
      </c>
      <c r="D174" s="58">
        <f>SUM(D175+D178+D181)</f>
        <v>291200</v>
      </c>
      <c r="E174" s="47">
        <f>SUM(E175+E178+E181)</f>
        <v>309200</v>
      </c>
      <c r="F174" s="47">
        <f>SUM(F175+F178+F181)</f>
        <v>169041.31</v>
      </c>
      <c r="G174" s="56">
        <f t="shared" si="9"/>
        <v>54.67054010349288</v>
      </c>
    </row>
    <row r="175" spans="1:7" s="31" customFormat="1" ht="15">
      <c r="A175" s="8"/>
      <c r="B175" s="8">
        <v>92105</v>
      </c>
      <c r="C175" s="4" t="s">
        <v>38</v>
      </c>
      <c r="D175" s="59">
        <f>D176</f>
        <v>56200</v>
      </c>
      <c r="E175" s="59">
        <f>E176</f>
        <v>59200</v>
      </c>
      <c r="F175" s="59">
        <f>F176</f>
        <v>46726.1</v>
      </c>
      <c r="G175" s="56">
        <f aca="true" t="shared" si="10" ref="G175:G195">F175/E175*100</f>
        <v>78.92922297297297</v>
      </c>
    </row>
    <row r="176" spans="1:7" s="31" customFormat="1" ht="15">
      <c r="A176" s="8"/>
      <c r="B176" s="8"/>
      <c r="C176" s="5" t="s">
        <v>78</v>
      </c>
      <c r="D176" s="61">
        <v>56200</v>
      </c>
      <c r="E176" s="45">
        <v>59200</v>
      </c>
      <c r="F176" s="45">
        <v>46726.1</v>
      </c>
      <c r="G176" s="56">
        <f t="shared" si="10"/>
        <v>78.92922297297297</v>
      </c>
    </row>
    <row r="177" spans="1:7" ht="15">
      <c r="A177" s="15"/>
      <c r="B177" s="15"/>
      <c r="C177" s="5" t="s">
        <v>79</v>
      </c>
      <c r="D177" s="61">
        <v>10000</v>
      </c>
      <c r="E177" s="49">
        <v>10000</v>
      </c>
      <c r="F177" s="49">
        <v>8685</v>
      </c>
      <c r="G177" s="56">
        <f t="shared" si="10"/>
        <v>86.85000000000001</v>
      </c>
    </row>
    <row r="178" spans="1:7" s="31" customFormat="1" ht="15">
      <c r="A178" s="8"/>
      <c r="B178" s="8">
        <v>92109</v>
      </c>
      <c r="C178" s="4" t="s">
        <v>39</v>
      </c>
      <c r="D178" s="59">
        <f>D179</f>
        <v>70000</v>
      </c>
      <c r="E178" s="59">
        <f>E179</f>
        <v>85000</v>
      </c>
      <c r="F178" s="59">
        <f>F179</f>
        <v>39815.21</v>
      </c>
      <c r="G178" s="56">
        <f t="shared" si="10"/>
        <v>46.84142352941176</v>
      </c>
    </row>
    <row r="179" spans="1:7" ht="15">
      <c r="A179" s="15"/>
      <c r="B179" s="15"/>
      <c r="C179" s="5" t="s">
        <v>78</v>
      </c>
      <c r="D179" s="61">
        <v>70000</v>
      </c>
      <c r="E179" s="49">
        <v>85000</v>
      </c>
      <c r="F179" s="49">
        <v>39815.21</v>
      </c>
      <c r="G179" s="56">
        <f t="shared" si="10"/>
        <v>46.84142352941176</v>
      </c>
    </row>
    <row r="180" spans="1:7" ht="15">
      <c r="A180" s="15"/>
      <c r="B180" s="15"/>
      <c r="C180" s="5" t="s">
        <v>79</v>
      </c>
      <c r="D180" s="61">
        <v>22400</v>
      </c>
      <c r="E180" s="49">
        <v>22400</v>
      </c>
      <c r="F180" s="49">
        <v>11199.81</v>
      </c>
      <c r="G180" s="56">
        <f t="shared" si="10"/>
        <v>49.99915178571428</v>
      </c>
    </row>
    <row r="181" spans="1:7" s="31" customFormat="1" ht="15">
      <c r="A181" s="8"/>
      <c r="B181" s="8">
        <v>92116</v>
      </c>
      <c r="C181" s="4" t="s">
        <v>40</v>
      </c>
      <c r="D181" s="59">
        <f>D183</f>
        <v>165000</v>
      </c>
      <c r="E181" s="48">
        <f>E183</f>
        <v>165000</v>
      </c>
      <c r="F181" s="48">
        <f>F183</f>
        <v>82500</v>
      </c>
      <c r="G181" s="56">
        <f t="shared" si="10"/>
        <v>50</v>
      </c>
    </row>
    <row r="182" spans="1:7" s="31" customFormat="1" ht="15">
      <c r="A182" s="8"/>
      <c r="B182" s="8"/>
      <c r="C182" s="6" t="s">
        <v>78</v>
      </c>
      <c r="D182" s="67">
        <f>D183</f>
        <v>165000</v>
      </c>
      <c r="E182" s="67">
        <f>E183</f>
        <v>165000</v>
      </c>
      <c r="F182" s="67">
        <f>F183</f>
        <v>82500</v>
      </c>
      <c r="G182" s="56">
        <f t="shared" si="10"/>
        <v>50</v>
      </c>
    </row>
    <row r="183" spans="1:7" ht="15">
      <c r="A183" s="15" t="s">
        <v>41</v>
      </c>
      <c r="B183" s="15"/>
      <c r="C183" s="6" t="s">
        <v>99</v>
      </c>
      <c r="D183" s="61">
        <v>165000</v>
      </c>
      <c r="E183" s="49">
        <v>165000</v>
      </c>
      <c r="F183" s="49">
        <v>82500</v>
      </c>
      <c r="G183" s="56">
        <f t="shared" si="10"/>
        <v>50</v>
      </c>
    </row>
    <row r="184" spans="1:7" s="30" customFormat="1" ht="15">
      <c r="A184" s="9">
        <v>926</v>
      </c>
      <c r="B184" s="9"/>
      <c r="C184" s="2" t="s">
        <v>42</v>
      </c>
      <c r="D184" s="58">
        <f>D185+D191</f>
        <v>642500</v>
      </c>
      <c r="E184" s="47">
        <f>E185+E191</f>
        <v>708000</v>
      </c>
      <c r="F184" s="47">
        <f>F185+F191</f>
        <v>163005.27</v>
      </c>
      <c r="G184" s="56">
        <f t="shared" si="10"/>
        <v>23.023343220338983</v>
      </c>
    </row>
    <row r="185" spans="1:7" s="32" customFormat="1" ht="15">
      <c r="A185" s="14"/>
      <c r="B185" s="14">
        <v>92601</v>
      </c>
      <c r="C185" s="25" t="s">
        <v>58</v>
      </c>
      <c r="D185" s="63">
        <f>D186+D187</f>
        <v>590000</v>
      </c>
      <c r="E185" s="63">
        <f>E186+E187</f>
        <v>599000</v>
      </c>
      <c r="F185" s="63">
        <f>F186+F187</f>
        <v>134792.37</v>
      </c>
      <c r="G185" s="56">
        <f t="shared" si="10"/>
        <v>22.50289983305509</v>
      </c>
    </row>
    <row r="186" spans="1:7" s="29" customFormat="1" ht="15">
      <c r="A186" s="9"/>
      <c r="B186" s="9"/>
      <c r="C186" s="5" t="s">
        <v>85</v>
      </c>
      <c r="D186" s="61">
        <v>10000</v>
      </c>
      <c r="E186" s="49">
        <v>10000</v>
      </c>
      <c r="F186" s="49">
        <v>5063.57</v>
      </c>
      <c r="G186" s="56">
        <f t="shared" si="10"/>
        <v>50.63569999999999</v>
      </c>
    </row>
    <row r="187" spans="1:7" s="29" customFormat="1" ht="15">
      <c r="A187" s="9"/>
      <c r="B187" s="9"/>
      <c r="C187" s="23" t="s">
        <v>98</v>
      </c>
      <c r="D187" s="61">
        <f>D188+D189+D190</f>
        <v>580000</v>
      </c>
      <c r="E187" s="61">
        <f>E188+E189+E190</f>
        <v>589000</v>
      </c>
      <c r="F187" s="61">
        <f>F188+F189+F190</f>
        <v>129728.8</v>
      </c>
      <c r="G187" s="56">
        <f t="shared" si="10"/>
        <v>22.025263157894738</v>
      </c>
    </row>
    <row r="188" spans="1:7" s="29" customFormat="1" ht="15">
      <c r="A188" s="9"/>
      <c r="B188" s="9"/>
      <c r="C188" s="5" t="s">
        <v>87</v>
      </c>
      <c r="D188" s="61">
        <v>365066</v>
      </c>
      <c r="E188" s="49">
        <v>365066</v>
      </c>
      <c r="F188" s="49">
        <v>83977</v>
      </c>
      <c r="G188" s="56">
        <f t="shared" si="10"/>
        <v>23.003237770704477</v>
      </c>
    </row>
    <row r="189" spans="1:7" s="29" customFormat="1" ht="15">
      <c r="A189" s="9"/>
      <c r="B189" s="9"/>
      <c r="C189" s="5" t="s">
        <v>89</v>
      </c>
      <c r="D189" s="61">
        <v>194934</v>
      </c>
      <c r="E189" s="49">
        <v>203934</v>
      </c>
      <c r="F189" s="49">
        <v>45751.8</v>
      </c>
      <c r="G189" s="56">
        <f t="shared" si="10"/>
        <v>22.43461119774045</v>
      </c>
    </row>
    <row r="190" spans="1:7" s="29" customFormat="1" ht="15">
      <c r="A190" s="9"/>
      <c r="B190" s="9"/>
      <c r="C190" s="23" t="s">
        <v>84</v>
      </c>
      <c r="D190" s="61">
        <v>20000</v>
      </c>
      <c r="E190" s="49">
        <v>20000</v>
      </c>
      <c r="F190" s="49">
        <v>0</v>
      </c>
      <c r="G190" s="56">
        <f t="shared" si="10"/>
        <v>0</v>
      </c>
    </row>
    <row r="191" spans="1:7" s="31" customFormat="1" ht="15">
      <c r="A191" s="8"/>
      <c r="B191" s="8">
        <v>92605</v>
      </c>
      <c r="C191" s="4" t="s">
        <v>43</v>
      </c>
      <c r="D191" s="59">
        <f>D192</f>
        <v>52500</v>
      </c>
      <c r="E191" s="59">
        <f>E192</f>
        <v>109000</v>
      </c>
      <c r="F191" s="59">
        <f>F192</f>
        <v>28212.9</v>
      </c>
      <c r="G191" s="56">
        <f t="shared" si="10"/>
        <v>25.883394495412848</v>
      </c>
    </row>
    <row r="192" spans="1:7" ht="15">
      <c r="A192" s="15"/>
      <c r="B192" s="15"/>
      <c r="C192" s="6" t="s">
        <v>78</v>
      </c>
      <c r="D192" s="64">
        <v>52500</v>
      </c>
      <c r="E192" s="45">
        <v>109000</v>
      </c>
      <c r="F192" s="45">
        <v>28212.9</v>
      </c>
      <c r="G192" s="56">
        <f t="shared" si="10"/>
        <v>25.883394495412848</v>
      </c>
    </row>
    <row r="193" spans="1:7" ht="15">
      <c r="A193" s="15"/>
      <c r="B193" s="15"/>
      <c r="C193" s="6" t="s">
        <v>80</v>
      </c>
      <c r="D193" s="61">
        <v>42500</v>
      </c>
      <c r="E193" s="45">
        <v>42500</v>
      </c>
      <c r="F193" s="45">
        <v>24300</v>
      </c>
      <c r="G193" s="56">
        <f t="shared" si="10"/>
        <v>57.1764705882353</v>
      </c>
    </row>
    <row r="194" spans="1:7" ht="15">
      <c r="A194" s="15"/>
      <c r="B194" s="15"/>
      <c r="C194" s="5" t="s">
        <v>79</v>
      </c>
      <c r="D194" s="61">
        <v>1600</v>
      </c>
      <c r="E194" s="45">
        <v>12750</v>
      </c>
      <c r="F194" s="45">
        <v>842</v>
      </c>
      <c r="G194" s="56">
        <f t="shared" si="10"/>
        <v>6.603921568627451</v>
      </c>
    </row>
    <row r="195" spans="1:7" s="30" customFormat="1" ht="15">
      <c r="A195" s="22"/>
      <c r="B195" s="22"/>
      <c r="C195" s="2" t="s">
        <v>51</v>
      </c>
      <c r="D195" s="68">
        <f>D13+D17+D21+D30+D45+D50+D58+D71+D74+D81+D85+D89+D97+D125+D132+D151+D157+D174+D184</f>
        <v>17262138</v>
      </c>
      <c r="E195" s="52">
        <f>E13+E17+E21+E30+E45+E50+E58+E71+E74+E81+E85+E89+E97+E125+E132+E151+E157+E174+E184</f>
        <v>17599382</v>
      </c>
      <c r="F195" s="52">
        <f>F13+F17+F21+F30+F45+F50+F58+F71+F74+F81+F85+F89+F97+F125+F132+F151+F157+F174+F184</f>
        <v>7340245.4799999995</v>
      </c>
      <c r="G195" s="56">
        <f t="shared" si="10"/>
        <v>41.70740472591594</v>
      </c>
    </row>
  </sheetData>
  <mergeCells count="17">
    <mergeCell ref="F1:G1"/>
    <mergeCell ref="G10:G11"/>
    <mergeCell ref="F10:F11"/>
    <mergeCell ref="F138:F139"/>
    <mergeCell ref="G138:G139"/>
    <mergeCell ref="B6:E6"/>
    <mergeCell ref="C2:G2"/>
    <mergeCell ref="C3:G3"/>
    <mergeCell ref="C4:G4"/>
    <mergeCell ref="A10:A11"/>
    <mergeCell ref="B10:B11"/>
    <mergeCell ref="D138:D139"/>
    <mergeCell ref="A7:E7"/>
    <mergeCell ref="C10:C11"/>
    <mergeCell ref="D10:D11"/>
    <mergeCell ref="E138:E139"/>
    <mergeCell ref="E10:E11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86" r:id="rId1"/>
  <rowBreaks count="6" manualBreakCount="6">
    <brk id="40" max="6" man="1"/>
    <brk id="78" max="6" man="1"/>
    <brk id="113" max="6" man="1"/>
    <brk id="148" max="6" man="1"/>
    <brk id="186" max="6" man="1"/>
    <brk id="1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2006-08-11T06:55:36Z</cp:lastPrinted>
  <dcterms:created xsi:type="dcterms:W3CDTF">2001-10-24T06:38:56Z</dcterms:created>
  <dcterms:modified xsi:type="dcterms:W3CDTF">2006-08-29T12:44:44Z</dcterms:modified>
  <cp:category/>
  <cp:version/>
  <cp:contentType/>
  <cp:contentStatus/>
</cp:coreProperties>
</file>