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9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</definedNames>
  <calcPr fullCalcOnLoad="1"/>
</workbook>
</file>

<file path=xl/sharedStrings.xml><?xml version="1.0" encoding="utf-8"?>
<sst xmlns="http://schemas.openxmlformats.org/spreadsheetml/2006/main" count="1121" uniqueCount="562">
  <si>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</si>
  <si>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</si>
  <si>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</si>
  <si>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</si>
  <si>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</si>
  <si>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</si>
  <si>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</si>
  <si>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</si>
  <si>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</si>
  <si>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</si>
  <si>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</si>
  <si>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</si>
  <si>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</si>
  <si>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</si>
  <si>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</si>
  <si>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</si>
  <si>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</si>
  <si>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</si>
  <si>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</si>
  <si>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</si>
  <si>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</si>
  <si>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</si>
  <si>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</si>
  <si>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</si>
  <si>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</si>
  <si>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</si>
  <si>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</si>
  <si>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</si>
  <si>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</si>
  <si>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</si>
  <si>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</si>
  <si>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</si>
  <si>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</si>
  <si>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</si>
  <si>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</si>
  <si>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</si>
  <si>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</si>
  <si>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</si>
  <si>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</si>
  <si>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</si>
  <si>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</si>
  <si>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</si>
  <si>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</si>
  <si>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</si>
  <si>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</si>
  <si>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</si>
  <si>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</si>
  <si>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</si>
  <si>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</si>
  <si>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</si>
  <si>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</si>
  <si>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</si>
  <si>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</si>
  <si>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</si>
  <si>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</si>
  <si>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</si>
  <si>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</si>
  <si>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</si>
  <si>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</si>
  <si>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</si>
  <si>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</si>
  <si>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</si>
  <si>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</si>
  <si>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</si>
  <si>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</si>
  <si>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</si>
  <si>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</si>
  <si>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</si>
  <si>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</si>
  <si>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</si>
  <si>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</si>
  <si>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</si>
  <si>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</si>
  <si>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</si>
  <si>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</si>
  <si>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</si>
  <si>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</si>
  <si>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</si>
  <si>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</si>
  <si>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</si>
  <si>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</si>
  <si>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</si>
  <si>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</si>
  <si>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</si>
  <si>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Plan na 2008 r.</t>
  </si>
  <si>
    <t>Wydatki jednostek pomocniczych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</si>
  <si>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</si>
  <si>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</si>
  <si>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</si>
  <si>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</si>
  <si>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</si>
  <si>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</si>
  <si>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</si>
  <si>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</si>
  <si>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</si>
  <si>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</si>
  <si>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</si>
  <si>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</si>
  <si>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</si>
  <si>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</si>
  <si>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</si>
  <si>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</si>
  <si>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</si>
  <si>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</si>
  <si>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</si>
  <si>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</si>
  <si>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</si>
  <si>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</si>
  <si>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</si>
  <si>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</si>
  <si>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</si>
  <si>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</si>
  <si>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</si>
  <si>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</si>
  <si>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</si>
  <si>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</si>
  <si>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</si>
  <si>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</si>
  <si>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</si>
  <si>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</si>
  <si>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</si>
  <si>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</si>
  <si>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</si>
  <si>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</si>
  <si>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</si>
  <si>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</si>
  <si>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</si>
  <si>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</si>
  <si>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majątkowe na programy i projekty realizowane ze środków pochodzących z budżetu Unii Europejskiej oraz innych źródeł zagranicznych, niepodlegających zwrotowi na 2008 rok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</si>
  <si>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</si>
  <si>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</si>
  <si>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</si>
  <si>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</si>
  <si>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</si>
  <si>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</si>
  <si>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</si>
  <si>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</si>
  <si>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</si>
  <si>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</si>
  <si>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</si>
  <si>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</si>
  <si>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</si>
  <si>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</si>
  <si>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</si>
  <si>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</si>
  <si>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</si>
  <si>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</si>
  <si>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</si>
  <si>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</si>
  <si>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</si>
  <si>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</si>
  <si>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</si>
  <si>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</si>
  <si>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</si>
  <si>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</si>
  <si>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</si>
  <si>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</si>
  <si>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</si>
  <si>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</si>
  <si>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</si>
  <si>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</si>
  <si>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</si>
  <si>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</si>
  <si>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</si>
  <si>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</si>
  <si>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</si>
  <si>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</si>
  <si>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</si>
  <si>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</si>
  <si>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</si>
  <si>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</si>
  <si>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</si>
  <si>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</si>
  <si>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</si>
  <si>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</si>
  <si>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</si>
  <si>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</si>
  <si>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</si>
  <si>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</si>
  <si>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</si>
  <si>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</si>
  <si>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</si>
  <si>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</si>
  <si>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</si>
  <si>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</si>
  <si>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</si>
  <si>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</si>
  <si>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</si>
  <si>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</si>
  <si>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</si>
  <si>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</si>
  <si>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</si>
  <si>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</si>
  <si>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</si>
  <si>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</si>
  <si>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</si>
  <si>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</si>
  <si>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</si>
  <si>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</si>
  <si>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</si>
  <si>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</si>
  <si>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</si>
  <si>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</si>
  <si>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</si>
  <si>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</si>
  <si>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</si>
  <si>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</si>
  <si>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</si>
  <si>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</si>
  <si>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</si>
  <si>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</si>
  <si>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</si>
  <si>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</si>
  <si>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</si>
  <si>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</si>
  <si>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</si>
  <si>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</si>
  <si>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</si>
  <si>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</si>
  <si>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</si>
  <si>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</si>
  <si>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</si>
  <si>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</si>
  <si>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</si>
  <si>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</si>
  <si>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</si>
  <si>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</si>
  <si>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</si>
  <si>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</si>
  <si>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</si>
  <si>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</si>
  <si>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</si>
  <si>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</si>
  <si>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</si>
  <si>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</si>
  <si>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</si>
  <si>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</si>
  <si>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</si>
  <si>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</si>
  <si>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</si>
  <si>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</si>
  <si>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</si>
  <si>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</si>
  <si>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</si>
  <si>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</si>
  <si>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</si>
  <si>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</si>
  <si>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</si>
  <si>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</si>
  <si>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</si>
  <si>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</si>
  <si>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</si>
  <si>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</si>
  <si>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</si>
  <si>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</si>
  <si>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</si>
  <si>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</si>
  <si>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</si>
  <si>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</si>
  <si>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</si>
  <si>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</si>
  <si>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</si>
  <si>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</si>
  <si>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</si>
  <si>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</si>
  <si>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</si>
  <si>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</si>
  <si>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Jednostka otrzymująca dotację</t>
  </si>
  <si>
    <r>
      <t>Dotacje celowe</t>
    </r>
    <r>
      <rPr>
        <b/>
        <sz val="12"/>
        <rFont val="Arial CE"/>
        <family val="2"/>
      </rPr>
      <t xml:space="preserve"> </t>
    </r>
  </si>
  <si>
    <t>010</t>
  </si>
  <si>
    <t>Rolnictwo i łowiectwo</t>
  </si>
  <si>
    <t>01010</t>
  </si>
  <si>
    <t>01030</t>
  </si>
  <si>
    <t>Izby rolnicze</t>
  </si>
  <si>
    <t>01095</t>
  </si>
  <si>
    <t>Pozostała działalność</t>
  </si>
  <si>
    <t>Transport i łączność</t>
  </si>
  <si>
    <t>Lokalny transport zbiorowy</t>
  </si>
  <si>
    <t>Drogi publiczne powiatowe</t>
  </si>
  <si>
    <t>Drogi publiczne gminne</t>
  </si>
  <si>
    <t xml:space="preserve">Gospodarka mieszkaniowa </t>
  </si>
  <si>
    <t>Gospod. gruntami i nieruchomościami</t>
  </si>
  <si>
    <t>Działalność usługowa</t>
  </si>
  <si>
    <t>Plany zagospodarow. przestrzennego</t>
  </si>
  <si>
    <t>Cmentarze</t>
  </si>
  <si>
    <t>Administracja publiczna</t>
  </si>
  <si>
    <t>Urzędy wojewódzkie</t>
  </si>
  <si>
    <t>Rady gminy</t>
  </si>
  <si>
    <t>Urzędy gmin</t>
  </si>
  <si>
    <t>Promocja j.s.t.</t>
  </si>
  <si>
    <r>
      <t>Urzędy naczel. organów władzy, kontroli i ochrony prawa oraz sądownictwa</t>
    </r>
    <r>
      <rPr>
        <sz val="10"/>
        <rFont val="Arial"/>
        <family val="2"/>
      </rPr>
      <t xml:space="preserve">        </t>
    </r>
  </si>
  <si>
    <t xml:space="preserve">Urzędy naczel. organów władzy, kontroli i ochrony prawa    </t>
  </si>
  <si>
    <t>Bezpiecz. publiczne i ochr. p.poż.</t>
  </si>
  <si>
    <t>Jednostki terenowe policji</t>
  </si>
  <si>
    <t>Ochotnicze straże pożarne</t>
  </si>
  <si>
    <t>Zadania ratown. górskiego i wodnego</t>
  </si>
  <si>
    <t>Usuwanie skutków klęsk żywiołowych</t>
  </si>
  <si>
    <t>Obsługa długu publicznego</t>
  </si>
  <si>
    <t>Różne rozliczenia</t>
  </si>
  <si>
    <t>Rezerwy ogólne i celowe</t>
  </si>
  <si>
    <t>Oświata i wychowanie</t>
  </si>
  <si>
    <t>Szkoły podstawowe</t>
  </si>
  <si>
    <t>Przedszkola</t>
  </si>
  <si>
    <t>Gimnazja</t>
  </si>
  <si>
    <t>Dowożenie uczniów do szkół</t>
  </si>
  <si>
    <t>Dokształcanie i doskonal. nauczycieli</t>
  </si>
  <si>
    <t>Ochrona zdrowia</t>
  </si>
  <si>
    <t>Zwalczanie narkomanii</t>
  </si>
  <si>
    <t>Przeciwdziałanie alkoholizmowi</t>
  </si>
  <si>
    <t>Pomoc społeczna</t>
  </si>
  <si>
    <t>Placówki opiekuńczo-wychowawcze</t>
  </si>
  <si>
    <t>Ośrodki wsparcia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</si>
  <si>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</si>
  <si>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</si>
  <si>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</si>
  <si>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</si>
  <si>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</si>
  <si>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Gospod.komun. i ochr. środowiska</t>
  </si>
  <si>
    <t>Gospodarka ściekowa i ochrona wód</t>
  </si>
  <si>
    <t>Gospodarka odpadami</t>
  </si>
  <si>
    <t>Oczyszczanie miast i wsi</t>
  </si>
  <si>
    <t>Utrzym. zieleni w miastach i gminach</t>
  </si>
  <si>
    <t>Oświetlenie ulic, placów i dróg</t>
  </si>
  <si>
    <t>Kultura i ochr. dziedzictwa narod.</t>
  </si>
  <si>
    <t>Pozostałe zadania w zakresie kultury</t>
  </si>
  <si>
    <t>Ochr. zabytków i opieka nad zabytk.</t>
  </si>
  <si>
    <t>Biblioteki</t>
  </si>
  <si>
    <t>Kultura fizyczna i sport</t>
  </si>
  <si>
    <t>Zadania w zakresie kultury fizycznej          i sportu</t>
  </si>
  <si>
    <t xml:space="preserve">Infrastruktura wodociągowa i sanitacyjna wsi  </t>
  </si>
  <si>
    <t>020</t>
  </si>
  <si>
    <r>
      <t xml:space="preserve">Leśnictwo   </t>
    </r>
    <r>
      <rPr>
        <sz val="10"/>
        <rFont val="Times New Roman CE"/>
        <family val="1"/>
      </rPr>
      <t xml:space="preserve">                                                             </t>
    </r>
  </si>
  <si>
    <t>02001</t>
  </si>
  <si>
    <t xml:space="preserve">Gospodarka leśna  </t>
  </si>
  <si>
    <t>0750</t>
  </si>
  <si>
    <t xml:space="preserve"> -dochody z najmu i dzierżawy</t>
  </si>
  <si>
    <t>Gospodarka mieszkaniowa</t>
  </si>
  <si>
    <t>70005</t>
  </si>
  <si>
    <t>Gospodarka gruntami i nieruchumościami</t>
  </si>
  <si>
    <t>0470</t>
  </si>
  <si>
    <r>
      <t xml:space="preserve"> </t>
    </r>
    <r>
      <rPr>
        <sz val="10"/>
        <rFont val="Times New Roman CE"/>
        <family val="1"/>
      </rPr>
      <t>- wpływy z opłat za zarząd i użytkowanie wieczyste</t>
    </r>
  </si>
  <si>
    <t xml:space="preserve"> - dochody z najmu i dzierżawy</t>
  </si>
  <si>
    <t>0760</t>
  </si>
  <si>
    <t xml:space="preserve"> - wpływy z tytułu przekształcenia  prawa użytkowania wieczystego</t>
  </si>
  <si>
    <t>0870</t>
  </si>
  <si>
    <t>- wpływy ze sprzedaży składników majątkowych</t>
  </si>
  <si>
    <t>0920</t>
  </si>
  <si>
    <t xml:space="preserve"> - pozostałe odsetki</t>
  </si>
  <si>
    <t>71035</t>
  </si>
  <si>
    <t>2020</t>
  </si>
  <si>
    <t>- dotacje celowe otrzymane z budżetu państwa na zadania bieżące</t>
  </si>
  <si>
    <t>75011</t>
  </si>
  <si>
    <t>2010</t>
  </si>
  <si>
    <t>- dotacje celowe otrzymane z budżetu państwa na zadania zlecone</t>
  </si>
  <si>
    <t>2360</t>
  </si>
  <si>
    <t>- dochody j.s.t związane z realizacją zadań administracji rządowej</t>
  </si>
  <si>
    <t>75023</t>
  </si>
  <si>
    <t>Urzędy Gmin</t>
  </si>
  <si>
    <t>0970</t>
  </si>
  <si>
    <t>- wpływy z różnych dochodów</t>
  </si>
  <si>
    <t>75095</t>
  </si>
  <si>
    <r>
      <t>Urzędy naczel. organów władzy, kontroli i ochrony prawa oraz sądownictwa</t>
    </r>
    <r>
      <rPr>
        <sz val="10"/>
        <rFont val="Times New Roman CE"/>
        <family val="1"/>
      </rPr>
      <t xml:space="preserve">        </t>
    </r>
  </si>
  <si>
    <t>75101</t>
  </si>
  <si>
    <t>Urzędy naczelnych organów władzy państw. kontroli i ochr. prawa</t>
  </si>
  <si>
    <t>Dochody od osób prawych, fizycznych i od innych jednostek  nie posiadających osobowości prawnej oraz wydatki związane                            z ich poborem</t>
  </si>
  <si>
    <t>75601</t>
  </si>
  <si>
    <t>Wpływy z podatku dochodowego od osób fizycznych</t>
  </si>
  <si>
    <t>0350</t>
  </si>
  <si>
    <t>0910</t>
  </si>
  <si>
    <t xml:space="preserve"> - odsetki od nieterminowowych wpłat</t>
  </si>
  <si>
    <t>75615</t>
  </si>
  <si>
    <t>Wpływy z podatku rolnego, podatku lesnego, podatku od czynności cywilnoprawnych, podatków i opłat lokalnych od osób prawnych i innych jednostek organizacyjnych</t>
  </si>
  <si>
    <t>0310</t>
  </si>
  <si>
    <t xml:space="preserve"> - podatek od nieruchomości</t>
  </si>
  <si>
    <t>0320</t>
  </si>
  <si>
    <t xml:space="preserve"> - podatek rolny</t>
  </si>
  <si>
    <t>0330</t>
  </si>
  <si>
    <t xml:space="preserve"> - podatek leśny</t>
  </si>
  <si>
    <t>0340</t>
  </si>
  <si>
    <t xml:space="preserve"> - podatek od środków transportu</t>
  </si>
  <si>
    <t>0500</t>
  </si>
  <si>
    <t xml:space="preserve"> - pod. od czynności cywinoprawnych</t>
  </si>
  <si>
    <t>0690</t>
  </si>
  <si>
    <t xml:space="preserve"> - wpływy z różnych opłat</t>
  </si>
  <si>
    <t xml:space="preserve"> - odsetki do nieterminowych wpłat</t>
  </si>
  <si>
    <t>75616</t>
  </si>
  <si>
    <t>Wpływy z podatku: rolnego, leśnego, spadków i darowizn, czynności cywilnoprawnych oraz podatków i opłat lokalnych od osób fizycznych</t>
  </si>
  <si>
    <t>0360</t>
  </si>
  <si>
    <t>- podatek od spadków i darowizn</t>
  </si>
  <si>
    <t>0370</t>
  </si>
  <si>
    <t>0430</t>
  </si>
  <si>
    <t>- wpływy z opłaty targowej</t>
  </si>
  <si>
    <t>75618</t>
  </si>
  <si>
    <t>0410</t>
  </si>
  <si>
    <t xml:space="preserve"> - wpływy z opłaty skarbowej</t>
  </si>
  <si>
    <t>0460</t>
  </si>
  <si>
    <t>- wpływy z opłaty eksploatacyjnej</t>
  </si>
  <si>
    <t>0480</t>
  </si>
  <si>
    <t xml:space="preserve"> - wpływy z opłaty za zezwolenie na sprzedaż alkoholu</t>
  </si>
  <si>
    <t xml:space="preserve"> - odsetki od nieterminowych wpłat</t>
  </si>
  <si>
    <t>75621</t>
  </si>
  <si>
    <t>0010</t>
  </si>
  <si>
    <t xml:space="preserve"> - podatek dochodowy od osób fizycznych</t>
  </si>
  <si>
    <t>0020</t>
  </si>
  <si>
    <t xml:space="preserve"> - podatek dochodowy od osób prawnych</t>
  </si>
  <si>
    <t>75801</t>
  </si>
  <si>
    <t>Część oświatowa subwencji ogólnej dla j.s.t.</t>
  </si>
  <si>
    <t>2920</t>
  </si>
  <si>
    <t xml:space="preserve"> - subwencje ogólne z budżetu państwa</t>
  </si>
  <si>
    <t>75807</t>
  </si>
  <si>
    <t xml:space="preserve">Część wyrównawcza subwencji ogólnej dla gmin </t>
  </si>
  <si>
    <t>- subwencje ogólne z budżetu państwa</t>
  </si>
  <si>
    <t>75814</t>
  </si>
  <si>
    <t>Różne rozliczenia finansowe</t>
  </si>
  <si>
    <t>0740</t>
  </si>
  <si>
    <t xml:space="preserve"> - pozostałe odsetki (od lokat)</t>
  </si>
  <si>
    <t>80104</t>
  </si>
  <si>
    <t>- wpływy z różnych opłat</t>
  </si>
  <si>
    <t>2310</t>
  </si>
  <si>
    <t>- dotacje celowe otrzymane z gminy na podstawie porozumień</t>
  </si>
  <si>
    <t>80113</t>
  </si>
  <si>
    <t>0830</t>
  </si>
  <si>
    <t>- wpływyw z usług</t>
  </si>
  <si>
    <t>85212</t>
  </si>
  <si>
    <t>85213</t>
  </si>
  <si>
    <t>85214</t>
  </si>
  <si>
    <t>2030</t>
  </si>
  <si>
    <t>- dotacje celowe otrzymane z budżetu państwa na realizacje własnych zadań bieżących gmin</t>
  </si>
  <si>
    <t>85219</t>
  </si>
  <si>
    <t>85295</t>
  </si>
  <si>
    <t>Gospodarka komunalna i ochrona środowiska</t>
  </si>
  <si>
    <t>90020</t>
  </si>
  <si>
    <t>Wpływy i wydatki związane z gromadzeniem środków z opłat produktowych</t>
  </si>
  <si>
    <t>0400</t>
  </si>
  <si>
    <t>- wpływy z opłaty produktowej</t>
  </si>
  <si>
    <t>92695</t>
  </si>
  <si>
    <t>- wpływy z usług</t>
  </si>
  <si>
    <t xml:space="preserve"> -środki na dofinansowanie własnych inwestycji gmin pozyskane z innych źródeł</t>
  </si>
  <si>
    <t>0580</t>
  </si>
  <si>
    <t>grzywny i nne kary pieniężne od osób prawnych i innych jednostek organizacyjnych</t>
  </si>
  <si>
    <t xml:space="preserve"> - podatek od działalności gospodarczej osób fizycznych opłacany w formie karty podatkowej</t>
  </si>
  <si>
    <t>- opłata od posiadania psów</t>
  </si>
  <si>
    <t xml:space="preserve"> - pod. od czynności cywilnoprawnych</t>
  </si>
  <si>
    <t>Świadczenie rodzinne, zaliczka alimentacyjna oraz składki na ubezpieczenia emerytalne i rentowe                       z ubezpieczenia społecznego</t>
  </si>
  <si>
    <t>80195</t>
  </si>
  <si>
    <t>Drogi publiczne wojewódzkie</t>
  </si>
  <si>
    <t xml:space="preserve">Infrastr. wodociąg. i sanitacyjna wsi </t>
  </si>
  <si>
    <t>Zarządzanie kryzysowe</t>
  </si>
  <si>
    <t>Obsługa papierów wartościowych kredytów i pożyczek j.s.t</t>
  </si>
  <si>
    <t>Lecznictwo ambulatoryjne</t>
  </si>
  <si>
    <t>Domy pomocy społecznej</t>
  </si>
  <si>
    <t>wypłaty z tytułu gwarancji i poręczeń</t>
  </si>
  <si>
    <t>-</t>
  </si>
  <si>
    <t>60016</t>
  </si>
  <si>
    <t>90095</t>
  </si>
  <si>
    <t>Projekt i budowa wodociągu wraz z przyłączami w msc. Kajetanów (2007-2008)</t>
  </si>
  <si>
    <t>600</t>
  </si>
  <si>
    <t>900</t>
  </si>
  <si>
    <t xml:space="preserve">Urząd Gminy </t>
  </si>
  <si>
    <t>Opracowanie dokumentacji sieci kanalizacji sanitarnej (2007-2008)</t>
  </si>
  <si>
    <t>B. 500 000</t>
  </si>
  <si>
    <t>Projektowanie dróg (2006-2008)</t>
  </si>
  <si>
    <t>Budowa wiat przystankowych (2007-2008)</t>
  </si>
  <si>
    <t>Projekt i budowa zbiornika wodnego w Szałasie (2007-2010)</t>
  </si>
  <si>
    <t>Zakup komputerów</t>
  </si>
  <si>
    <t>Odbudowa rowów i przepustów w msc. Kaniów ul. Młynarska</t>
  </si>
  <si>
    <t>Zakup przyczepy towarowej</t>
  </si>
  <si>
    <t>Urząd Gminy</t>
  </si>
  <si>
    <t>GOKSiR</t>
  </si>
  <si>
    <t>90015</t>
  </si>
  <si>
    <t>Budowa oświetlenia drogowego (2007-2008)</t>
  </si>
  <si>
    <t>Zakupy gruntów na cele inwestycyjne           i zasoby gminne</t>
  </si>
  <si>
    <t>Partycypacja w kosztach utrzymania przedszkola w Tumlinie</t>
  </si>
  <si>
    <t>Budowa wodociągu w msc. Samsonów Podlesie</t>
  </si>
  <si>
    <t>Szkoła Podstawowa Nr 1w Zagnańsku</t>
  </si>
  <si>
    <t>Zespół  SP i Gimnazjum w Kajetanowie</t>
  </si>
  <si>
    <t>Szkoła Podstawowa w Belnie</t>
  </si>
  <si>
    <t>Szkoła Podstawowa w Szałasie</t>
  </si>
  <si>
    <t>Szkoła Podstawowa w Zachełmiu</t>
  </si>
  <si>
    <t>Szkoła Podstawowa w Umrze</t>
  </si>
  <si>
    <t>Zespół SP, Gimnazjum i Przedszkola                          w Tumlinie</t>
  </si>
  <si>
    <t>Zespół SP, Gimnazjum i Przedszkola                     w Samsonowie</t>
  </si>
  <si>
    <t xml:space="preserve">Zespół SP Nr 2, Gimnazjum i Przedszkola         w Zagnańsku </t>
  </si>
  <si>
    <t>Gminny Ośrodek Pomocy Społecznej</t>
  </si>
  <si>
    <t>Gminny Ośrodek Kultury, Sportu i Rekreacji</t>
  </si>
  <si>
    <t xml:space="preserve">Zespół SP Nr 2, Gimnazjum                              i Przedszkola w Zagnańsku </t>
  </si>
  <si>
    <t>Gminna bibiloteka publiczna w Samsonowie</t>
  </si>
  <si>
    <t>Dofinansowanie usług pasażerskich</t>
  </si>
  <si>
    <t xml:space="preserve">Dofinansowanie prac konserwatorskich zabytków wpisanych do rejestru zabytków </t>
  </si>
  <si>
    <t xml:space="preserve">Na zadania własne gminy - organizowanie masowych zawodów sportowych  </t>
  </si>
  <si>
    <t xml:space="preserve">Na zadania własne gminy - przygotowanie posiłku - wydawanie artykułów żywnościowych  </t>
  </si>
  <si>
    <t>Urząd Miasta Kielce</t>
  </si>
  <si>
    <t>Wyłonieni w drodze konkursu</t>
  </si>
  <si>
    <t>Beneficjenci złożonych wniosków</t>
  </si>
  <si>
    <t>wpływy z tytułu opłat</t>
  </si>
  <si>
    <t>wpływy z tytułu odsetek od lokat</t>
  </si>
  <si>
    <t>Program usuwania i unieszkodliwiania odpadów zawierających azbest</t>
  </si>
  <si>
    <t>budowa kanalizacji - przyłącza</t>
  </si>
  <si>
    <t>Zakup koszy i pojemników na odpady</t>
  </si>
  <si>
    <t>2011 r.</t>
  </si>
  <si>
    <r>
      <t>2012 r.</t>
    </r>
    <r>
      <rPr>
        <vertAlign val="superscript"/>
        <sz val="10"/>
        <rFont val="Arial CE"/>
        <family val="2"/>
      </rPr>
      <t>1)</t>
    </r>
  </si>
  <si>
    <t>Zakup sprzętu komputerowego</t>
  </si>
  <si>
    <t>Dofinansowanie zakupu sprzętu medycznego dla SZOZ w Zagnańsku</t>
  </si>
  <si>
    <t>Samorządowy Zespół Ośrodków Zdrowia w Zagnańsku</t>
  </si>
  <si>
    <t>Budowa kanalizacji w msc:Chrusty Duże;  Kaniów - strona południowa; Samsonów Komorniki Bartków Górny;                      Tumlin Dąbrówka; Jaworze</t>
  </si>
  <si>
    <t>Budowa przyłączy kanalizacyjnych                                w  msc. Chrusty Duże</t>
  </si>
  <si>
    <t>Budowa przyłączy kanalizacyjnych                                     w  msc. Kaniów Południe</t>
  </si>
  <si>
    <t>Budowa przyłączy kanalizacyjnych                              w  msc. Samsonów - Janaszów</t>
  </si>
  <si>
    <t xml:space="preserve">Budowa przyłączy kanalizacyjnych                                           w  msc. Bartków Górny i Goleniawy </t>
  </si>
  <si>
    <t>Budowa przyłączy kanalizacyjnych                                   w  msc. Tumlin Dąbrówka</t>
  </si>
  <si>
    <t>- dotacje cel. otrz. z budżetu państwa na zadania zlecone</t>
  </si>
  <si>
    <t>- dochody j.s.t związane z realiz. zadań admin. rządowej</t>
  </si>
  <si>
    <t>Izby wytrzeźwien</t>
  </si>
  <si>
    <t>Świadczenie rodzinne, zaliczka alimentacyjna oraz składki na ubezpieczenia emerytalne                                  i rentowe z ubezpieczenia społecznego</t>
  </si>
  <si>
    <t>Budowa parkingu, chodników i drogi dojazdowej do szkoły w Tumlinie (2007-2008)</t>
  </si>
  <si>
    <t>- wpływy z dywident</t>
  </si>
  <si>
    <t>Schroniska dla zwierząt</t>
  </si>
  <si>
    <t>Wspieranie punktu konsultacyjnego w Izbie wytrzeźwień w Kielcach</t>
  </si>
  <si>
    <t>60004</t>
  </si>
  <si>
    <t>- wpływy ze zwrotów dotacji wykorzystanych niezgodnie    z przeznaczeniem lub pobranych w nadmiernej wysokości</t>
  </si>
  <si>
    <t>71004</t>
  </si>
  <si>
    <t>Plany zagospodarowania przestrzennego</t>
  </si>
  <si>
    <t>- grzywny i inne kary pieniężne od osób prawnych od osób prawnych i innych jednostek organizacyjnych</t>
  </si>
  <si>
    <t>Kultura i ochrona dziedzictwa narodowego</t>
  </si>
  <si>
    <t>92195</t>
  </si>
  <si>
    <t>2330</t>
  </si>
  <si>
    <t>2700</t>
  </si>
  <si>
    <t>- dotacje celowe otrzymane od samorządu województwa na zadania bieżące realizowane na podstawie porozumień między jst</t>
  </si>
  <si>
    <t>- środki na dofinansowanie własnych zadań bieżących gmin pozyskane z innych źródeł</t>
  </si>
  <si>
    <t>Udziały gminy w podatk. stanow. dochód budżetu państwa</t>
  </si>
  <si>
    <t>Wpływy z innych opłat stanow. doch. j.s.t. na podst. ustaw</t>
  </si>
  <si>
    <t>Modernizacja dw 750 w msc. Samsonów</t>
  </si>
  <si>
    <t>Opracowanie projektu technicznego modernizacji drogi wojewódzkiej</t>
  </si>
  <si>
    <t>Świętokrzyski Zarząd Dróg Wojewódzkich w Kielcach</t>
  </si>
  <si>
    <t>Modernizacja drogi w msc. Szałas</t>
  </si>
  <si>
    <t>Modernizacja drogi w msc. Kołomań-Długojów</t>
  </si>
  <si>
    <t>Modernizacja drogi i budowa chodnika w msc. Gruszka</t>
  </si>
  <si>
    <t>Modernizacja drogi ul. Kielecka i ul.Spacerowa</t>
  </si>
  <si>
    <t>Powiatowy Zarząd Dróg w Kielcach</t>
  </si>
  <si>
    <t>Budowa sieci kanalizacji sanitarnej w msc. Samsonów Janaszów (2005-2008)</t>
  </si>
  <si>
    <t>Budowa wodociągu w msc. Samsonów Dudków</t>
  </si>
  <si>
    <t>Dobudowa kanalizacji w msc. Zabłocie</t>
  </si>
  <si>
    <t>B. 20 000,00</t>
  </si>
  <si>
    <t>B. 10 000,00</t>
  </si>
  <si>
    <t>801</t>
  </si>
  <si>
    <t>80101</t>
  </si>
  <si>
    <t xml:space="preserve">* róznica między wydatkami majątkowymi w załączniku o wydatkach -nr 2- a załącznikami o wysokościach wydatków na inwestycje wieloletnie i roczne wynika z ujęcia w budżecie środków przeznaczonych na dofinansowanie zadań kanalizacyjnych i wodociągowych realizowanych przez ZGGŚ w Bodzentynie oraz dofinansowanie zakupów inwestycyjnych w SZOZ Zagnańsk ujętych w paragrafach 6659 i 6220 oraz dotacji na modernizacji dróg ujetych w paragrafie 6620 i 6630 </t>
  </si>
  <si>
    <t>Skł. na ubezp. zdrow. opłac. za os. pobierające niektóre świadcz. z pomocy społ. oraz niektóre świadcz. rodz.</t>
  </si>
  <si>
    <t>Zasiłki i pomoc w naturze oraz składki na ubezpieczenia emerytalne i rentowe</t>
  </si>
  <si>
    <t>Skł. na ubezp. zdrowotne opłacane za osoby pobierające niektóre świadcz.      z pomocy społ. oraz niektóre świadcz. rodzinne</t>
  </si>
  <si>
    <t>Zasiłki i pomoc w naturze oraz składki na ubezp. emerytalne i rentowe</t>
  </si>
  <si>
    <t>Opracowanie projektu technicznego                 i modernizacja SP nr 2 w Zagnańsku                   (2008-2009)</t>
  </si>
  <si>
    <t>III. Dochody i wydatki związane z pomocą rzeczową lub finansową realizowaną na podstawie porozumień między j.s.t.</t>
  </si>
  <si>
    <t>II. Dochody i wydatki związane z realizacją zadań przejetych przez Gminę do realizacji w drodze umowy lub porozumienia</t>
  </si>
  <si>
    <t>I. Dochody i wydatki związane z realizacją zadań realizowanych wspólnie z innymi jednostkami samorządu terytorialnego</t>
  </si>
  <si>
    <t>80146</t>
  </si>
  <si>
    <t>Dokształcanie i doskonalenie nauczycieli</t>
  </si>
  <si>
    <t>r 2/2008</t>
  </si>
  <si>
    <t>Rady Gminy w Zagnańsku. . . . . . . . . . . . . . . . . . . . . . . .</t>
  </si>
  <si>
    <t xml:space="preserve">z dnia 31 stycznia 2008 roku. . . . . . . . . . . . . . . . . . . . . . . </t>
  </si>
  <si>
    <t>Rady Gminy w Zagnańsku . . . . . . . . . . . . . .z dnia 31stycznia 2008 roku . .</t>
  </si>
  <si>
    <t xml:space="preserve">z dnia 31 stycznia 2008 roku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</si>
</sst>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\ &quot;zł&quot;"/>
    <numFmt numFmtId="173" formatCode="#,##0.00\ _z_ł"/>
  </numFmts>
  <fonts count="4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b/>
      <sz val="10"/>
      <name val="Times New Roman CE"/>
      <family val="1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9" fillId="0" borderId="17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/>
    </xf>
    <xf numFmtId="0" fontId="36" fillId="0" borderId="19" xfId="0" applyFont="1" applyBorder="1" applyAlignment="1" quotePrefix="1">
      <alignment/>
    </xf>
    <xf numFmtId="0" fontId="36" fillId="0" borderId="14" xfId="0" applyFont="1" applyBorder="1" applyAlignment="1">
      <alignment/>
    </xf>
    <xf numFmtId="0" fontId="36" fillId="0" borderId="14" xfId="0" applyFont="1" applyBorder="1" applyAlignment="1" quotePrefix="1">
      <alignment/>
    </xf>
    <xf numFmtId="0" fontId="36" fillId="0" borderId="20" xfId="0" applyFont="1" applyBorder="1" applyAlignment="1">
      <alignment/>
    </xf>
    <xf numFmtId="0" fontId="35" fillId="0" borderId="19" xfId="0" applyFont="1" applyBorder="1" applyAlignment="1" quotePrefix="1">
      <alignment/>
    </xf>
    <xf numFmtId="0" fontId="35" fillId="0" borderId="19" xfId="0" applyFont="1" applyBorder="1" applyAlignment="1" quotePrefix="1">
      <alignment wrapText="1"/>
    </xf>
    <xf numFmtId="0" fontId="35" fillId="0" borderId="14" xfId="0" applyFont="1" applyBorder="1" applyAlignment="1" quotePrefix="1">
      <alignment wrapText="1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40" fillId="0" borderId="10" xfId="0" applyNumberFormat="1" applyFont="1" applyBorder="1" applyAlignment="1" applyProtection="1">
      <alignment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16" xfId="0" applyFont="1" applyBorder="1" applyAlignment="1">
      <alignment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47" fillId="0" borderId="19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47" fillId="0" borderId="19" xfId="0" applyFont="1" applyBorder="1" applyAlignment="1">
      <alignment vertical="center" wrapText="1"/>
    </xf>
    <xf numFmtId="1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36" fillId="0" borderId="19" xfId="0" applyFont="1" applyBorder="1" applyAlignment="1">
      <alignment vertical="center" wrapText="1"/>
    </xf>
    <xf numFmtId="1" fontId="0" fillId="0" borderId="12" xfId="0" applyNumberFormat="1" applyBorder="1" applyAlignment="1">
      <alignment/>
    </xf>
    <xf numFmtId="0" fontId="36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36" fillId="0" borderId="14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49" fontId="36" fillId="0" borderId="19" xfId="0" applyNumberFormat="1" applyFont="1" applyBorder="1" applyAlignment="1">
      <alignment vertical="center" wrapText="1"/>
    </xf>
    <xf numFmtId="49" fontId="36" fillId="0" borderId="14" xfId="0" applyNumberFormat="1" applyFont="1" applyBorder="1" applyAlignment="1">
      <alignment vertical="center" wrapText="1"/>
    </xf>
    <xf numFmtId="49" fontId="36" fillId="0" borderId="20" xfId="0" applyNumberFormat="1" applyFont="1" applyBorder="1" applyAlignment="1">
      <alignment vertical="center" wrapText="1"/>
    </xf>
    <xf numFmtId="49" fontId="47" fillId="0" borderId="19" xfId="0" applyNumberFormat="1" applyFont="1" applyBorder="1" applyAlignment="1">
      <alignment vertical="center" wrapText="1"/>
    </xf>
    <xf numFmtId="49" fontId="36" fillId="0" borderId="19" xfId="0" applyNumberFormat="1" applyFont="1" applyBorder="1" applyAlignment="1">
      <alignment horizontal="left" vertical="center" wrapText="1"/>
    </xf>
    <xf numFmtId="49" fontId="36" fillId="0" borderId="19" xfId="0" applyNumberFormat="1" applyFont="1" applyBorder="1" applyAlignment="1">
      <alignment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49" fontId="36" fillId="0" borderId="14" xfId="0" applyNumberFormat="1" applyFont="1" applyBorder="1" applyAlignment="1">
      <alignment horizontal="left" vertical="center" wrapText="1"/>
    </xf>
    <xf numFmtId="49" fontId="47" fillId="0" borderId="19" xfId="0" applyNumberFormat="1" applyFont="1" applyBorder="1" applyAlignment="1">
      <alignment horizontal="left" vertical="center" wrapText="1"/>
    </xf>
    <xf numFmtId="4" fontId="0" fillId="0" borderId="11" xfId="0" applyNumberFormat="1" applyBorder="1" applyAlignment="1">
      <alignment vertical="center"/>
    </xf>
    <xf numFmtId="4" fontId="4" fillId="0" borderId="12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4" fillId="0" borderId="13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0" fontId="36" fillId="0" borderId="19" xfId="0" applyFont="1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22" xfId="0" applyNumberFormat="1" applyBorder="1" applyAlignment="1">
      <alignment/>
    </xf>
    <xf numFmtId="4" fontId="4" fillId="0" borderId="16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4" fillId="0" borderId="11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0" fillId="0" borderId="23" xfId="0" applyNumberForma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4" fillId="0" borderId="22" xfId="0" applyNumberFormat="1" applyFont="1" applyBorder="1" applyAlignment="1">
      <alignment/>
    </xf>
    <xf numFmtId="4" fontId="0" fillId="0" borderId="21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1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" fontId="0" fillId="0" borderId="21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2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18" xfId="0" applyNumberFormat="1" applyBorder="1" applyAlignment="1">
      <alignment vertical="center"/>
    </xf>
    <xf numFmtId="4" fontId="0" fillId="0" borderId="12" xfId="0" applyNumberFormat="1" applyBorder="1" applyAlignment="1">
      <alignment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4" fontId="9" fillId="0" borderId="16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" fontId="9" fillId="0" borderId="14" xfId="0" applyNumberFormat="1" applyFont="1" applyBorder="1" applyAlignment="1">
      <alignment vertical="top" wrapText="1"/>
    </xf>
    <xf numFmtId="4" fontId="11" fillId="0" borderId="16" xfId="0" applyNumberFormat="1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5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4" fontId="9" fillId="0" borderId="19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vertical="top" wrapText="1"/>
    </xf>
    <xf numFmtId="4" fontId="11" fillId="0" borderId="11" xfId="0" applyNumberFormat="1" applyFont="1" applyBorder="1" applyAlignment="1">
      <alignment vertical="top" wrapText="1"/>
    </xf>
    <xf numFmtId="4" fontId="9" fillId="0" borderId="16" xfId="0" applyNumberFormat="1" applyFont="1" applyBorder="1" applyAlignment="1">
      <alignment vertical="center" wrapText="1"/>
    </xf>
    <xf numFmtId="4" fontId="9" fillId="0" borderId="13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vertical="center" wrapText="1"/>
    </xf>
    <xf numFmtId="4" fontId="9" fillId="0" borderId="15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left" wrapText="1"/>
    </xf>
    <xf numFmtId="0" fontId="11" fillId="0" borderId="14" xfId="0" applyFont="1" applyBorder="1" applyAlignment="1">
      <alignment wrapText="1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4" fontId="0" fillId="0" borderId="12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center" wrapText="1"/>
    </xf>
    <xf numFmtId="0" fontId="36" fillId="0" borderId="10" xfId="52" applyFont="1" applyBorder="1" applyAlignment="1">
      <alignment vertical="top" wrapText="1"/>
      <protection/>
    </xf>
    <xf numFmtId="0" fontId="36" fillId="0" borderId="10" xfId="52" applyFont="1" applyBorder="1" applyAlignment="1">
      <alignment wrapText="1"/>
      <protection/>
    </xf>
    <xf numFmtId="0" fontId="36" fillId="0" borderId="24" xfId="52" applyFont="1" applyBorder="1" applyAlignment="1">
      <alignment wrapText="1"/>
      <protection/>
    </xf>
    <xf numFmtId="0" fontId="36" fillId="0" borderId="14" xfId="52" applyFont="1" applyBorder="1" applyAlignment="1">
      <alignment vertical="top" wrapText="1"/>
      <protection/>
    </xf>
    <xf numFmtId="0" fontId="36" fillId="0" borderId="0" xfId="52" applyFont="1" applyBorder="1" applyAlignment="1">
      <alignment wrapText="1"/>
      <protection/>
    </xf>
    <xf numFmtId="0" fontId="36" fillId="0" borderId="25" xfId="52" applyFont="1" applyBorder="1" applyAlignment="1">
      <alignment horizontal="left"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vertical="center"/>
    </xf>
    <xf numFmtId="2" fontId="37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37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4" fontId="0" fillId="0" borderId="15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9" fontId="0" fillId="0" borderId="2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47" fillId="0" borderId="20" xfId="0" applyFont="1" applyBorder="1" applyAlignment="1">
      <alignment horizontal="left" vertical="center" wrapText="1"/>
    </xf>
    <xf numFmtId="4" fontId="0" fillId="0" borderId="29" xfId="0" applyNumberFormat="1" applyBorder="1" applyAlignment="1">
      <alignment/>
    </xf>
    <xf numFmtId="1" fontId="0" fillId="0" borderId="20" xfId="0" applyNumberFormat="1" applyBorder="1" applyAlignment="1">
      <alignment horizontal="center" vertical="center"/>
    </xf>
    <xf numFmtId="49" fontId="47" fillId="0" borderId="20" xfId="0" applyNumberFormat="1" applyFont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0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4" fontId="4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4" fontId="4" fillId="0" borderId="18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0" fillId="0" borderId="22" xfId="0" applyNumberFormat="1" applyFont="1" applyBorder="1" applyAlignment="1">
      <alignment vertical="center"/>
    </xf>
    <xf numFmtId="49" fontId="36" fillId="0" borderId="10" xfId="0" applyNumberFormat="1" applyFont="1" applyBorder="1" applyAlignment="1">
      <alignment vertical="center" wrapText="1"/>
    </xf>
    <xf numFmtId="4" fontId="4" fillId="0" borderId="39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" fontId="0" fillId="0" borderId="12" xfId="0" applyNumberFormat="1" applyBorder="1" applyAlignment="1">
      <alignment horizontal="center" vertical="center"/>
    </xf>
    <xf numFmtId="173" fontId="0" fillId="0" borderId="10" xfId="0" applyNumberFormat="1" applyFont="1" applyBorder="1" applyAlignment="1">
      <alignment horizontal="right" vertical="center"/>
    </xf>
    <xf numFmtId="173" fontId="4" fillId="0" borderId="10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/>
    </xf>
    <xf numFmtId="1" fontId="0" fillId="0" borderId="3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36" fillId="0" borderId="30" xfId="0" applyNumberFormat="1" applyFont="1" applyBorder="1" applyAlignment="1">
      <alignment vertical="center" wrapText="1"/>
    </xf>
    <xf numFmtId="4" fontId="4" fillId="0" borderId="30" xfId="0" applyNumberFormat="1" applyFont="1" applyBorder="1" applyAlignment="1">
      <alignment/>
    </xf>
    <xf numFmtId="1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15" fillId="20" borderId="19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5" fillId="20" borderId="40" xfId="0" applyFont="1" applyFill="1" applyBorder="1" applyAlignment="1">
      <alignment horizontal="center" vertical="center" wrapText="1"/>
    </xf>
    <xf numFmtId="0" fontId="15" fillId="20" borderId="41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budże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zoomScaleSheetLayoutView="100" zoomScalePageLayoutView="0" workbookViewId="0" topLeftCell="A110">
      <selection activeCell="A131" sqref="A131:F13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364" t="s">
        <v>49</v>
      </c>
      <c r="B1" s="364"/>
      <c r="C1" s="364"/>
      <c r="D1" s="364"/>
      <c r="E1" s="364"/>
      <c r="F1" s="364"/>
    </row>
    <row r="3" spans="1:6" s="34" customFormat="1" ht="25.5">
      <c r="A3" s="33" t="s">
        <v>1</v>
      </c>
      <c r="B3" s="33" t="s">
        <v>2</v>
      </c>
      <c r="C3" s="33" t="s">
        <v>3</v>
      </c>
      <c r="D3" s="33" t="s">
        <v>4</v>
      </c>
      <c r="E3" s="33" t="s">
        <v>50</v>
      </c>
      <c r="F3" s="33" t="s">
        <v>51</v>
      </c>
    </row>
    <row r="4" spans="1:6" s="28" customFormat="1" ht="7.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9.5" customHeight="1">
      <c r="A5" s="140" t="s">
        <v>269</v>
      </c>
      <c r="B5" s="12"/>
      <c r="C5" s="16"/>
      <c r="D5" s="141" t="s">
        <v>270</v>
      </c>
      <c r="E5" s="164"/>
      <c r="F5" s="164"/>
    </row>
    <row r="6" spans="1:6" ht="19.5" customHeight="1">
      <c r="A6" s="142"/>
      <c r="B6" s="143" t="s">
        <v>271</v>
      </c>
      <c r="C6" s="17"/>
      <c r="D6" s="144" t="s">
        <v>329</v>
      </c>
      <c r="E6" s="61"/>
      <c r="F6" s="61"/>
    </row>
    <row r="7" spans="1:6" ht="24" customHeight="1">
      <c r="A7" s="168"/>
      <c r="B7" s="150"/>
      <c r="C7" s="150" t="s">
        <v>438</v>
      </c>
      <c r="D7" s="169" t="s">
        <v>439</v>
      </c>
      <c r="E7" s="61">
        <v>9400</v>
      </c>
      <c r="F7" s="170"/>
    </row>
    <row r="8" spans="1:6" ht="22.5" customHeight="1">
      <c r="A8" s="145"/>
      <c r="B8" s="27"/>
      <c r="C8" s="146">
        <v>6290</v>
      </c>
      <c r="D8" s="147" t="s">
        <v>437</v>
      </c>
      <c r="E8" s="62"/>
      <c r="F8" s="62">
        <v>550000</v>
      </c>
    </row>
    <row r="9" spans="1:6" ht="19.5" customHeight="1">
      <c r="A9" s="148"/>
      <c r="B9" s="13"/>
      <c r="C9" s="17"/>
      <c r="D9" s="149"/>
      <c r="E9" s="172">
        <f>SUM(E7:E8)</f>
        <v>9400</v>
      </c>
      <c r="F9" s="172">
        <f>SUM(F8)</f>
        <v>550000</v>
      </c>
    </row>
    <row r="10" spans="1:6" ht="19.5" customHeight="1">
      <c r="A10" s="150" t="s">
        <v>330</v>
      </c>
      <c r="B10" s="27"/>
      <c r="C10" s="146"/>
      <c r="D10" s="144" t="s">
        <v>331</v>
      </c>
      <c r="E10" s="61"/>
      <c r="F10" s="61"/>
    </row>
    <row r="11" spans="1:6" ht="19.5" customHeight="1">
      <c r="A11" s="148"/>
      <c r="B11" s="143" t="s">
        <v>332</v>
      </c>
      <c r="C11" s="17"/>
      <c r="D11" s="144" t="s">
        <v>333</v>
      </c>
      <c r="E11" s="61"/>
      <c r="F11" s="61"/>
    </row>
    <row r="12" spans="1:6" ht="15" customHeight="1">
      <c r="A12" s="151"/>
      <c r="B12" s="150"/>
      <c r="C12" s="150" t="s">
        <v>334</v>
      </c>
      <c r="D12" s="152" t="s">
        <v>335</v>
      </c>
      <c r="E12" s="173">
        <v>810</v>
      </c>
      <c r="F12" s="173"/>
    </row>
    <row r="13" spans="1:6" s="31" customFormat="1" ht="19.5" customHeight="1">
      <c r="A13" s="151"/>
      <c r="B13" s="150"/>
      <c r="C13" s="146"/>
      <c r="D13" s="153"/>
      <c r="E13" s="178">
        <f>SUM(E12)</f>
        <v>810</v>
      </c>
      <c r="F13" s="174"/>
    </row>
    <row r="14" spans="1:6" s="31" customFormat="1" ht="19.5" customHeight="1">
      <c r="A14" s="151">
        <v>600</v>
      </c>
      <c r="B14" s="150"/>
      <c r="C14" s="146"/>
      <c r="D14" s="144" t="s">
        <v>276</v>
      </c>
      <c r="E14" s="328"/>
      <c r="F14" s="181"/>
    </row>
    <row r="15" spans="1:6" s="31" customFormat="1" ht="19.5" customHeight="1">
      <c r="A15" s="151"/>
      <c r="B15" s="150" t="s">
        <v>518</v>
      </c>
      <c r="C15" s="146"/>
      <c r="D15" s="144" t="s">
        <v>277</v>
      </c>
      <c r="E15" s="328"/>
      <c r="F15" s="181"/>
    </row>
    <row r="16" spans="1:6" s="31" customFormat="1" ht="27" customHeight="1">
      <c r="A16" s="151"/>
      <c r="B16" s="150"/>
      <c r="C16" s="146">
        <v>2910</v>
      </c>
      <c r="D16" s="159" t="s">
        <v>519</v>
      </c>
      <c r="E16" s="329">
        <v>8456</v>
      </c>
      <c r="F16" s="193"/>
    </row>
    <row r="17" spans="1:6" s="31" customFormat="1" ht="19.5" customHeight="1">
      <c r="A17" s="151"/>
      <c r="B17" s="150"/>
      <c r="C17" s="146"/>
      <c r="D17" s="153"/>
      <c r="E17" s="330">
        <f>SUM(E16)</f>
        <v>8456</v>
      </c>
      <c r="F17" s="174"/>
    </row>
    <row r="18" spans="1:6" ht="12.75">
      <c r="A18" s="151">
        <v>700</v>
      </c>
      <c r="B18" s="150"/>
      <c r="C18" s="146"/>
      <c r="D18" s="144" t="s">
        <v>336</v>
      </c>
      <c r="E18" s="171"/>
      <c r="F18" s="165"/>
    </row>
    <row r="19" spans="1:6" ht="12.75">
      <c r="A19" s="151"/>
      <c r="B19" s="150" t="s">
        <v>337</v>
      </c>
      <c r="C19" s="146"/>
      <c r="D19" s="144" t="s">
        <v>338</v>
      </c>
      <c r="E19" s="166"/>
      <c r="F19" s="165"/>
    </row>
    <row r="20" spans="1:6" ht="12.75">
      <c r="A20" s="151"/>
      <c r="B20" s="150"/>
      <c r="C20" s="150" t="s">
        <v>339</v>
      </c>
      <c r="D20" s="144" t="s">
        <v>340</v>
      </c>
      <c r="E20" s="166">
        <v>4510</v>
      </c>
      <c r="F20" s="165"/>
    </row>
    <row r="21" spans="1:6" ht="12.75">
      <c r="A21" s="151"/>
      <c r="B21" s="150"/>
      <c r="C21" s="150" t="s">
        <v>334</v>
      </c>
      <c r="D21" s="147" t="s">
        <v>341</v>
      </c>
      <c r="E21" s="166">
        <v>126473</v>
      </c>
      <c r="F21" s="165"/>
    </row>
    <row r="22" spans="1:6" ht="25.5">
      <c r="A22" s="151"/>
      <c r="B22" s="150"/>
      <c r="C22" s="150" t="s">
        <v>342</v>
      </c>
      <c r="D22" s="147" t="s">
        <v>343</v>
      </c>
      <c r="E22" s="166"/>
      <c r="F22" s="177">
        <v>515</v>
      </c>
    </row>
    <row r="23" spans="1:6" ht="12.75">
      <c r="A23" s="151"/>
      <c r="B23" s="150"/>
      <c r="C23" s="150" t="s">
        <v>344</v>
      </c>
      <c r="D23" s="154" t="s">
        <v>345</v>
      </c>
      <c r="E23" s="166"/>
      <c r="F23" s="176">
        <v>200000</v>
      </c>
    </row>
    <row r="24" spans="1:6" ht="12.75">
      <c r="A24" s="151"/>
      <c r="B24" s="150"/>
      <c r="C24" s="150" t="s">
        <v>346</v>
      </c>
      <c r="D24" s="147" t="s">
        <v>347</v>
      </c>
      <c r="E24" s="179">
        <v>300</v>
      </c>
      <c r="F24" s="180"/>
    </row>
    <row r="25" spans="1:6" ht="12.75">
      <c r="A25" s="151"/>
      <c r="B25" s="150"/>
      <c r="C25" s="150"/>
      <c r="D25" s="153"/>
      <c r="E25" s="174">
        <f>SUM(E20:E24)</f>
        <v>131283</v>
      </c>
      <c r="F25" s="174">
        <f>SUM(F22:F24)</f>
        <v>200515</v>
      </c>
    </row>
    <row r="26" spans="1:6" ht="12.75">
      <c r="A26" s="151">
        <v>710</v>
      </c>
      <c r="B26" s="150"/>
      <c r="C26" s="150"/>
      <c r="D26" s="144" t="s">
        <v>282</v>
      </c>
      <c r="E26" s="166"/>
      <c r="F26" s="165"/>
    </row>
    <row r="27" spans="1:6" ht="12.75">
      <c r="A27" s="151"/>
      <c r="B27" s="150" t="s">
        <v>348</v>
      </c>
      <c r="C27" s="150"/>
      <c r="D27" s="144" t="s">
        <v>284</v>
      </c>
      <c r="E27" s="166"/>
      <c r="F27" s="165"/>
    </row>
    <row r="28" spans="1:6" ht="25.5">
      <c r="A28" s="151"/>
      <c r="B28" s="150"/>
      <c r="C28" s="150" t="s">
        <v>349</v>
      </c>
      <c r="D28" s="155" t="s">
        <v>350</v>
      </c>
      <c r="E28" s="62">
        <v>3000</v>
      </c>
      <c r="F28" s="167"/>
    </row>
    <row r="29" spans="1:6" ht="12.75">
      <c r="A29" s="151"/>
      <c r="B29" s="150"/>
      <c r="C29" s="150"/>
      <c r="D29" s="156"/>
      <c r="E29" s="183">
        <f>SUM(E28)</f>
        <v>3000</v>
      </c>
      <c r="F29" s="181"/>
    </row>
    <row r="30" spans="1:6" ht="12.75">
      <c r="A30" s="151"/>
      <c r="B30" s="150" t="s">
        <v>520</v>
      </c>
      <c r="C30" s="150"/>
      <c r="D30" s="157" t="s">
        <v>521</v>
      </c>
      <c r="E30" s="183"/>
      <c r="F30" s="181"/>
    </row>
    <row r="31" spans="1:6" ht="25.5">
      <c r="A31" s="151"/>
      <c r="B31" s="150"/>
      <c r="C31" s="150" t="s">
        <v>438</v>
      </c>
      <c r="D31" s="159" t="s">
        <v>522</v>
      </c>
      <c r="E31" s="331">
        <v>14360</v>
      </c>
      <c r="F31" s="193"/>
    </row>
    <row r="32" spans="1:6" ht="12.75">
      <c r="A32" s="151"/>
      <c r="B32" s="150"/>
      <c r="C32" s="150"/>
      <c r="D32" s="156"/>
      <c r="E32" s="332">
        <f>SUM(E31)</f>
        <v>14360</v>
      </c>
      <c r="F32" s="174"/>
    </row>
    <row r="33" spans="1:6" ht="12.75">
      <c r="A33" s="151">
        <v>750</v>
      </c>
      <c r="B33" s="150"/>
      <c r="C33" s="150"/>
      <c r="D33" s="141" t="s">
        <v>285</v>
      </c>
      <c r="E33" s="166"/>
      <c r="F33" s="165"/>
    </row>
    <row r="34" spans="1:6" ht="12.75">
      <c r="A34" s="151"/>
      <c r="B34" s="150" t="s">
        <v>351</v>
      </c>
      <c r="C34" s="150"/>
      <c r="D34" s="157" t="s">
        <v>286</v>
      </c>
      <c r="E34" s="166"/>
      <c r="F34" s="165"/>
    </row>
    <row r="35" spans="1:6" ht="25.5">
      <c r="A35" s="151"/>
      <c r="B35" s="150"/>
      <c r="C35" s="150" t="s">
        <v>352</v>
      </c>
      <c r="D35" s="158" t="s">
        <v>353</v>
      </c>
      <c r="E35" s="184">
        <v>69710</v>
      </c>
      <c r="F35" s="165"/>
    </row>
    <row r="36" spans="1:6" ht="25.5">
      <c r="A36" s="151"/>
      <c r="B36" s="150"/>
      <c r="C36" s="150" t="s">
        <v>354</v>
      </c>
      <c r="D36" s="158" t="s">
        <v>355</v>
      </c>
      <c r="E36" s="185">
        <v>2500</v>
      </c>
      <c r="F36" s="180"/>
    </row>
    <row r="37" spans="1:6" ht="12.75">
      <c r="A37" s="151"/>
      <c r="B37" s="150"/>
      <c r="C37" s="150"/>
      <c r="D37" s="156"/>
      <c r="E37" s="174">
        <f>SUM(E35:E36)</f>
        <v>72210</v>
      </c>
      <c r="F37" s="174"/>
    </row>
    <row r="38" spans="1:6" ht="12.75">
      <c r="A38" s="151"/>
      <c r="B38" s="150" t="s">
        <v>356</v>
      </c>
      <c r="C38" s="150"/>
      <c r="D38" s="157" t="s">
        <v>357</v>
      </c>
      <c r="E38" s="166"/>
      <c r="F38" s="165"/>
    </row>
    <row r="39" spans="1:6" ht="12.75">
      <c r="A39" s="151"/>
      <c r="B39" s="150"/>
      <c r="C39" s="150" t="s">
        <v>421</v>
      </c>
      <c r="D39" s="159" t="s">
        <v>436</v>
      </c>
      <c r="E39" s="166">
        <v>300</v>
      </c>
      <c r="F39" s="165"/>
    </row>
    <row r="40" spans="1:6" ht="12.75">
      <c r="A40" s="151"/>
      <c r="B40" s="150"/>
      <c r="C40" s="150" t="s">
        <v>358</v>
      </c>
      <c r="D40" s="159" t="s">
        <v>359</v>
      </c>
      <c r="E40" s="179">
        <v>1000</v>
      </c>
      <c r="F40" s="180"/>
    </row>
    <row r="41" spans="1:6" ht="12.75">
      <c r="A41" s="301"/>
      <c r="B41" s="302"/>
      <c r="C41" s="302"/>
      <c r="D41" s="334"/>
      <c r="E41" s="93">
        <f>SUM(E39:E40)</f>
        <v>1300</v>
      </c>
      <c r="F41" s="93"/>
    </row>
    <row r="42" spans="1:6" ht="12.75">
      <c r="A42" s="327"/>
      <c r="B42" s="140" t="s">
        <v>360</v>
      </c>
      <c r="C42" s="140"/>
      <c r="D42" s="307" t="s">
        <v>275</v>
      </c>
      <c r="E42" s="305"/>
      <c r="F42" s="174"/>
    </row>
    <row r="43" spans="1:6" ht="12.75">
      <c r="A43" s="151"/>
      <c r="B43" s="150"/>
      <c r="C43" s="150" t="s">
        <v>358</v>
      </c>
      <c r="D43" s="159" t="s">
        <v>359</v>
      </c>
      <c r="E43" s="179">
        <v>2000</v>
      </c>
      <c r="F43" s="180"/>
    </row>
    <row r="44" spans="1:6" ht="12.75">
      <c r="A44" s="151"/>
      <c r="B44" s="150"/>
      <c r="C44" s="150"/>
      <c r="D44" s="156"/>
      <c r="E44" s="174">
        <f>SUM(E43)</f>
        <v>2000</v>
      </c>
      <c r="F44" s="174"/>
    </row>
    <row r="45" spans="1:6" ht="25.5">
      <c r="A45" s="151">
        <v>751</v>
      </c>
      <c r="B45" s="150"/>
      <c r="C45" s="150"/>
      <c r="D45" s="141" t="s">
        <v>361</v>
      </c>
      <c r="E45" s="166"/>
      <c r="F45" s="165"/>
    </row>
    <row r="46" spans="1:6" ht="25.5">
      <c r="A46" s="337"/>
      <c r="B46" s="143" t="s">
        <v>362</v>
      </c>
      <c r="C46" s="143"/>
      <c r="D46" s="141" t="s">
        <v>363</v>
      </c>
      <c r="E46" s="166"/>
      <c r="F46" s="165"/>
    </row>
    <row r="47" spans="1:6" ht="24.75" customHeight="1">
      <c r="A47" s="337"/>
      <c r="B47" s="143"/>
      <c r="C47" s="143" t="s">
        <v>352</v>
      </c>
      <c r="D47" s="155" t="s">
        <v>353</v>
      </c>
      <c r="E47" s="62">
        <v>2098</v>
      </c>
      <c r="F47" s="180"/>
    </row>
    <row r="48" spans="1:6" ht="12.75">
      <c r="A48" s="337"/>
      <c r="B48" s="143"/>
      <c r="C48" s="143"/>
      <c r="D48" s="155"/>
      <c r="E48" s="93">
        <f>SUM(E47)</f>
        <v>2098</v>
      </c>
      <c r="F48" s="93"/>
    </row>
    <row r="49" spans="1:6" ht="38.25">
      <c r="A49" s="337">
        <v>756</v>
      </c>
      <c r="B49" s="143"/>
      <c r="C49" s="143"/>
      <c r="D49" s="304" t="s">
        <v>364</v>
      </c>
      <c r="E49" s="305"/>
      <c r="F49" s="174"/>
    </row>
    <row r="50" spans="1:6" ht="12.75">
      <c r="A50" s="337"/>
      <c r="B50" s="143" t="s">
        <v>365</v>
      </c>
      <c r="C50" s="143"/>
      <c r="D50" s="141" t="s">
        <v>366</v>
      </c>
      <c r="E50" s="166"/>
      <c r="F50" s="165"/>
    </row>
    <row r="51" spans="1:6" ht="25.5">
      <c r="A51" s="151"/>
      <c r="B51" s="150"/>
      <c r="C51" s="150" t="s">
        <v>367</v>
      </c>
      <c r="D51" s="160" t="s">
        <v>440</v>
      </c>
      <c r="E51" s="184">
        <v>8500</v>
      </c>
      <c r="F51" s="165"/>
    </row>
    <row r="52" spans="1:6" ht="12.75">
      <c r="A52" s="151"/>
      <c r="B52" s="150"/>
      <c r="C52" s="150" t="s">
        <v>368</v>
      </c>
      <c r="D52" s="161" t="s">
        <v>369</v>
      </c>
      <c r="E52" s="179">
        <v>100</v>
      </c>
      <c r="F52" s="180"/>
    </row>
    <row r="53" spans="1:6" ht="12.75">
      <c r="A53" s="151"/>
      <c r="B53" s="150"/>
      <c r="C53" s="150"/>
      <c r="D53" s="159"/>
      <c r="E53" s="174">
        <f>SUM(E51:E52)</f>
        <v>8600</v>
      </c>
      <c r="F53" s="174"/>
    </row>
    <row r="54" spans="1:6" ht="42" customHeight="1">
      <c r="A54" s="151"/>
      <c r="B54" s="150" t="s">
        <v>370</v>
      </c>
      <c r="C54" s="150"/>
      <c r="D54" s="157" t="s">
        <v>371</v>
      </c>
      <c r="E54" s="166"/>
      <c r="F54" s="165"/>
    </row>
    <row r="55" spans="1:6" ht="12.75">
      <c r="A55" s="151"/>
      <c r="B55" s="150"/>
      <c r="C55" s="150" t="s">
        <v>372</v>
      </c>
      <c r="D55" s="160" t="s">
        <v>373</v>
      </c>
      <c r="E55" s="166">
        <v>1655823</v>
      </c>
      <c r="F55" s="165"/>
    </row>
    <row r="56" spans="1:6" ht="12.75">
      <c r="A56" s="151"/>
      <c r="B56" s="150"/>
      <c r="C56" s="150" t="s">
        <v>374</v>
      </c>
      <c r="D56" s="160" t="s">
        <v>375</v>
      </c>
      <c r="E56" s="166">
        <v>3440</v>
      </c>
      <c r="F56" s="165"/>
    </row>
    <row r="57" spans="1:6" ht="12.75">
      <c r="A57" s="151"/>
      <c r="B57" s="150"/>
      <c r="C57" s="150" t="s">
        <v>376</v>
      </c>
      <c r="D57" s="160" t="s">
        <v>377</v>
      </c>
      <c r="E57" s="166">
        <v>148046</v>
      </c>
      <c r="F57" s="165"/>
    </row>
    <row r="58" spans="1:6" ht="12.75">
      <c r="A58" s="151"/>
      <c r="B58" s="150"/>
      <c r="C58" s="150" t="s">
        <v>378</v>
      </c>
      <c r="D58" s="160" t="s">
        <v>379</v>
      </c>
      <c r="E58" s="166">
        <v>6490</v>
      </c>
      <c r="F58" s="165"/>
    </row>
    <row r="59" spans="1:6" ht="12.75">
      <c r="A59" s="151"/>
      <c r="B59" s="150"/>
      <c r="C59" s="150" t="s">
        <v>380</v>
      </c>
      <c r="D59" s="160" t="s">
        <v>381</v>
      </c>
      <c r="E59" s="166">
        <v>5000</v>
      </c>
      <c r="F59" s="165"/>
    </row>
    <row r="60" spans="1:6" ht="12.75">
      <c r="A60" s="151"/>
      <c r="B60" s="150"/>
      <c r="C60" s="150" t="s">
        <v>382</v>
      </c>
      <c r="D60" s="160" t="s">
        <v>383</v>
      </c>
      <c r="E60" s="166">
        <v>100</v>
      </c>
      <c r="F60" s="165"/>
    </row>
    <row r="61" spans="1:6" ht="12.75">
      <c r="A61" s="151"/>
      <c r="B61" s="150"/>
      <c r="C61" s="150" t="s">
        <v>368</v>
      </c>
      <c r="D61" s="161" t="s">
        <v>384</v>
      </c>
      <c r="E61" s="179">
        <v>3000</v>
      </c>
      <c r="F61" s="180"/>
    </row>
    <row r="62" spans="1:6" ht="12.75">
      <c r="A62" s="151"/>
      <c r="B62" s="150"/>
      <c r="C62" s="150"/>
      <c r="D62" s="156"/>
      <c r="E62" s="174">
        <f>SUM(E55:E61)</f>
        <v>1821899</v>
      </c>
      <c r="F62" s="174"/>
    </row>
    <row r="63" spans="1:6" ht="38.25">
      <c r="A63" s="151"/>
      <c r="B63" s="150" t="s">
        <v>385</v>
      </c>
      <c r="C63" s="150"/>
      <c r="D63" s="141" t="s">
        <v>386</v>
      </c>
      <c r="E63" s="166"/>
      <c r="F63" s="165"/>
    </row>
    <row r="64" spans="1:6" ht="12.75">
      <c r="A64" s="151"/>
      <c r="B64" s="150"/>
      <c r="C64" s="150" t="s">
        <v>372</v>
      </c>
      <c r="D64" s="160" t="s">
        <v>373</v>
      </c>
      <c r="E64" s="166">
        <v>522518</v>
      </c>
      <c r="F64" s="165"/>
    </row>
    <row r="65" spans="1:6" ht="12.75">
      <c r="A65" s="151"/>
      <c r="B65" s="150"/>
      <c r="C65" s="150" t="s">
        <v>374</v>
      </c>
      <c r="D65" s="160" t="s">
        <v>375</v>
      </c>
      <c r="E65" s="166">
        <v>159880</v>
      </c>
      <c r="F65" s="165"/>
    </row>
    <row r="66" spans="1:6" ht="12.75">
      <c r="A66" s="151"/>
      <c r="B66" s="150"/>
      <c r="C66" s="150" t="s">
        <v>376</v>
      </c>
      <c r="D66" s="160" t="s">
        <v>377</v>
      </c>
      <c r="E66" s="166">
        <v>8262</v>
      </c>
      <c r="F66" s="165"/>
    </row>
    <row r="67" spans="1:6" ht="12.75">
      <c r="A67" s="151"/>
      <c r="B67" s="150"/>
      <c r="C67" s="150" t="s">
        <v>378</v>
      </c>
      <c r="D67" s="160" t="s">
        <v>379</v>
      </c>
      <c r="E67" s="166">
        <v>176000</v>
      </c>
      <c r="F67" s="165"/>
    </row>
    <row r="68" spans="1:6" ht="12.75">
      <c r="A68" s="151"/>
      <c r="B68" s="150"/>
      <c r="C68" s="150" t="s">
        <v>387</v>
      </c>
      <c r="D68" s="159" t="s">
        <v>388</v>
      </c>
      <c r="E68" s="166">
        <v>12000</v>
      </c>
      <c r="F68" s="165"/>
    </row>
    <row r="69" spans="1:6" ht="12.75">
      <c r="A69" s="151"/>
      <c r="B69" s="150"/>
      <c r="C69" s="150" t="s">
        <v>389</v>
      </c>
      <c r="D69" s="159" t="s">
        <v>441</v>
      </c>
      <c r="E69" s="166">
        <v>100</v>
      </c>
      <c r="F69" s="165"/>
    </row>
    <row r="70" spans="1:6" ht="12.75">
      <c r="A70" s="151"/>
      <c r="B70" s="150"/>
      <c r="C70" s="150" t="s">
        <v>390</v>
      </c>
      <c r="D70" s="159" t="s">
        <v>391</v>
      </c>
      <c r="E70" s="166">
        <v>500</v>
      </c>
      <c r="F70" s="165"/>
    </row>
    <row r="71" spans="1:6" ht="12.75">
      <c r="A71" s="186"/>
      <c r="B71" s="187"/>
      <c r="C71" s="187" t="s">
        <v>380</v>
      </c>
      <c r="D71" s="160" t="s">
        <v>442</v>
      </c>
      <c r="E71" s="166">
        <v>170000</v>
      </c>
      <c r="F71" s="165"/>
    </row>
    <row r="72" spans="1:6" ht="12.75">
      <c r="A72" s="186"/>
      <c r="B72" s="187"/>
      <c r="C72" s="187" t="s">
        <v>382</v>
      </c>
      <c r="D72" s="160" t="s">
        <v>383</v>
      </c>
      <c r="E72" s="166">
        <v>15000</v>
      </c>
      <c r="F72" s="165"/>
    </row>
    <row r="73" spans="1:6" ht="12.75">
      <c r="A73" s="151"/>
      <c r="B73" s="150"/>
      <c r="C73" s="150" t="s">
        <v>368</v>
      </c>
      <c r="D73" s="160" t="s">
        <v>384</v>
      </c>
      <c r="E73" s="179">
        <v>6000</v>
      </c>
      <c r="F73" s="180"/>
    </row>
    <row r="74" spans="1:6" ht="12.75">
      <c r="A74" s="151"/>
      <c r="B74" s="150"/>
      <c r="C74" s="150"/>
      <c r="D74" s="156"/>
      <c r="E74" s="174">
        <f>SUM(E64:E73)</f>
        <v>1070260</v>
      </c>
      <c r="F74" s="174"/>
    </row>
    <row r="75" spans="1:6" ht="17.25" customHeight="1">
      <c r="A75" s="151"/>
      <c r="B75" s="150" t="s">
        <v>392</v>
      </c>
      <c r="C75" s="150"/>
      <c r="D75" s="141" t="s">
        <v>530</v>
      </c>
      <c r="E75" s="166"/>
      <c r="F75" s="165"/>
    </row>
    <row r="76" spans="1:6" ht="12.75">
      <c r="A76" s="151"/>
      <c r="B76" s="150"/>
      <c r="C76" s="150" t="s">
        <v>393</v>
      </c>
      <c r="D76" s="160" t="s">
        <v>394</v>
      </c>
      <c r="E76" s="166">
        <v>40000</v>
      </c>
      <c r="F76" s="165"/>
    </row>
    <row r="77" spans="1:6" ht="12.75">
      <c r="A77" s="151"/>
      <c r="B77" s="150"/>
      <c r="C77" s="150" t="s">
        <v>395</v>
      </c>
      <c r="D77" s="158" t="s">
        <v>396</v>
      </c>
      <c r="E77" s="166">
        <v>1500</v>
      </c>
      <c r="F77" s="165"/>
    </row>
    <row r="78" spans="1:6" ht="12.75">
      <c r="A78" s="151"/>
      <c r="B78" s="150"/>
      <c r="C78" s="150" t="s">
        <v>397</v>
      </c>
      <c r="D78" s="160" t="s">
        <v>398</v>
      </c>
      <c r="E78" s="166">
        <v>160000</v>
      </c>
      <c r="F78" s="165"/>
    </row>
    <row r="79" spans="1:6" ht="12.75">
      <c r="A79" s="151"/>
      <c r="B79" s="150"/>
      <c r="C79" s="150" t="s">
        <v>382</v>
      </c>
      <c r="D79" s="160" t="s">
        <v>383</v>
      </c>
      <c r="E79" s="166">
        <v>2790</v>
      </c>
      <c r="F79" s="165"/>
    </row>
    <row r="80" spans="1:6" ht="12.75">
      <c r="A80" s="151"/>
      <c r="B80" s="150"/>
      <c r="C80" s="150" t="s">
        <v>368</v>
      </c>
      <c r="D80" s="161" t="s">
        <v>399</v>
      </c>
      <c r="E80" s="179">
        <v>400</v>
      </c>
      <c r="F80" s="180"/>
    </row>
    <row r="81" spans="1:6" ht="12.75">
      <c r="A81" s="151"/>
      <c r="B81" s="150"/>
      <c r="C81" s="150"/>
      <c r="D81" s="159"/>
      <c r="E81" s="174">
        <f>SUM(E76:E80)</f>
        <v>204690</v>
      </c>
      <c r="F81" s="174"/>
    </row>
    <row r="82" spans="1:6" ht="17.25" customHeight="1">
      <c r="A82" s="151"/>
      <c r="B82" s="150" t="s">
        <v>400</v>
      </c>
      <c r="C82" s="150"/>
      <c r="D82" s="141" t="s">
        <v>529</v>
      </c>
      <c r="E82" s="166"/>
      <c r="F82" s="165"/>
    </row>
    <row r="83" spans="1:6" ht="12.75">
      <c r="A83" s="151"/>
      <c r="B83" s="150"/>
      <c r="C83" s="150" t="s">
        <v>401</v>
      </c>
      <c r="D83" s="147" t="s">
        <v>402</v>
      </c>
      <c r="E83" s="188">
        <v>4459493</v>
      </c>
      <c r="F83" s="165"/>
    </row>
    <row r="84" spans="1:6" ht="12.75">
      <c r="A84" s="151"/>
      <c r="B84" s="150"/>
      <c r="C84" s="150" t="s">
        <v>403</v>
      </c>
      <c r="D84" s="152" t="s">
        <v>404</v>
      </c>
      <c r="E84" s="189">
        <v>15000</v>
      </c>
      <c r="F84" s="180"/>
    </row>
    <row r="85" spans="1:6" ht="12.75">
      <c r="A85" s="301"/>
      <c r="B85" s="302"/>
      <c r="C85" s="302"/>
      <c r="D85" s="155"/>
      <c r="E85" s="93">
        <f>SUM(E83:E84)</f>
        <v>4474493</v>
      </c>
      <c r="F85" s="93"/>
    </row>
    <row r="86" spans="1:6" ht="12.75">
      <c r="A86" s="306">
        <v>758</v>
      </c>
      <c r="B86" s="303"/>
      <c r="C86" s="303"/>
      <c r="D86" s="307" t="s">
        <v>298</v>
      </c>
      <c r="E86" s="305"/>
      <c r="F86" s="174"/>
    </row>
    <row r="87" spans="1:6" ht="12.75">
      <c r="A87" s="151"/>
      <c r="B87" s="150" t="s">
        <v>405</v>
      </c>
      <c r="C87" s="150"/>
      <c r="D87" s="141" t="s">
        <v>406</v>
      </c>
      <c r="E87" s="166"/>
      <c r="F87" s="165"/>
    </row>
    <row r="88" spans="1:6" ht="12.75">
      <c r="A88" s="151"/>
      <c r="B88" s="150"/>
      <c r="C88" s="150" t="s">
        <v>407</v>
      </c>
      <c r="D88" s="161" t="s">
        <v>408</v>
      </c>
      <c r="E88" s="182">
        <v>8372793</v>
      </c>
      <c r="F88" s="180"/>
    </row>
    <row r="89" spans="1:6" ht="12.75">
      <c r="A89" s="151"/>
      <c r="B89" s="150"/>
      <c r="C89" s="150"/>
      <c r="D89" s="160"/>
      <c r="E89" s="174">
        <f>SUM(E88)</f>
        <v>8372793</v>
      </c>
      <c r="F89" s="174"/>
    </row>
    <row r="90" spans="1:6" ht="12.75">
      <c r="A90" s="151"/>
      <c r="B90" s="150" t="s">
        <v>409</v>
      </c>
      <c r="C90" s="150"/>
      <c r="D90" s="141" t="s">
        <v>410</v>
      </c>
      <c r="E90" s="166"/>
      <c r="F90" s="165"/>
    </row>
    <row r="91" spans="1:6" ht="12.75">
      <c r="A91" s="151"/>
      <c r="B91" s="150"/>
      <c r="C91" s="150" t="s">
        <v>407</v>
      </c>
      <c r="D91" s="162" t="s">
        <v>411</v>
      </c>
      <c r="E91" s="189">
        <v>3809663</v>
      </c>
      <c r="F91" s="180"/>
    </row>
    <row r="92" spans="1:6" ht="12.75">
      <c r="A92" s="337"/>
      <c r="B92" s="143"/>
      <c r="C92" s="143"/>
      <c r="D92" s="155"/>
      <c r="E92" s="93">
        <f>SUM(E91)</f>
        <v>3809663</v>
      </c>
      <c r="F92" s="93"/>
    </row>
    <row r="93" spans="1:6" ht="12.75">
      <c r="A93" s="337"/>
      <c r="B93" s="143" t="s">
        <v>412</v>
      </c>
      <c r="C93" s="143"/>
      <c r="D93" s="307" t="s">
        <v>413</v>
      </c>
      <c r="E93" s="305"/>
      <c r="F93" s="174"/>
    </row>
    <row r="94" spans="1:6" ht="12.75">
      <c r="A94" s="151"/>
      <c r="B94" s="150"/>
      <c r="C94" s="150" t="s">
        <v>414</v>
      </c>
      <c r="D94" s="158" t="s">
        <v>515</v>
      </c>
      <c r="E94" s="173">
        <v>12000</v>
      </c>
      <c r="F94" s="165"/>
    </row>
    <row r="95" spans="1:6" ht="12.75">
      <c r="A95" s="151"/>
      <c r="B95" s="150"/>
      <c r="C95" s="150" t="s">
        <v>346</v>
      </c>
      <c r="D95" s="160" t="s">
        <v>415</v>
      </c>
      <c r="E95" s="190">
        <v>100000</v>
      </c>
      <c r="F95" s="180"/>
    </row>
    <row r="96" spans="1:6" ht="12.75">
      <c r="A96" s="151"/>
      <c r="B96" s="150"/>
      <c r="C96" s="150"/>
      <c r="D96" s="156"/>
      <c r="E96" s="174">
        <f>SUM(E94:E95)</f>
        <v>112000</v>
      </c>
      <c r="F96" s="174"/>
    </row>
    <row r="97" spans="1:6" ht="12.75">
      <c r="A97" s="151">
        <v>801</v>
      </c>
      <c r="B97" s="150"/>
      <c r="C97" s="150"/>
      <c r="D97" s="157" t="s">
        <v>300</v>
      </c>
      <c r="E97" s="166"/>
      <c r="F97" s="165"/>
    </row>
    <row r="98" spans="1:6" ht="12.75">
      <c r="A98" s="151"/>
      <c r="B98" s="150" t="s">
        <v>416</v>
      </c>
      <c r="C98" s="150"/>
      <c r="D98" s="157" t="s">
        <v>302</v>
      </c>
      <c r="E98" s="166"/>
      <c r="F98" s="165"/>
    </row>
    <row r="99" spans="1:6" ht="12.75">
      <c r="A99" s="151"/>
      <c r="B99" s="150"/>
      <c r="C99" s="150" t="s">
        <v>382</v>
      </c>
      <c r="D99" s="159" t="s">
        <v>417</v>
      </c>
      <c r="E99" s="188">
        <v>35000</v>
      </c>
      <c r="F99" s="165"/>
    </row>
    <row r="100" spans="1:6" ht="25.5">
      <c r="A100" s="151"/>
      <c r="B100" s="150"/>
      <c r="C100" s="150" t="s">
        <v>418</v>
      </c>
      <c r="D100" s="158" t="s">
        <v>419</v>
      </c>
      <c r="E100" s="191">
        <v>25000</v>
      </c>
      <c r="F100" s="180"/>
    </row>
    <row r="101" spans="1:6" ht="12.75">
      <c r="A101" s="151"/>
      <c r="B101" s="150"/>
      <c r="C101" s="150"/>
      <c r="D101" s="156"/>
      <c r="E101" s="174">
        <f>SUM(E99:E100)</f>
        <v>60000</v>
      </c>
      <c r="F101" s="174"/>
    </row>
    <row r="102" spans="1:6" ht="12.75">
      <c r="A102" s="151"/>
      <c r="B102" s="150" t="s">
        <v>555</v>
      </c>
      <c r="C102" s="150"/>
      <c r="D102" s="157" t="s">
        <v>556</v>
      </c>
      <c r="E102" s="183"/>
      <c r="F102" s="181"/>
    </row>
    <row r="103" spans="1:6" ht="12.75">
      <c r="A103" s="151"/>
      <c r="B103" s="150"/>
      <c r="C103" s="150" t="s">
        <v>358</v>
      </c>
      <c r="D103" s="159" t="s">
        <v>359</v>
      </c>
      <c r="E103" s="331">
        <v>3300</v>
      </c>
      <c r="F103" s="181"/>
    </row>
    <row r="104" spans="1:6" ht="12.75">
      <c r="A104" s="151"/>
      <c r="B104" s="150"/>
      <c r="C104" s="150"/>
      <c r="D104" s="156"/>
      <c r="E104" s="332">
        <f>SUM(E103)</f>
        <v>3300</v>
      </c>
      <c r="F104" s="181"/>
    </row>
    <row r="105" spans="1:6" ht="12.75">
      <c r="A105" s="151"/>
      <c r="B105" s="150" t="s">
        <v>420</v>
      </c>
      <c r="C105" s="150"/>
      <c r="D105" s="157" t="s">
        <v>304</v>
      </c>
      <c r="E105" s="166"/>
      <c r="F105" s="165"/>
    </row>
    <row r="106" spans="1:6" ht="12.75">
      <c r="A106" s="151"/>
      <c r="B106" s="150"/>
      <c r="C106" s="150" t="s">
        <v>421</v>
      </c>
      <c r="D106" s="155" t="s">
        <v>422</v>
      </c>
      <c r="E106" s="179">
        <v>3000</v>
      </c>
      <c r="F106" s="180"/>
    </row>
    <row r="107" spans="1:6" ht="12.75">
      <c r="A107" s="151"/>
      <c r="B107" s="150"/>
      <c r="C107" s="150"/>
      <c r="D107" s="159"/>
      <c r="E107" s="174">
        <f>SUM(E106)</f>
        <v>3000</v>
      </c>
      <c r="F107" s="174"/>
    </row>
    <row r="108" spans="1:6" ht="12.75">
      <c r="A108" s="186"/>
      <c r="B108" s="187" t="s">
        <v>444</v>
      </c>
      <c r="C108" s="187"/>
      <c r="D108" s="157" t="s">
        <v>275</v>
      </c>
      <c r="E108" s="183"/>
      <c r="F108" s="181"/>
    </row>
    <row r="109" spans="1:6" ht="25.5">
      <c r="A109" s="186"/>
      <c r="B109" s="187"/>
      <c r="C109" s="187" t="s">
        <v>426</v>
      </c>
      <c r="D109" s="155" t="s">
        <v>427</v>
      </c>
      <c r="E109" s="192">
        <v>24243</v>
      </c>
      <c r="F109" s="167"/>
    </row>
    <row r="110" spans="1:6" ht="12.75">
      <c r="A110" s="186"/>
      <c r="B110" s="187"/>
      <c r="C110" s="187"/>
      <c r="D110" s="159"/>
      <c r="E110" s="183">
        <f>SUM(E109)</f>
        <v>24243</v>
      </c>
      <c r="F110" s="181"/>
    </row>
    <row r="111" spans="1:6" ht="12.75">
      <c r="A111" s="186">
        <v>852</v>
      </c>
      <c r="B111" s="187"/>
      <c r="C111" s="187"/>
      <c r="D111" s="157" t="s">
        <v>309</v>
      </c>
      <c r="E111" s="166"/>
      <c r="F111" s="165"/>
    </row>
    <row r="112" spans="1:6" ht="38.25">
      <c r="A112" s="151"/>
      <c r="B112" s="150" t="s">
        <v>423</v>
      </c>
      <c r="C112" s="150"/>
      <c r="D112" s="157" t="s">
        <v>443</v>
      </c>
      <c r="E112" s="166"/>
      <c r="F112" s="165"/>
    </row>
    <row r="113" spans="1:6" ht="12.75">
      <c r="A113" s="151"/>
      <c r="B113" s="150"/>
      <c r="C113" s="150" t="s">
        <v>352</v>
      </c>
      <c r="D113" s="159" t="s">
        <v>510</v>
      </c>
      <c r="E113" s="179">
        <v>3168857</v>
      </c>
      <c r="F113" s="180"/>
    </row>
    <row r="114" spans="1:6" ht="12.75">
      <c r="A114" s="151"/>
      <c r="B114" s="150"/>
      <c r="C114" s="150" t="s">
        <v>354</v>
      </c>
      <c r="D114" s="158" t="s">
        <v>511</v>
      </c>
      <c r="E114" s="194">
        <v>1000</v>
      </c>
      <c r="F114" s="193"/>
    </row>
    <row r="115" spans="1:6" ht="12.75">
      <c r="A115" s="151"/>
      <c r="B115" s="150"/>
      <c r="C115" s="150"/>
      <c r="D115" s="156"/>
      <c r="E115" s="174">
        <f>SUM(E113:E114)</f>
        <v>3169857</v>
      </c>
      <c r="F115" s="174"/>
    </row>
    <row r="116" spans="1:6" ht="25.5">
      <c r="A116" s="151"/>
      <c r="B116" s="150" t="s">
        <v>424</v>
      </c>
      <c r="C116" s="150"/>
      <c r="D116" s="163" t="s">
        <v>547</v>
      </c>
      <c r="E116" s="166"/>
      <c r="F116" s="165"/>
    </row>
    <row r="117" spans="1:6" ht="25.5">
      <c r="A117" s="151"/>
      <c r="B117" s="150"/>
      <c r="C117" s="150" t="s">
        <v>352</v>
      </c>
      <c r="D117" s="159" t="s">
        <v>353</v>
      </c>
      <c r="E117" s="185">
        <v>26286</v>
      </c>
      <c r="F117" s="180"/>
    </row>
    <row r="118" spans="1:6" ht="12.75">
      <c r="A118" s="151"/>
      <c r="B118" s="150"/>
      <c r="C118" s="150"/>
      <c r="D118" s="156"/>
      <c r="E118" s="174">
        <f>SUM(E117)</f>
        <v>26286</v>
      </c>
      <c r="F118" s="174"/>
    </row>
    <row r="119" spans="1:6" ht="25.5">
      <c r="A119" s="151"/>
      <c r="B119" s="150" t="s">
        <v>425</v>
      </c>
      <c r="C119" s="150"/>
      <c r="D119" s="163" t="s">
        <v>548</v>
      </c>
      <c r="E119" s="195"/>
      <c r="F119" s="165"/>
    </row>
    <row r="120" spans="1:6" ht="12.75">
      <c r="A120" s="151"/>
      <c r="B120" s="150"/>
      <c r="C120" s="150" t="s">
        <v>352</v>
      </c>
      <c r="D120" s="159" t="s">
        <v>510</v>
      </c>
      <c r="E120" s="184">
        <v>281519</v>
      </c>
      <c r="F120" s="165"/>
    </row>
    <row r="121" spans="1:6" ht="25.5">
      <c r="A121" s="151"/>
      <c r="B121" s="150"/>
      <c r="C121" s="150" t="s">
        <v>426</v>
      </c>
      <c r="D121" s="155" t="s">
        <v>427</v>
      </c>
      <c r="E121" s="185">
        <v>376694</v>
      </c>
      <c r="F121" s="180"/>
    </row>
    <row r="122" spans="1:6" ht="12.75">
      <c r="A122" s="151"/>
      <c r="B122" s="150"/>
      <c r="C122" s="150"/>
      <c r="D122" s="159"/>
      <c r="E122" s="174">
        <f>SUM(E120:E121)</f>
        <v>658213</v>
      </c>
      <c r="F122" s="174"/>
    </row>
    <row r="123" spans="1:6" ht="12.75">
      <c r="A123" s="151"/>
      <c r="B123" s="150" t="s">
        <v>428</v>
      </c>
      <c r="C123" s="150"/>
      <c r="D123" s="157" t="s">
        <v>313</v>
      </c>
      <c r="E123" s="195"/>
      <c r="F123" s="165"/>
    </row>
    <row r="124" spans="1:6" ht="25.5">
      <c r="A124" s="151"/>
      <c r="B124" s="150"/>
      <c r="C124" s="150" t="s">
        <v>426</v>
      </c>
      <c r="D124" s="155" t="s">
        <v>427</v>
      </c>
      <c r="E124" s="62">
        <v>127938</v>
      </c>
      <c r="F124" s="180"/>
    </row>
    <row r="125" spans="1:6" ht="12.75">
      <c r="A125" s="151"/>
      <c r="B125" s="150"/>
      <c r="C125" s="150"/>
      <c r="D125" s="159"/>
      <c r="E125" s="183">
        <f>SUM(E124)</f>
        <v>127938</v>
      </c>
      <c r="F125" s="174"/>
    </row>
    <row r="126" spans="1:6" ht="12.75">
      <c r="A126" s="151"/>
      <c r="B126" s="150" t="s">
        <v>429</v>
      </c>
      <c r="C126" s="150"/>
      <c r="D126" s="157" t="s">
        <v>275</v>
      </c>
      <c r="E126" s="166"/>
      <c r="F126" s="165"/>
    </row>
    <row r="127" spans="1:6" ht="25.5">
      <c r="A127" s="151"/>
      <c r="B127" s="150"/>
      <c r="C127" s="150" t="s">
        <v>426</v>
      </c>
      <c r="D127" s="155" t="s">
        <v>427</v>
      </c>
      <c r="E127" s="62">
        <v>152274</v>
      </c>
      <c r="F127" s="167"/>
    </row>
    <row r="128" spans="1:6" ht="12.75">
      <c r="A128" s="151"/>
      <c r="B128" s="150"/>
      <c r="C128" s="150"/>
      <c r="D128" s="156"/>
      <c r="E128" s="345">
        <f>SUM(E127)</f>
        <v>152274</v>
      </c>
      <c r="F128" s="193"/>
    </row>
    <row r="129" spans="1:6" ht="12.75">
      <c r="A129" s="346"/>
      <c r="B129" s="347"/>
      <c r="C129" s="347"/>
      <c r="D129" s="348"/>
      <c r="E129" s="349"/>
      <c r="F129" s="349"/>
    </row>
    <row r="130" spans="1:6" ht="12.75">
      <c r="A130" s="350"/>
      <c r="B130" s="351"/>
      <c r="C130" s="351"/>
      <c r="D130" s="352"/>
      <c r="E130" s="353"/>
      <c r="F130" s="353"/>
    </row>
    <row r="131" spans="1:6" ht="12.75">
      <c r="A131" s="306">
        <v>900</v>
      </c>
      <c r="B131" s="303"/>
      <c r="C131" s="303"/>
      <c r="D131" s="304" t="s">
        <v>430</v>
      </c>
      <c r="E131" s="305"/>
      <c r="F131" s="174"/>
    </row>
    <row r="132" spans="1:6" ht="25.5">
      <c r="A132" s="151"/>
      <c r="B132" s="150" t="s">
        <v>431</v>
      </c>
      <c r="C132" s="150"/>
      <c r="D132" s="141" t="s">
        <v>432</v>
      </c>
      <c r="E132" s="166"/>
      <c r="F132" s="165"/>
    </row>
    <row r="133" spans="1:6" ht="12.75">
      <c r="A133" s="151"/>
      <c r="B133" s="150"/>
      <c r="C133" s="150" t="s">
        <v>433</v>
      </c>
      <c r="D133" s="162" t="s">
        <v>434</v>
      </c>
      <c r="E133" s="182">
        <v>6800</v>
      </c>
      <c r="F133" s="167"/>
    </row>
    <row r="134" spans="1:6" ht="12" customHeight="1">
      <c r="A134" s="301"/>
      <c r="B134" s="302"/>
      <c r="C134" s="302"/>
      <c r="D134" s="334"/>
      <c r="E134" s="335">
        <f>SUM(E133)</f>
        <v>6800</v>
      </c>
      <c r="F134" s="336"/>
    </row>
    <row r="135" spans="1:6" ht="12" customHeight="1">
      <c r="A135" s="306">
        <v>921</v>
      </c>
      <c r="B135" s="303"/>
      <c r="C135" s="303"/>
      <c r="D135" s="307" t="s">
        <v>523</v>
      </c>
      <c r="E135" s="332"/>
      <c r="F135" s="174"/>
    </row>
    <row r="136" spans="1:6" ht="12" customHeight="1">
      <c r="A136" s="151"/>
      <c r="B136" s="150" t="s">
        <v>524</v>
      </c>
      <c r="C136" s="150"/>
      <c r="D136" s="157" t="s">
        <v>275</v>
      </c>
      <c r="E136" s="183"/>
      <c r="F136" s="181"/>
    </row>
    <row r="137" spans="1:6" ht="36.75" customHeight="1">
      <c r="A137" s="151"/>
      <c r="B137" s="150"/>
      <c r="C137" s="150" t="s">
        <v>525</v>
      </c>
      <c r="D137" s="159" t="s">
        <v>527</v>
      </c>
      <c r="E137" s="333">
        <v>20000</v>
      </c>
      <c r="F137" s="181"/>
    </row>
    <row r="138" spans="1:6" ht="26.25" customHeight="1">
      <c r="A138" s="151"/>
      <c r="B138" s="150"/>
      <c r="C138" s="150" t="s">
        <v>526</v>
      </c>
      <c r="D138" s="159" t="s">
        <v>528</v>
      </c>
      <c r="E138" s="329">
        <v>5000</v>
      </c>
      <c r="F138" s="193"/>
    </row>
    <row r="139" spans="1:6" ht="12" customHeight="1">
      <c r="A139" s="151"/>
      <c r="B139" s="150"/>
      <c r="C139" s="150"/>
      <c r="D139" s="156"/>
      <c r="E139" s="332">
        <f>SUM(E137:E138)</f>
        <v>25000</v>
      </c>
      <c r="F139" s="174"/>
    </row>
    <row r="140" spans="1:6" ht="12.75">
      <c r="A140" s="151">
        <v>926</v>
      </c>
      <c r="B140" s="150"/>
      <c r="C140" s="150"/>
      <c r="D140" s="157" t="s">
        <v>327</v>
      </c>
      <c r="E140" s="166"/>
      <c r="F140" s="165"/>
    </row>
    <row r="141" spans="1:6" ht="12.75">
      <c r="A141" s="151"/>
      <c r="B141" s="150" t="s">
        <v>435</v>
      </c>
      <c r="C141" s="150"/>
      <c r="D141" s="157" t="s">
        <v>275</v>
      </c>
      <c r="E141" s="166"/>
      <c r="F141" s="165"/>
    </row>
    <row r="142" spans="1:6" ht="12.75">
      <c r="A142" s="151"/>
      <c r="B142" s="150"/>
      <c r="C142" s="150" t="s">
        <v>421</v>
      </c>
      <c r="D142" s="155" t="s">
        <v>436</v>
      </c>
      <c r="E142" s="179">
        <v>20000</v>
      </c>
      <c r="F142" s="180"/>
    </row>
    <row r="143" spans="1:6" ht="12.75">
      <c r="A143" s="151"/>
      <c r="B143" s="150"/>
      <c r="C143" s="150"/>
      <c r="D143" s="159"/>
      <c r="E143" s="175">
        <f>SUM(E142)</f>
        <v>20000</v>
      </c>
      <c r="F143" s="175"/>
    </row>
    <row r="144" spans="1:6" ht="12.75">
      <c r="A144" s="365" t="s">
        <v>40</v>
      </c>
      <c r="B144" s="366"/>
      <c r="C144" s="366"/>
      <c r="D144" s="367"/>
      <c r="E144" s="93">
        <f>E9+E13+E25+E29+E37+E41+E44+E48+E53+E62+E74+E81+E85+E89+E92+E96+E101+E107+E110+E115+E118+E122+E125+E128+E134+E143+E139+E17+E32+E104</f>
        <v>24396226</v>
      </c>
      <c r="F144" s="93">
        <f>F9+F25+F29+F37+F41+F44+F48+F53+F62+F74+F81+F85+F89+F92+F96+F101+F107+F110+F115+F118+F122+F125+F128+F134+F143</f>
        <v>750515</v>
      </c>
    </row>
  </sheetData>
  <sheetProtection/>
  <mergeCells count="2">
    <mergeCell ref="A1:F1"/>
    <mergeCell ref="A144:D144"/>
  </mergeCells>
  <printOptions horizontalCentered="1"/>
  <pageMargins left="0.5511811023622047" right="0.5511811023622047" top="2.0078740157480315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356" t="s">
        <v>62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6" ht="15.75">
      <c r="A2" s="6"/>
      <c r="B2" s="6"/>
      <c r="C2" s="6"/>
      <c r="D2" s="6"/>
      <c r="E2" s="6"/>
      <c r="F2" s="6"/>
    </row>
    <row r="3" spans="1:10" ht="13.5" customHeight="1">
      <c r="A3" s="4"/>
      <c r="B3" s="4"/>
      <c r="C3" s="4"/>
      <c r="D3" s="4"/>
      <c r="E3" s="4"/>
      <c r="F3" s="4"/>
      <c r="J3" s="30" t="s">
        <v>14</v>
      </c>
    </row>
    <row r="4" spans="1:10" ht="20.25" customHeight="1">
      <c r="A4" s="386" t="s">
        <v>1</v>
      </c>
      <c r="B4" s="357" t="s">
        <v>2</v>
      </c>
      <c r="C4" s="357" t="s">
        <v>3</v>
      </c>
      <c r="D4" s="387" t="s">
        <v>39</v>
      </c>
      <c r="E4" s="387" t="s">
        <v>38</v>
      </c>
      <c r="F4" s="387" t="s">
        <v>26</v>
      </c>
      <c r="G4" s="387"/>
      <c r="H4" s="387"/>
      <c r="I4" s="387"/>
      <c r="J4" s="387"/>
    </row>
    <row r="5" spans="1:10" ht="18" customHeight="1">
      <c r="A5" s="386"/>
      <c r="B5" s="358"/>
      <c r="C5" s="358"/>
      <c r="D5" s="386"/>
      <c r="E5" s="387"/>
      <c r="F5" s="387" t="s">
        <v>36</v>
      </c>
      <c r="G5" s="387" t="s">
        <v>5</v>
      </c>
      <c r="H5" s="387"/>
      <c r="I5" s="387"/>
      <c r="J5" s="387" t="s">
        <v>37</v>
      </c>
    </row>
    <row r="6" spans="1:10" ht="69" customHeight="1">
      <c r="A6" s="386"/>
      <c r="B6" s="359"/>
      <c r="C6" s="359"/>
      <c r="D6" s="386"/>
      <c r="E6" s="387"/>
      <c r="F6" s="387"/>
      <c r="G6" s="9" t="s">
        <v>33</v>
      </c>
      <c r="H6" s="9" t="s">
        <v>34</v>
      </c>
      <c r="I6" s="9" t="s">
        <v>35</v>
      </c>
      <c r="J6" s="387"/>
    </row>
    <row r="7" spans="1:10" ht="8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9.5" customHeight="1">
      <c r="A8" s="16">
        <v>710</v>
      </c>
      <c r="B8" s="16">
        <v>71035</v>
      </c>
      <c r="C8" s="16">
        <v>2020</v>
      </c>
      <c r="D8" s="164">
        <v>3000</v>
      </c>
      <c r="E8" s="164">
        <v>3000</v>
      </c>
      <c r="F8" s="164">
        <v>3000</v>
      </c>
      <c r="G8" s="227" t="s">
        <v>452</v>
      </c>
      <c r="H8" s="16" t="s">
        <v>452</v>
      </c>
      <c r="I8" s="16" t="s">
        <v>452</v>
      </c>
      <c r="J8" s="16" t="s">
        <v>452</v>
      </c>
    </row>
    <row r="9" spans="1:10" ht="24.75" customHeight="1">
      <c r="A9" s="360" t="s">
        <v>44</v>
      </c>
      <c r="B9" s="390"/>
      <c r="C9" s="391"/>
      <c r="D9" s="284">
        <f>SUM(D8)</f>
        <v>3000</v>
      </c>
      <c r="E9" s="231">
        <f>SUM(E8)</f>
        <v>3000</v>
      </c>
      <c r="F9" s="231">
        <f>SUM(F8)</f>
        <v>3000</v>
      </c>
      <c r="G9" s="58" t="s">
        <v>452</v>
      </c>
      <c r="H9" s="58" t="s">
        <v>452</v>
      </c>
      <c r="I9" s="58" t="s">
        <v>452</v>
      </c>
      <c r="J9" s="58" t="s">
        <v>452</v>
      </c>
    </row>
  </sheetData>
  <sheetProtection/>
  <mergeCells count="11">
    <mergeCell ref="B4:B6"/>
    <mergeCell ref="A9:C9"/>
    <mergeCell ref="C4:C6"/>
    <mergeCell ref="D4:D6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1"/>
  <sheetViews>
    <sheetView workbookViewId="0" topLeftCell="A4">
      <selection activeCell="F20" sqref="F20"/>
    </sheetView>
  </sheetViews>
  <sheetFormatPr defaultColWidth="9.00390625" defaultRowHeight="12.75"/>
  <cols>
    <col min="1" max="1" width="36.75390625" style="1" customWidth="1"/>
    <col min="2" max="2" width="7.25390625" style="1" customWidth="1"/>
    <col min="3" max="3" width="9.00390625" style="1" customWidth="1"/>
    <col min="4" max="4" width="13.00390625" style="1" customWidth="1"/>
    <col min="5" max="5" width="9.25390625" style="59" customWidth="1"/>
    <col min="6" max="6" width="14.125" style="1" customWidth="1"/>
    <col min="7" max="7" width="14.375" style="1" customWidth="1"/>
    <col min="8" max="8" width="14.75390625" style="1" customWidth="1"/>
    <col min="9" max="9" width="14.625" style="0" customWidth="1"/>
    <col min="10" max="10" width="10.375" style="0" customWidth="1"/>
    <col min="11" max="11" width="12.375" style="0" customWidth="1"/>
    <col min="12" max="12" width="15.25390625" style="0" customWidth="1"/>
    <col min="13" max="13" width="16.875" style="0" customWidth="1"/>
    <col min="83" max="16384" width="9.125" style="1" customWidth="1"/>
  </cols>
  <sheetData>
    <row r="1" spans="1:13" ht="45" customHeight="1">
      <c r="A1" s="356" t="s">
        <v>86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8"/>
    </row>
    <row r="2" spans="1:13" ht="12.75">
      <c r="A2" s="3"/>
      <c r="B2" s="3"/>
      <c r="C2" s="3"/>
      <c r="D2" s="3"/>
      <c r="E2" s="310"/>
      <c r="F2" s="3"/>
      <c r="G2" s="3"/>
      <c r="H2" s="3"/>
      <c r="I2" s="112"/>
      <c r="J2" s="112"/>
      <c r="K2" s="112"/>
      <c r="L2" s="112"/>
      <c r="M2" s="112"/>
    </row>
    <row r="3" spans="1:13" ht="12.75">
      <c r="A3" s="3"/>
      <c r="B3" s="3"/>
      <c r="C3" s="3"/>
      <c r="D3" s="3"/>
      <c r="E3" s="310"/>
      <c r="F3" s="3"/>
      <c r="G3" s="3"/>
      <c r="H3" s="3"/>
      <c r="I3" s="112"/>
      <c r="J3" s="112"/>
      <c r="K3" s="112"/>
      <c r="L3" s="112"/>
      <c r="M3" s="3" t="s">
        <v>14</v>
      </c>
    </row>
    <row r="4" spans="1:82" ht="20.25" customHeight="1">
      <c r="A4" s="399" t="s">
        <v>87</v>
      </c>
      <c r="B4" s="386" t="s">
        <v>1</v>
      </c>
      <c r="C4" s="357" t="s">
        <v>2</v>
      </c>
      <c r="D4" s="387" t="s">
        <v>88</v>
      </c>
      <c r="E4" s="402" t="s">
        <v>3</v>
      </c>
      <c r="F4" s="387" t="s">
        <v>38</v>
      </c>
      <c r="G4" s="387" t="s">
        <v>26</v>
      </c>
      <c r="H4" s="387"/>
      <c r="I4" s="387"/>
      <c r="J4" s="387"/>
      <c r="K4" s="387"/>
      <c r="L4" s="387"/>
      <c r="M4" s="387"/>
      <c r="CA4" s="1"/>
      <c r="CB4" s="1"/>
      <c r="CC4" s="1"/>
      <c r="CD4" s="1"/>
    </row>
    <row r="5" spans="1:82" ht="18" customHeight="1">
      <c r="A5" s="400"/>
      <c r="B5" s="386"/>
      <c r="C5" s="358"/>
      <c r="D5" s="386"/>
      <c r="E5" s="403"/>
      <c r="F5" s="387"/>
      <c r="G5" s="387" t="s">
        <v>36</v>
      </c>
      <c r="H5" s="387" t="s">
        <v>5</v>
      </c>
      <c r="I5" s="387"/>
      <c r="J5" s="387"/>
      <c r="K5" s="387"/>
      <c r="L5" s="387"/>
      <c r="M5" s="387" t="s">
        <v>37</v>
      </c>
      <c r="CA5" s="1"/>
      <c r="CB5" s="1"/>
      <c r="CC5" s="1"/>
      <c r="CD5" s="1"/>
    </row>
    <row r="6" spans="1:82" ht="69" customHeight="1">
      <c r="A6" s="401"/>
      <c r="B6" s="386"/>
      <c r="C6" s="359"/>
      <c r="D6" s="386"/>
      <c r="E6" s="403"/>
      <c r="F6" s="387"/>
      <c r="G6" s="387"/>
      <c r="H6" s="9" t="s">
        <v>33</v>
      </c>
      <c r="I6" s="9" t="s">
        <v>34</v>
      </c>
      <c r="J6" s="9" t="s">
        <v>35</v>
      </c>
      <c r="K6" s="9" t="s">
        <v>89</v>
      </c>
      <c r="L6" s="9" t="s">
        <v>90</v>
      </c>
      <c r="M6" s="387"/>
      <c r="CA6" s="1"/>
      <c r="CB6" s="1"/>
      <c r="CC6" s="1"/>
      <c r="CD6" s="1"/>
    </row>
    <row r="7" spans="1:82" ht="8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CA7" s="1"/>
      <c r="CB7" s="1"/>
      <c r="CC7" s="1"/>
      <c r="CD7" s="1"/>
    </row>
    <row r="8" spans="1:82" ht="41.25" customHeight="1">
      <c r="A8" s="393" t="s">
        <v>554</v>
      </c>
      <c r="B8" s="394"/>
      <c r="C8" s="395"/>
      <c r="D8" s="58" t="s">
        <v>452</v>
      </c>
      <c r="E8" s="294" t="s">
        <v>452</v>
      </c>
      <c r="F8" s="296" t="s">
        <v>452</v>
      </c>
      <c r="G8" s="296" t="s">
        <v>452</v>
      </c>
      <c r="H8" s="296" t="s">
        <v>452</v>
      </c>
      <c r="I8" s="296" t="s">
        <v>452</v>
      </c>
      <c r="J8" s="296" t="s">
        <v>452</v>
      </c>
      <c r="K8" s="296" t="s">
        <v>452</v>
      </c>
      <c r="L8" s="296" t="s">
        <v>452</v>
      </c>
      <c r="M8" s="296" t="s">
        <v>452</v>
      </c>
      <c r="CA8" s="1"/>
      <c r="CB8" s="1"/>
      <c r="CC8" s="1"/>
      <c r="CD8" s="1"/>
    </row>
    <row r="9" spans="1:82" ht="51.75" customHeight="1">
      <c r="A9" s="233" t="s">
        <v>504</v>
      </c>
      <c r="B9" s="293" t="s">
        <v>269</v>
      </c>
      <c r="C9" s="293" t="s">
        <v>271</v>
      </c>
      <c r="D9" s="58" t="s">
        <v>452</v>
      </c>
      <c r="E9" s="294">
        <v>6659</v>
      </c>
      <c r="F9" s="295">
        <v>6093715</v>
      </c>
      <c r="G9" s="296" t="s">
        <v>452</v>
      </c>
      <c r="H9" s="296" t="s">
        <v>452</v>
      </c>
      <c r="I9" s="296" t="s">
        <v>452</v>
      </c>
      <c r="J9" s="296" t="s">
        <v>452</v>
      </c>
      <c r="K9" s="296" t="s">
        <v>452</v>
      </c>
      <c r="L9" s="296" t="s">
        <v>452</v>
      </c>
      <c r="M9" s="249">
        <v>6093715</v>
      </c>
      <c r="CA9" s="1"/>
      <c r="CB9" s="1"/>
      <c r="CC9" s="1"/>
      <c r="CD9" s="1"/>
    </row>
    <row r="10" spans="1:82" ht="25.5" customHeight="1">
      <c r="A10" s="233" t="s">
        <v>473</v>
      </c>
      <c r="B10" s="293" t="s">
        <v>269</v>
      </c>
      <c r="C10" s="293" t="s">
        <v>271</v>
      </c>
      <c r="D10" s="58" t="s">
        <v>452</v>
      </c>
      <c r="E10" s="294">
        <v>6659</v>
      </c>
      <c r="F10" s="295">
        <v>220680</v>
      </c>
      <c r="G10" s="296" t="s">
        <v>452</v>
      </c>
      <c r="H10" s="296" t="s">
        <v>452</v>
      </c>
      <c r="I10" s="296" t="s">
        <v>452</v>
      </c>
      <c r="J10" s="296" t="s">
        <v>452</v>
      </c>
      <c r="K10" s="296" t="s">
        <v>452</v>
      </c>
      <c r="L10" s="296" t="s">
        <v>452</v>
      </c>
      <c r="M10" s="249">
        <v>220680</v>
      </c>
      <c r="CA10" s="1"/>
      <c r="CB10" s="1"/>
      <c r="CC10" s="1"/>
      <c r="CD10" s="1"/>
    </row>
    <row r="11" spans="1:82" ht="35.25" customHeight="1">
      <c r="A11" s="393" t="s">
        <v>553</v>
      </c>
      <c r="B11" s="394"/>
      <c r="C11" s="395"/>
      <c r="D11" s="58"/>
      <c r="E11" s="294"/>
      <c r="F11" s="295"/>
      <c r="G11" s="296"/>
      <c r="H11" s="296"/>
      <c r="I11" s="296"/>
      <c r="J11" s="296"/>
      <c r="K11" s="296"/>
      <c r="L11" s="296"/>
      <c r="M11" s="249"/>
      <c r="CA11" s="1"/>
      <c r="CB11" s="1"/>
      <c r="CC11" s="1"/>
      <c r="CD11" s="1"/>
    </row>
    <row r="12" spans="1:82" ht="26.25" customHeight="1">
      <c r="A12" s="95" t="s">
        <v>472</v>
      </c>
      <c r="B12" s="58">
        <v>801</v>
      </c>
      <c r="C12" s="58">
        <v>80104</v>
      </c>
      <c r="D12" s="295">
        <v>25000</v>
      </c>
      <c r="E12" s="294">
        <v>2310</v>
      </c>
      <c r="F12" s="234">
        <v>25000</v>
      </c>
      <c r="G12" s="249">
        <v>25000</v>
      </c>
      <c r="H12" s="249">
        <v>15900</v>
      </c>
      <c r="I12" s="249">
        <v>4100</v>
      </c>
      <c r="J12" s="58" t="s">
        <v>452</v>
      </c>
      <c r="K12" s="58" t="s">
        <v>452</v>
      </c>
      <c r="L12" s="58" t="s">
        <v>452</v>
      </c>
      <c r="M12" s="58" t="s">
        <v>452</v>
      </c>
      <c r="CA12" s="1"/>
      <c r="CB12" s="1"/>
      <c r="CC12" s="1"/>
      <c r="CD12" s="1"/>
    </row>
    <row r="13" spans="1:82" ht="26.25" customHeight="1">
      <c r="A13" s="396" t="s">
        <v>552</v>
      </c>
      <c r="B13" s="397"/>
      <c r="C13" s="398"/>
      <c r="D13" s="295"/>
      <c r="E13" s="294"/>
      <c r="F13" s="234"/>
      <c r="G13" s="249"/>
      <c r="H13" s="249"/>
      <c r="I13" s="249"/>
      <c r="J13" s="58"/>
      <c r="K13" s="58"/>
      <c r="L13" s="58"/>
      <c r="M13" s="58"/>
      <c r="CA13" s="1"/>
      <c r="CB13" s="1"/>
      <c r="CC13" s="1"/>
      <c r="CD13" s="1"/>
    </row>
    <row r="14" spans="1:82" ht="30.75" customHeight="1">
      <c r="A14" s="275" t="s">
        <v>531</v>
      </c>
      <c r="B14" s="58">
        <v>600</v>
      </c>
      <c r="C14" s="58">
        <v>60013</v>
      </c>
      <c r="D14" s="296" t="s">
        <v>452</v>
      </c>
      <c r="E14" s="294">
        <v>6630</v>
      </c>
      <c r="F14" s="234">
        <v>304000</v>
      </c>
      <c r="G14" s="249"/>
      <c r="H14" s="249"/>
      <c r="I14" s="249"/>
      <c r="J14" s="58"/>
      <c r="K14" s="58"/>
      <c r="L14" s="58"/>
      <c r="M14" s="234">
        <v>304000</v>
      </c>
      <c r="CA14" s="1"/>
      <c r="CB14" s="1"/>
      <c r="CC14" s="1"/>
      <c r="CD14" s="1"/>
    </row>
    <row r="15" spans="1:82" ht="32.25" customHeight="1">
      <c r="A15" s="275" t="s">
        <v>532</v>
      </c>
      <c r="B15" s="58">
        <v>600</v>
      </c>
      <c r="C15" s="58">
        <v>60013</v>
      </c>
      <c r="D15" s="296" t="s">
        <v>452</v>
      </c>
      <c r="E15" s="294">
        <v>6630</v>
      </c>
      <c r="F15" s="234">
        <v>100000</v>
      </c>
      <c r="G15" s="249"/>
      <c r="H15" s="249"/>
      <c r="I15" s="249"/>
      <c r="J15" s="58"/>
      <c r="K15" s="58"/>
      <c r="L15" s="58"/>
      <c r="M15" s="234">
        <v>100000</v>
      </c>
      <c r="CA15" s="1"/>
      <c r="CB15" s="1"/>
      <c r="CC15" s="1"/>
      <c r="CD15" s="1"/>
    </row>
    <row r="16" spans="1:82" ht="26.25" customHeight="1">
      <c r="A16" s="275" t="s">
        <v>534</v>
      </c>
      <c r="B16" s="58">
        <v>600</v>
      </c>
      <c r="C16" s="58">
        <v>60014</v>
      </c>
      <c r="D16" s="296" t="s">
        <v>452</v>
      </c>
      <c r="E16" s="294">
        <v>6620</v>
      </c>
      <c r="F16" s="234">
        <v>500000</v>
      </c>
      <c r="G16" s="249"/>
      <c r="H16" s="249"/>
      <c r="I16" s="249"/>
      <c r="J16" s="58"/>
      <c r="K16" s="58"/>
      <c r="L16" s="58"/>
      <c r="M16" s="234">
        <v>500000</v>
      </c>
      <c r="CA16" s="1"/>
      <c r="CB16" s="1"/>
      <c r="CC16" s="1"/>
      <c r="CD16" s="1"/>
    </row>
    <row r="17" spans="1:82" ht="30" customHeight="1">
      <c r="A17" s="275" t="s">
        <v>535</v>
      </c>
      <c r="B17" s="58">
        <v>600</v>
      </c>
      <c r="C17" s="58">
        <v>60014</v>
      </c>
      <c r="D17" s="296" t="s">
        <v>452</v>
      </c>
      <c r="E17" s="294">
        <v>6620</v>
      </c>
      <c r="F17" s="234">
        <v>300000</v>
      </c>
      <c r="G17" s="249"/>
      <c r="H17" s="249"/>
      <c r="I17" s="249"/>
      <c r="J17" s="58"/>
      <c r="K17" s="58"/>
      <c r="L17" s="58"/>
      <c r="M17" s="234">
        <v>300000</v>
      </c>
      <c r="CA17" s="1"/>
      <c r="CB17" s="1"/>
      <c r="CC17" s="1"/>
      <c r="CD17" s="1"/>
    </row>
    <row r="18" spans="1:82" ht="31.5" customHeight="1">
      <c r="A18" s="275" t="s">
        <v>536</v>
      </c>
      <c r="B18" s="58">
        <v>600</v>
      </c>
      <c r="C18" s="58">
        <v>60014</v>
      </c>
      <c r="D18" s="296" t="s">
        <v>452</v>
      </c>
      <c r="E18" s="294">
        <v>6620</v>
      </c>
      <c r="F18" s="234">
        <v>200000</v>
      </c>
      <c r="G18" s="249"/>
      <c r="H18" s="249"/>
      <c r="I18" s="249"/>
      <c r="J18" s="58"/>
      <c r="K18" s="58"/>
      <c r="L18" s="58"/>
      <c r="M18" s="234">
        <v>200000</v>
      </c>
      <c r="CA18" s="1"/>
      <c r="CB18" s="1"/>
      <c r="CC18" s="1"/>
      <c r="CD18" s="1"/>
    </row>
    <row r="19" spans="1:82" ht="31.5" customHeight="1">
      <c r="A19" s="95" t="s">
        <v>465</v>
      </c>
      <c r="B19" s="58">
        <v>600</v>
      </c>
      <c r="C19" s="58">
        <v>60014</v>
      </c>
      <c r="D19" s="296" t="s">
        <v>452</v>
      </c>
      <c r="E19" s="294">
        <v>6620</v>
      </c>
      <c r="F19" s="234">
        <v>200000</v>
      </c>
      <c r="G19" s="249"/>
      <c r="H19" s="249"/>
      <c r="I19" s="249"/>
      <c r="J19" s="58"/>
      <c r="K19" s="58"/>
      <c r="L19" s="58"/>
      <c r="M19" s="234"/>
      <c r="CA19" s="1"/>
      <c r="CB19" s="1"/>
      <c r="CC19" s="1"/>
      <c r="CD19" s="1"/>
    </row>
    <row r="20" spans="1:82" ht="31.5" customHeight="1">
      <c r="A20" s="275" t="s">
        <v>537</v>
      </c>
      <c r="B20" s="58">
        <v>600</v>
      </c>
      <c r="C20" s="58">
        <v>60014</v>
      </c>
      <c r="D20" s="296" t="s">
        <v>452</v>
      </c>
      <c r="E20" s="294">
        <v>6620</v>
      </c>
      <c r="F20" s="234">
        <v>700000</v>
      </c>
      <c r="G20" s="249"/>
      <c r="H20" s="249"/>
      <c r="I20" s="249"/>
      <c r="J20" s="58"/>
      <c r="K20" s="58"/>
      <c r="L20" s="58"/>
      <c r="M20" s="234">
        <v>700000</v>
      </c>
      <c r="CA20" s="1"/>
      <c r="CB20" s="1"/>
      <c r="CC20" s="1"/>
      <c r="CD20" s="1"/>
    </row>
    <row r="21" spans="1:82" ht="24.75" customHeight="1">
      <c r="A21" s="392" t="s">
        <v>44</v>
      </c>
      <c r="B21" s="392"/>
      <c r="C21" s="392"/>
      <c r="D21" s="63">
        <v>25000</v>
      </c>
      <c r="E21" s="64" t="s">
        <v>452</v>
      </c>
      <c r="F21" s="63">
        <f>SUM(F9:F20)</f>
        <v>8643395</v>
      </c>
      <c r="G21" s="63">
        <f>SUM(G12:G12)</f>
        <v>25000</v>
      </c>
      <c r="H21" s="63">
        <f>SUM(H12)</f>
        <v>15900</v>
      </c>
      <c r="I21" s="63">
        <f>SUM(I12)</f>
        <v>4100</v>
      </c>
      <c r="J21" s="63">
        <f>SUM(J12:J12)</f>
        <v>0</v>
      </c>
      <c r="K21" s="64" t="s">
        <v>452</v>
      </c>
      <c r="L21" s="64" t="s">
        <v>452</v>
      </c>
      <c r="M21" s="63">
        <f>SUM(M9:M20)</f>
        <v>8418395</v>
      </c>
      <c r="CA21" s="1"/>
      <c r="CB21" s="1"/>
      <c r="CC21" s="1"/>
      <c r="CD21" s="1"/>
    </row>
  </sheetData>
  <sheetProtection/>
  <mergeCells count="15">
    <mergeCell ref="A1:L1"/>
    <mergeCell ref="G5:G6"/>
    <mergeCell ref="H5:L5"/>
    <mergeCell ref="M5:M6"/>
    <mergeCell ref="A4:A6"/>
    <mergeCell ref="B4:B6"/>
    <mergeCell ref="C4:C6"/>
    <mergeCell ref="D4:D6"/>
    <mergeCell ref="E4:E6"/>
    <mergeCell ref="F4:F6"/>
    <mergeCell ref="A21:C21"/>
    <mergeCell ref="A8:C8"/>
    <mergeCell ref="G4:M4"/>
    <mergeCell ref="A11:C11"/>
    <mergeCell ref="A13:C13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72" r:id="rId1"/>
  <headerFooter alignWithMargins="0">
    <oddHeader>&amp;RZałącznik nr 7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25" sqref="G25"/>
    </sheetView>
  </sheetViews>
  <sheetFormatPr defaultColWidth="9.00390625" defaultRowHeight="12.75"/>
  <cols>
    <col min="1" max="1" width="4.00390625" style="0" customWidth="1"/>
    <col min="2" max="2" width="30.875" style="0" customWidth="1"/>
    <col min="3" max="3" width="6.25390625" style="0" customWidth="1"/>
    <col min="4" max="4" width="15.00390625" style="0" customWidth="1"/>
    <col min="6" max="6" width="8.375" style="0" customWidth="1"/>
    <col min="7" max="7" width="8.75390625" style="0" customWidth="1"/>
    <col min="8" max="8" width="9.375" style="0" customWidth="1"/>
    <col min="9" max="9" width="12.75390625" style="0" customWidth="1"/>
  </cols>
  <sheetData>
    <row r="1" spans="1:9" ht="16.5">
      <c r="A1" s="404" t="s">
        <v>129</v>
      </c>
      <c r="B1" s="404"/>
      <c r="C1" s="404"/>
      <c r="D1" s="404"/>
      <c r="E1" s="404"/>
      <c r="F1" s="404"/>
      <c r="G1" s="404"/>
      <c r="H1" s="404"/>
      <c r="I1" s="404"/>
    </row>
    <row r="2" spans="1:9" ht="16.5">
      <c r="A2" s="404" t="s">
        <v>130</v>
      </c>
      <c r="B2" s="404"/>
      <c r="C2" s="404"/>
      <c r="D2" s="404"/>
      <c r="E2" s="404"/>
      <c r="F2" s="404"/>
      <c r="G2" s="404"/>
      <c r="H2" s="404"/>
      <c r="I2" s="404"/>
    </row>
    <row r="3" spans="1:9" ht="13.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12.75">
      <c r="A4" s="1"/>
      <c r="B4" s="1"/>
      <c r="C4" s="1"/>
      <c r="D4" s="1"/>
      <c r="E4" s="1"/>
      <c r="F4" s="1"/>
      <c r="G4" s="1"/>
      <c r="H4" s="1"/>
      <c r="I4" s="5" t="s">
        <v>14</v>
      </c>
    </row>
    <row r="5" spans="1:9" ht="15" customHeight="1">
      <c r="A5" s="386" t="s">
        <v>17</v>
      </c>
      <c r="B5" s="386" t="s">
        <v>65</v>
      </c>
      <c r="C5" s="387" t="s">
        <v>1</v>
      </c>
      <c r="D5" s="387" t="s">
        <v>67</v>
      </c>
      <c r="E5" s="387" t="s">
        <v>131</v>
      </c>
      <c r="F5" s="387"/>
      <c r="G5" s="387" t="s">
        <v>71</v>
      </c>
      <c r="H5" s="387"/>
      <c r="I5" s="387" t="s">
        <v>73</v>
      </c>
    </row>
    <row r="6" spans="1:9" ht="15" customHeight="1">
      <c r="A6" s="386"/>
      <c r="B6" s="386"/>
      <c r="C6" s="387"/>
      <c r="D6" s="387"/>
      <c r="E6" s="387" t="s">
        <v>132</v>
      </c>
      <c r="F6" s="387" t="s">
        <v>133</v>
      </c>
      <c r="G6" s="387" t="s">
        <v>132</v>
      </c>
      <c r="H6" s="387" t="s">
        <v>134</v>
      </c>
      <c r="I6" s="387"/>
    </row>
    <row r="7" spans="1:9" ht="15" customHeight="1">
      <c r="A7" s="386"/>
      <c r="B7" s="386"/>
      <c r="C7" s="387"/>
      <c r="D7" s="387"/>
      <c r="E7" s="387"/>
      <c r="F7" s="387"/>
      <c r="G7" s="387"/>
      <c r="H7" s="387"/>
      <c r="I7" s="387"/>
    </row>
    <row r="8" spans="1:9" ht="20.25" customHeight="1">
      <c r="A8" s="386"/>
      <c r="B8" s="386"/>
      <c r="C8" s="387"/>
      <c r="D8" s="387"/>
      <c r="E8" s="387"/>
      <c r="F8" s="387"/>
      <c r="G8" s="387"/>
      <c r="H8" s="387"/>
      <c r="I8" s="387"/>
    </row>
    <row r="9" spans="1:9" ht="9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313">
        <v>9</v>
      </c>
    </row>
    <row r="10" spans="1:9" ht="21.75" customHeight="1">
      <c r="A10" s="16" t="s">
        <v>66</v>
      </c>
      <c r="B10" s="12" t="s">
        <v>135</v>
      </c>
      <c r="C10" s="314" t="s">
        <v>452</v>
      </c>
      <c r="D10" s="315" t="s">
        <v>452</v>
      </c>
      <c r="E10" s="315" t="s">
        <v>452</v>
      </c>
      <c r="F10" s="315" t="s">
        <v>452</v>
      </c>
      <c r="G10" s="315" t="s">
        <v>452</v>
      </c>
      <c r="H10" s="315" t="s">
        <v>452</v>
      </c>
      <c r="I10" s="316" t="s">
        <v>452</v>
      </c>
    </row>
    <row r="11" spans="1:9" ht="21.75" customHeight="1">
      <c r="A11" s="16" t="s">
        <v>68</v>
      </c>
      <c r="B11" s="12" t="s">
        <v>136</v>
      </c>
      <c r="C11" s="317" t="s">
        <v>452</v>
      </c>
      <c r="D11" s="318" t="s">
        <v>452</v>
      </c>
      <c r="E11" s="318" t="s">
        <v>452</v>
      </c>
      <c r="F11" s="318" t="s">
        <v>452</v>
      </c>
      <c r="G11" s="318" t="s">
        <v>452</v>
      </c>
      <c r="H11" s="318" t="s">
        <v>452</v>
      </c>
      <c r="I11" s="319" t="s">
        <v>452</v>
      </c>
    </row>
    <row r="12" spans="1:9" ht="21.75" customHeight="1">
      <c r="A12" s="311" t="s">
        <v>70</v>
      </c>
      <c r="B12" s="320" t="s">
        <v>137</v>
      </c>
      <c r="C12" s="321"/>
      <c r="D12" s="322" t="s">
        <v>452</v>
      </c>
      <c r="E12" s="323"/>
      <c r="F12" s="323"/>
      <c r="G12" s="323"/>
      <c r="H12" s="322" t="s">
        <v>452</v>
      </c>
      <c r="I12" s="324" t="s">
        <v>452</v>
      </c>
    </row>
    <row r="13" spans="1:9" ht="21.75" customHeight="1">
      <c r="A13" s="12"/>
      <c r="B13" s="325" t="s">
        <v>5</v>
      </c>
      <c r="C13" s="325"/>
      <c r="D13" s="16" t="s">
        <v>452</v>
      </c>
      <c r="E13" s="12"/>
      <c r="F13" s="16"/>
      <c r="G13" s="12"/>
      <c r="H13" s="16" t="s">
        <v>452</v>
      </c>
      <c r="I13" s="16" t="s">
        <v>452</v>
      </c>
    </row>
    <row r="14" spans="1:9" ht="25.5" customHeight="1">
      <c r="A14" s="13"/>
      <c r="B14" s="257" t="s">
        <v>485</v>
      </c>
      <c r="C14" s="263">
        <v>801</v>
      </c>
      <c r="D14" s="341">
        <v>6393.65</v>
      </c>
      <c r="E14" s="269">
        <v>28000</v>
      </c>
      <c r="F14" s="17" t="s">
        <v>15</v>
      </c>
      <c r="G14" s="269">
        <v>34393.65</v>
      </c>
      <c r="H14" s="17" t="s">
        <v>452</v>
      </c>
      <c r="I14" s="17" t="s">
        <v>452</v>
      </c>
    </row>
    <row r="15" spans="1:9" ht="12.75" customHeight="1">
      <c r="A15" s="13"/>
      <c r="B15" s="257" t="s">
        <v>474</v>
      </c>
      <c r="C15" s="263">
        <v>801</v>
      </c>
      <c r="D15" s="341">
        <v>3844.1</v>
      </c>
      <c r="E15" s="269">
        <v>38000</v>
      </c>
      <c r="F15" s="17" t="s">
        <v>15</v>
      </c>
      <c r="G15" s="269">
        <v>41844.1</v>
      </c>
      <c r="H15" s="17" t="s">
        <v>452</v>
      </c>
      <c r="I15" s="17" t="s">
        <v>452</v>
      </c>
    </row>
    <row r="16" spans="1:9" ht="15" customHeight="1">
      <c r="A16" s="13"/>
      <c r="B16" s="257" t="s">
        <v>475</v>
      </c>
      <c r="C16" s="263">
        <v>801</v>
      </c>
      <c r="D16" s="341">
        <v>1737.57</v>
      </c>
      <c r="E16" s="269">
        <v>30000</v>
      </c>
      <c r="F16" s="17" t="s">
        <v>15</v>
      </c>
      <c r="G16" s="269">
        <v>31737.57</v>
      </c>
      <c r="H16" s="17" t="s">
        <v>452</v>
      </c>
      <c r="I16" s="17" t="s">
        <v>452</v>
      </c>
    </row>
    <row r="17" spans="1:9" ht="13.5" customHeight="1">
      <c r="A17" s="13"/>
      <c r="B17" s="257" t="s">
        <v>476</v>
      </c>
      <c r="C17" s="264">
        <v>801</v>
      </c>
      <c r="D17" s="341">
        <v>0</v>
      </c>
      <c r="E17" s="270">
        <v>13150</v>
      </c>
      <c r="F17" s="17" t="s">
        <v>15</v>
      </c>
      <c r="G17" s="270">
        <v>13150</v>
      </c>
      <c r="H17" s="17" t="s">
        <v>452</v>
      </c>
      <c r="I17" s="17" t="s">
        <v>452</v>
      </c>
    </row>
    <row r="18" spans="1:9" ht="14.25" customHeight="1">
      <c r="A18" s="13"/>
      <c r="B18" s="257" t="s">
        <v>477</v>
      </c>
      <c r="C18" s="264">
        <v>801</v>
      </c>
      <c r="D18" s="341">
        <v>0</v>
      </c>
      <c r="E18" s="270">
        <v>14000</v>
      </c>
      <c r="F18" s="17" t="s">
        <v>15</v>
      </c>
      <c r="G18" s="270">
        <v>14000</v>
      </c>
      <c r="H18" s="17" t="s">
        <v>452</v>
      </c>
      <c r="I18" s="17" t="s">
        <v>452</v>
      </c>
    </row>
    <row r="19" spans="1:9" ht="14.25" customHeight="1">
      <c r="A19" s="13"/>
      <c r="B19" s="257" t="s">
        <v>478</v>
      </c>
      <c r="C19" s="264">
        <v>801</v>
      </c>
      <c r="D19" s="341">
        <v>363.43</v>
      </c>
      <c r="E19" s="270">
        <v>6000</v>
      </c>
      <c r="F19" s="17" t="s">
        <v>15</v>
      </c>
      <c r="G19" s="270">
        <v>6363.43</v>
      </c>
      <c r="H19" s="17" t="s">
        <v>452</v>
      </c>
      <c r="I19" s="17" t="s">
        <v>452</v>
      </c>
    </row>
    <row r="20" spans="1:9" ht="16.5" customHeight="1">
      <c r="A20" s="13"/>
      <c r="B20" s="258" t="s">
        <v>479</v>
      </c>
      <c r="C20" s="264">
        <v>801</v>
      </c>
      <c r="D20" s="341">
        <v>0</v>
      </c>
      <c r="E20" s="270">
        <v>4500</v>
      </c>
      <c r="F20" s="17" t="s">
        <v>15</v>
      </c>
      <c r="G20" s="270">
        <v>4500</v>
      </c>
      <c r="H20" s="17" t="s">
        <v>452</v>
      </c>
      <c r="I20" s="17" t="s">
        <v>452</v>
      </c>
    </row>
    <row r="21" spans="1:9" ht="25.5" customHeight="1">
      <c r="A21" s="13"/>
      <c r="B21" s="257" t="s">
        <v>480</v>
      </c>
      <c r="C21" s="264">
        <v>801</v>
      </c>
      <c r="D21" s="341">
        <v>5400</v>
      </c>
      <c r="E21" s="270">
        <v>9000</v>
      </c>
      <c r="F21" s="17" t="s">
        <v>15</v>
      </c>
      <c r="G21" s="270">
        <v>14400</v>
      </c>
      <c r="H21" s="17" t="s">
        <v>452</v>
      </c>
      <c r="I21" s="17" t="s">
        <v>452</v>
      </c>
    </row>
    <row r="22" spans="1:9" ht="26.25" customHeight="1" thickBot="1">
      <c r="A22" s="13"/>
      <c r="B22" s="259" t="s">
        <v>481</v>
      </c>
      <c r="C22" s="265">
        <v>801</v>
      </c>
      <c r="D22" s="341">
        <v>979.84</v>
      </c>
      <c r="E22" s="271">
        <v>25000</v>
      </c>
      <c r="F22" s="17" t="s">
        <v>15</v>
      </c>
      <c r="G22" s="271">
        <v>25979.84</v>
      </c>
      <c r="H22" s="17" t="s">
        <v>452</v>
      </c>
      <c r="I22" s="17" t="s">
        <v>452</v>
      </c>
    </row>
    <row r="23" spans="1:9" ht="27.75" customHeight="1" thickTop="1">
      <c r="A23" s="13"/>
      <c r="B23" s="260" t="s">
        <v>482</v>
      </c>
      <c r="C23" s="266">
        <v>854</v>
      </c>
      <c r="D23" s="341">
        <v>17311.32</v>
      </c>
      <c r="E23" s="272">
        <v>90000</v>
      </c>
      <c r="F23" s="17" t="s">
        <v>15</v>
      </c>
      <c r="G23" s="272">
        <v>107311.32</v>
      </c>
      <c r="H23" s="17" t="s">
        <v>452</v>
      </c>
      <c r="I23" s="17" t="s">
        <v>452</v>
      </c>
    </row>
    <row r="24" spans="1:9" ht="27.75" customHeight="1">
      <c r="A24" s="13"/>
      <c r="B24" s="257" t="s">
        <v>480</v>
      </c>
      <c r="C24" s="264">
        <v>854</v>
      </c>
      <c r="D24" s="341">
        <v>2891.56</v>
      </c>
      <c r="E24" s="270">
        <v>68000</v>
      </c>
      <c r="F24" s="17" t="s">
        <v>15</v>
      </c>
      <c r="G24" s="270">
        <v>70891.56</v>
      </c>
      <c r="H24" s="17" t="s">
        <v>452</v>
      </c>
      <c r="I24" s="17" t="s">
        <v>452</v>
      </c>
    </row>
    <row r="25" spans="1:9" ht="24.75" customHeight="1" thickBot="1">
      <c r="A25" s="13"/>
      <c r="B25" s="259" t="s">
        <v>481</v>
      </c>
      <c r="C25" s="265">
        <v>854</v>
      </c>
      <c r="D25" s="341">
        <v>0</v>
      </c>
      <c r="E25" s="271">
        <v>47000</v>
      </c>
      <c r="F25" s="17" t="s">
        <v>15</v>
      </c>
      <c r="G25" s="271">
        <v>47000</v>
      </c>
      <c r="H25" s="17" t="s">
        <v>452</v>
      </c>
      <c r="I25" s="17" t="s">
        <v>452</v>
      </c>
    </row>
    <row r="26" spans="1:9" ht="16.5" customHeight="1" thickBot="1" thickTop="1">
      <c r="A26" s="13"/>
      <c r="B26" s="261" t="s">
        <v>483</v>
      </c>
      <c r="C26" s="267">
        <v>852</v>
      </c>
      <c r="D26" s="341">
        <v>2523.67</v>
      </c>
      <c r="E26" s="273">
        <v>3000</v>
      </c>
      <c r="F26" s="17" t="s">
        <v>15</v>
      </c>
      <c r="G26" s="273">
        <v>5523.67</v>
      </c>
      <c r="H26" s="17" t="s">
        <v>452</v>
      </c>
      <c r="I26" s="17" t="s">
        <v>452</v>
      </c>
    </row>
    <row r="27" spans="1:9" ht="25.5" customHeight="1" thickTop="1">
      <c r="A27" s="13"/>
      <c r="B27" s="262" t="s">
        <v>484</v>
      </c>
      <c r="C27" s="268">
        <v>926</v>
      </c>
      <c r="D27" s="342">
        <v>830.74</v>
      </c>
      <c r="E27" s="274">
        <v>13000</v>
      </c>
      <c r="F27" s="17" t="s">
        <v>15</v>
      </c>
      <c r="G27" s="274">
        <v>13830.74</v>
      </c>
      <c r="H27" s="17" t="s">
        <v>452</v>
      </c>
      <c r="I27" s="17" t="s">
        <v>452</v>
      </c>
    </row>
    <row r="28" spans="1:9" s="31" customFormat="1" ht="21.75" customHeight="1">
      <c r="A28" s="377" t="s">
        <v>44</v>
      </c>
      <c r="B28" s="377"/>
      <c r="C28" s="32"/>
      <c r="D28" s="343">
        <f>SUM(D14:D27)</f>
        <v>42275.88</v>
      </c>
      <c r="E28" s="245">
        <f>SUM(E14:E27)</f>
        <v>388650</v>
      </c>
      <c r="F28" s="312" t="s">
        <v>15</v>
      </c>
      <c r="G28" s="245">
        <f>SUM(G14:G27)</f>
        <v>430925.88</v>
      </c>
      <c r="H28" s="17" t="s">
        <v>452</v>
      </c>
      <c r="I28" s="17" t="s">
        <v>452</v>
      </c>
    </row>
    <row r="29" spans="5:7" ht="4.5" customHeight="1">
      <c r="E29" s="308"/>
      <c r="F29" s="309"/>
      <c r="G29" s="308"/>
    </row>
    <row r="30" ht="14.25">
      <c r="A30" t="s">
        <v>145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355" t="s">
        <v>138</v>
      </c>
      <c r="B1" s="355"/>
      <c r="C1" s="355"/>
      <c r="D1" s="355"/>
      <c r="E1" s="355"/>
      <c r="F1" s="355"/>
    </row>
    <row r="2" spans="4:6" ht="19.5" customHeight="1">
      <c r="D2" s="35"/>
      <c r="E2" s="35"/>
      <c r="F2" s="35"/>
    </row>
    <row r="3" spans="4:6" ht="19.5" customHeight="1">
      <c r="D3" s="1"/>
      <c r="E3" s="1"/>
      <c r="F3" s="80" t="s">
        <v>14</v>
      </c>
    </row>
    <row r="4" spans="1:6" ht="19.5" customHeight="1">
      <c r="A4" s="386" t="s">
        <v>17</v>
      </c>
      <c r="B4" s="386" t="s">
        <v>1</v>
      </c>
      <c r="C4" s="386" t="s">
        <v>2</v>
      </c>
      <c r="D4" s="387" t="s">
        <v>139</v>
      </c>
      <c r="E4" s="387" t="s">
        <v>140</v>
      </c>
      <c r="F4" s="387" t="s">
        <v>141</v>
      </c>
    </row>
    <row r="5" spans="1:6" ht="19.5" customHeight="1">
      <c r="A5" s="386"/>
      <c r="B5" s="386"/>
      <c r="C5" s="386"/>
      <c r="D5" s="387"/>
      <c r="E5" s="387"/>
      <c r="F5" s="387"/>
    </row>
    <row r="6" spans="1:6" ht="19.5" customHeight="1">
      <c r="A6" s="386"/>
      <c r="B6" s="386"/>
      <c r="C6" s="386"/>
      <c r="D6" s="387"/>
      <c r="E6" s="387"/>
      <c r="F6" s="387"/>
    </row>
    <row r="7" spans="1:6" ht="7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30" customHeight="1">
      <c r="A8" s="81"/>
      <c r="B8" s="81"/>
      <c r="C8" s="81"/>
      <c r="D8" s="81"/>
      <c r="E8" s="81"/>
      <c r="F8" s="81"/>
    </row>
    <row r="9" spans="1:6" ht="30" customHeight="1">
      <c r="A9" s="82"/>
      <c r="B9" s="82"/>
      <c r="C9" s="82"/>
      <c r="D9" s="82"/>
      <c r="E9" s="82"/>
      <c r="F9" s="82"/>
    </row>
    <row r="10" spans="1:6" ht="30" customHeight="1">
      <c r="A10" s="82"/>
      <c r="B10" s="82"/>
      <c r="C10" s="82"/>
      <c r="D10" s="82"/>
      <c r="E10" s="82"/>
      <c r="F10" s="82"/>
    </row>
    <row r="11" spans="1:6" ht="30" customHeight="1">
      <c r="A11" s="82"/>
      <c r="B11" s="82"/>
      <c r="C11" s="82"/>
      <c r="D11" s="82"/>
      <c r="E11" s="82"/>
      <c r="F11" s="82"/>
    </row>
    <row r="12" spans="1:6" ht="30" customHeight="1">
      <c r="A12" s="83"/>
      <c r="B12" s="83"/>
      <c r="C12" s="83"/>
      <c r="D12" s="83"/>
      <c r="E12" s="83"/>
      <c r="F12" s="83"/>
    </row>
    <row r="13" spans="1:6" s="1" customFormat="1" ht="30" customHeight="1">
      <c r="A13" s="405" t="s">
        <v>44</v>
      </c>
      <c r="B13" s="406"/>
      <c r="C13" s="406"/>
      <c r="D13" s="407"/>
      <c r="E13" s="84"/>
      <c r="F13" s="8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7" sqref="E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381" t="s">
        <v>142</v>
      </c>
      <c r="B1" s="381"/>
      <c r="C1" s="381"/>
      <c r="D1" s="381"/>
      <c r="E1" s="381"/>
    </row>
    <row r="2" spans="4:5" ht="19.5" customHeight="1">
      <c r="D2" s="35"/>
      <c r="E2" s="35"/>
    </row>
    <row r="3" ht="19.5" customHeight="1">
      <c r="E3" s="80" t="s">
        <v>14</v>
      </c>
    </row>
    <row r="4" spans="1:5" ht="19.5" customHeight="1">
      <c r="A4" s="37" t="s">
        <v>17</v>
      </c>
      <c r="B4" s="37" t="s">
        <v>1</v>
      </c>
      <c r="C4" s="37" t="s">
        <v>2</v>
      </c>
      <c r="D4" s="37" t="s">
        <v>143</v>
      </c>
      <c r="E4" s="37" t="s">
        <v>144</v>
      </c>
    </row>
    <row r="5" spans="1:5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ht="30" customHeight="1">
      <c r="A6" s="85">
        <v>1</v>
      </c>
      <c r="B6" s="85">
        <v>921</v>
      </c>
      <c r="C6" s="85">
        <v>92116</v>
      </c>
      <c r="D6" s="85" t="s">
        <v>486</v>
      </c>
      <c r="E6" s="228">
        <v>160000</v>
      </c>
    </row>
    <row r="7" spans="1:5" ht="30" customHeight="1">
      <c r="A7" s="405" t="s">
        <v>44</v>
      </c>
      <c r="B7" s="406"/>
      <c r="C7" s="406"/>
      <c r="D7" s="407"/>
      <c r="E7" s="231">
        <f>SUM(E6)</f>
        <v>160000</v>
      </c>
    </row>
  </sheetData>
  <mergeCells count="2">
    <mergeCell ref="A1:E1"/>
    <mergeCell ref="A7:D7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15" sqref="H1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408" t="s">
        <v>268</v>
      </c>
      <c r="B1" s="356"/>
      <c r="C1" s="356"/>
      <c r="D1" s="356"/>
      <c r="E1" s="356"/>
    </row>
    <row r="2" spans="1:6" ht="19.5" customHeight="1">
      <c r="A2" s="37" t="s">
        <v>17</v>
      </c>
      <c r="B2" s="37" t="s">
        <v>1</v>
      </c>
      <c r="C2" s="37" t="s">
        <v>2</v>
      </c>
      <c r="D2" s="37" t="s">
        <v>87</v>
      </c>
      <c r="E2" s="37" t="s">
        <v>267</v>
      </c>
      <c r="F2" s="37" t="s">
        <v>144</v>
      </c>
    </row>
    <row r="3" spans="1:6" s="123" customFormat="1" ht="7.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5</v>
      </c>
    </row>
    <row r="4" spans="1:6" ht="21.75" customHeight="1">
      <c r="A4" s="118">
        <v>1</v>
      </c>
      <c r="B4" s="118">
        <v>600</v>
      </c>
      <c r="C4" s="118">
        <v>60004</v>
      </c>
      <c r="D4" s="275" t="s">
        <v>487</v>
      </c>
      <c r="E4" s="278" t="s">
        <v>491</v>
      </c>
      <c r="F4" s="338">
        <v>234400</v>
      </c>
    </row>
    <row r="5" spans="1:6" ht="25.5" customHeight="1">
      <c r="A5" s="118">
        <v>2</v>
      </c>
      <c r="B5" s="118">
        <v>600</v>
      </c>
      <c r="C5" s="118">
        <v>60013</v>
      </c>
      <c r="D5" s="275" t="s">
        <v>531</v>
      </c>
      <c r="E5" s="280" t="s">
        <v>533</v>
      </c>
      <c r="F5" s="338">
        <v>304000</v>
      </c>
    </row>
    <row r="6" spans="1:6" ht="34.5" customHeight="1">
      <c r="A6" s="118">
        <v>3</v>
      </c>
      <c r="B6" s="118">
        <v>600</v>
      </c>
      <c r="C6" s="118">
        <v>60013</v>
      </c>
      <c r="D6" s="275" t="s">
        <v>532</v>
      </c>
      <c r="E6" s="280" t="s">
        <v>533</v>
      </c>
      <c r="F6" s="338">
        <v>100000</v>
      </c>
    </row>
    <row r="7" spans="1:6" ht="22.5" customHeight="1">
      <c r="A7" s="118">
        <v>4</v>
      </c>
      <c r="B7" s="118">
        <v>600</v>
      </c>
      <c r="C7" s="118">
        <v>60014</v>
      </c>
      <c r="D7" s="275" t="s">
        <v>534</v>
      </c>
      <c r="E7" s="280" t="s">
        <v>538</v>
      </c>
      <c r="F7" s="338">
        <v>500000</v>
      </c>
    </row>
    <row r="8" spans="1:6" ht="24.75" customHeight="1">
      <c r="A8" s="118">
        <v>5</v>
      </c>
      <c r="B8" s="118">
        <v>600</v>
      </c>
      <c r="C8" s="118">
        <v>60014</v>
      </c>
      <c r="D8" s="275" t="s">
        <v>535</v>
      </c>
      <c r="E8" s="280" t="s">
        <v>538</v>
      </c>
      <c r="F8" s="338">
        <v>300000</v>
      </c>
    </row>
    <row r="9" spans="1:6" ht="34.5" customHeight="1">
      <c r="A9" s="118">
        <v>6</v>
      </c>
      <c r="B9" s="118">
        <v>600</v>
      </c>
      <c r="C9" s="118">
        <v>60014</v>
      </c>
      <c r="D9" s="275" t="s">
        <v>536</v>
      </c>
      <c r="E9" s="280" t="s">
        <v>538</v>
      </c>
      <c r="F9" s="338">
        <v>200000</v>
      </c>
    </row>
    <row r="10" spans="1:6" ht="34.5" customHeight="1">
      <c r="A10" s="118">
        <v>7</v>
      </c>
      <c r="B10" s="118">
        <v>600</v>
      </c>
      <c r="C10" s="118">
        <v>60014</v>
      </c>
      <c r="D10" s="95" t="s">
        <v>465</v>
      </c>
      <c r="E10" s="280" t="s">
        <v>538</v>
      </c>
      <c r="F10" s="338">
        <v>200000</v>
      </c>
    </row>
    <row r="11" spans="1:6" ht="21" customHeight="1">
      <c r="A11" s="118">
        <v>8</v>
      </c>
      <c r="B11" s="118">
        <v>600</v>
      </c>
      <c r="C11" s="118">
        <v>60014</v>
      </c>
      <c r="D11" s="275" t="s">
        <v>537</v>
      </c>
      <c r="E11" s="280" t="s">
        <v>538</v>
      </c>
      <c r="F11" s="338">
        <v>700000</v>
      </c>
    </row>
    <row r="12" spans="1:6" ht="39" customHeight="1">
      <c r="A12" s="118">
        <v>9</v>
      </c>
      <c r="B12" s="118">
        <v>851</v>
      </c>
      <c r="C12" s="118">
        <v>85121</v>
      </c>
      <c r="D12" s="275" t="s">
        <v>502</v>
      </c>
      <c r="E12" s="281" t="s">
        <v>503</v>
      </c>
      <c r="F12" s="338">
        <v>6900</v>
      </c>
    </row>
    <row r="13" spans="1:6" ht="38.25" customHeight="1">
      <c r="A13" s="118">
        <v>10</v>
      </c>
      <c r="B13" s="118">
        <v>851</v>
      </c>
      <c r="C13" s="118">
        <v>85158</v>
      </c>
      <c r="D13" s="275" t="s">
        <v>517</v>
      </c>
      <c r="E13" s="281" t="s">
        <v>491</v>
      </c>
      <c r="F13" s="338">
        <v>7200</v>
      </c>
    </row>
    <row r="14" spans="1:6" ht="38.25" customHeight="1">
      <c r="A14" s="118">
        <v>11</v>
      </c>
      <c r="B14" s="118">
        <v>852</v>
      </c>
      <c r="C14" s="118">
        <v>85295</v>
      </c>
      <c r="D14" s="277" t="s">
        <v>490</v>
      </c>
      <c r="E14" s="280" t="s">
        <v>492</v>
      </c>
      <c r="F14" s="338">
        <v>3000</v>
      </c>
    </row>
    <row r="15" spans="1:6" ht="30" customHeight="1">
      <c r="A15" s="118">
        <v>12</v>
      </c>
      <c r="B15" s="118">
        <v>921</v>
      </c>
      <c r="C15" s="118">
        <v>92120</v>
      </c>
      <c r="D15" s="276" t="s">
        <v>488</v>
      </c>
      <c r="E15" s="279" t="s">
        <v>493</v>
      </c>
      <c r="F15" s="338">
        <v>70000</v>
      </c>
    </row>
    <row r="16" spans="1:6" ht="30" customHeight="1">
      <c r="A16" s="118">
        <v>13</v>
      </c>
      <c r="B16" s="118">
        <v>926</v>
      </c>
      <c r="C16" s="118">
        <v>92605</v>
      </c>
      <c r="D16" s="277" t="s">
        <v>489</v>
      </c>
      <c r="E16" s="280" t="s">
        <v>492</v>
      </c>
      <c r="F16" s="338">
        <v>165000</v>
      </c>
    </row>
    <row r="17" spans="1:6" ht="30" customHeight="1">
      <c r="A17" s="405" t="s">
        <v>44</v>
      </c>
      <c r="B17" s="406"/>
      <c r="C17" s="406"/>
      <c r="D17" s="407"/>
      <c r="E17" s="84"/>
      <c r="F17" s="339">
        <f>SUM(F4:F16)</f>
        <v>2790500</v>
      </c>
    </row>
    <row r="19" s="124" customFormat="1" ht="12.75"/>
    <row r="20" s="125" customFormat="1" ht="12.75"/>
  </sheetData>
  <mergeCells count="2">
    <mergeCell ref="A1:E1"/>
    <mergeCell ref="A17:D17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10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C16" sqref="C16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71" t="s">
        <v>63</v>
      </c>
      <c r="B1" s="371"/>
      <c r="C1" s="371"/>
      <c r="D1" s="35"/>
      <c r="E1" s="35"/>
      <c r="F1" s="35"/>
      <c r="G1" s="35"/>
      <c r="H1" s="35"/>
      <c r="I1" s="35"/>
      <c r="J1" s="35"/>
    </row>
    <row r="2" spans="1:7" ht="19.5" customHeight="1">
      <c r="A2" s="371" t="s">
        <v>64</v>
      </c>
      <c r="B2" s="371"/>
      <c r="C2" s="371"/>
      <c r="D2" s="35"/>
      <c r="E2" s="35"/>
      <c r="F2" s="35"/>
      <c r="G2" s="35"/>
    </row>
    <row r="4" ht="12.75">
      <c r="C4" s="5" t="s">
        <v>14</v>
      </c>
    </row>
    <row r="5" spans="1:10" ht="19.5" customHeight="1">
      <c r="A5" s="37" t="s">
        <v>17</v>
      </c>
      <c r="B5" s="37" t="s">
        <v>65</v>
      </c>
      <c r="C5" s="37" t="s">
        <v>84</v>
      </c>
      <c r="D5" s="39"/>
      <c r="E5" s="39"/>
      <c r="F5" s="39"/>
      <c r="G5" s="39"/>
      <c r="H5" s="39"/>
      <c r="I5" s="40"/>
      <c r="J5" s="40"/>
    </row>
    <row r="6" spans="1:10" ht="19.5" customHeight="1">
      <c r="A6" s="41" t="s">
        <v>66</v>
      </c>
      <c r="B6" s="36" t="s">
        <v>67</v>
      </c>
      <c r="C6" s="284">
        <v>463864</v>
      </c>
      <c r="D6" s="39"/>
      <c r="E6" s="39"/>
      <c r="F6" s="39"/>
      <c r="G6" s="39"/>
      <c r="H6" s="39"/>
      <c r="I6" s="40"/>
      <c r="J6" s="40"/>
    </row>
    <row r="7" spans="1:10" ht="19.5" customHeight="1">
      <c r="A7" s="41" t="s">
        <v>68</v>
      </c>
      <c r="B7" s="36" t="s">
        <v>69</v>
      </c>
      <c r="C7" s="284">
        <v>103500</v>
      </c>
      <c r="D7" s="39"/>
      <c r="E7" s="39"/>
      <c r="F7" s="39"/>
      <c r="G7" s="39"/>
      <c r="H7" s="39"/>
      <c r="I7" s="40"/>
      <c r="J7" s="40"/>
    </row>
    <row r="8" spans="1:10" ht="19.5" customHeight="1">
      <c r="A8" s="42" t="s">
        <v>6</v>
      </c>
      <c r="B8" s="43" t="s">
        <v>494</v>
      </c>
      <c r="C8" s="282">
        <v>90000</v>
      </c>
      <c r="D8" s="39"/>
      <c r="E8" s="39"/>
      <c r="F8" s="39"/>
      <c r="G8" s="39"/>
      <c r="H8" s="39"/>
      <c r="I8" s="40"/>
      <c r="J8" s="40"/>
    </row>
    <row r="9" spans="1:10" ht="19.5" customHeight="1">
      <c r="A9" s="44" t="s">
        <v>7</v>
      </c>
      <c r="B9" s="45" t="s">
        <v>495</v>
      </c>
      <c r="C9" s="283">
        <v>13500</v>
      </c>
      <c r="D9" s="39"/>
      <c r="E9" s="39"/>
      <c r="F9" s="39"/>
      <c r="G9" s="39"/>
      <c r="H9" s="39"/>
      <c r="I9" s="40"/>
      <c r="J9" s="40"/>
    </row>
    <row r="10" spans="1:10" ht="19.5" customHeight="1">
      <c r="A10" s="41" t="s">
        <v>70</v>
      </c>
      <c r="B10" s="36" t="s">
        <v>71</v>
      </c>
      <c r="C10" s="284">
        <v>567364</v>
      </c>
      <c r="D10" s="39"/>
      <c r="E10" s="39"/>
      <c r="F10" s="39"/>
      <c r="G10" s="39"/>
      <c r="H10" s="39"/>
      <c r="I10" s="40"/>
      <c r="J10" s="40"/>
    </row>
    <row r="11" spans="1:10" ht="19.5" customHeight="1">
      <c r="A11" s="48" t="s">
        <v>6</v>
      </c>
      <c r="B11" s="49" t="s">
        <v>11</v>
      </c>
      <c r="C11" s="291">
        <v>70000</v>
      </c>
      <c r="D11" s="39"/>
      <c r="E11" s="39"/>
      <c r="F11" s="39"/>
      <c r="G11" s="39"/>
      <c r="H11" s="39"/>
      <c r="I11" s="40"/>
      <c r="J11" s="40"/>
    </row>
    <row r="12" spans="1:10" ht="15" customHeight="1">
      <c r="A12" s="285"/>
      <c r="B12" s="286" t="s">
        <v>496</v>
      </c>
      <c r="C12" s="287">
        <v>50000</v>
      </c>
      <c r="D12" s="39"/>
      <c r="E12" s="39"/>
      <c r="F12" s="39"/>
      <c r="G12" s="39"/>
      <c r="H12" s="39"/>
      <c r="I12" s="40"/>
      <c r="J12" s="40"/>
    </row>
    <row r="13" spans="1:10" ht="15" customHeight="1">
      <c r="A13" s="288"/>
      <c r="B13" s="289" t="s">
        <v>498</v>
      </c>
      <c r="C13" s="290">
        <v>20000</v>
      </c>
      <c r="D13" s="39"/>
      <c r="E13" s="39"/>
      <c r="F13" s="39"/>
      <c r="G13" s="39"/>
      <c r="H13" s="39"/>
      <c r="I13" s="40"/>
      <c r="J13" s="40"/>
    </row>
    <row r="14" spans="1:10" ht="19.5" customHeight="1">
      <c r="A14" s="48" t="s">
        <v>7</v>
      </c>
      <c r="B14" s="49" t="s">
        <v>12</v>
      </c>
      <c r="C14" s="291">
        <v>497364</v>
      </c>
      <c r="D14" s="39"/>
      <c r="E14" s="39"/>
      <c r="F14" s="39"/>
      <c r="G14" s="39"/>
      <c r="H14" s="39"/>
      <c r="I14" s="40"/>
      <c r="J14" s="40"/>
    </row>
    <row r="15" spans="1:10" ht="15">
      <c r="A15" s="44"/>
      <c r="B15" s="50" t="s">
        <v>497</v>
      </c>
      <c r="C15" s="283">
        <v>497364</v>
      </c>
      <c r="D15" s="39"/>
      <c r="E15" s="39"/>
      <c r="F15" s="39"/>
      <c r="G15" s="39"/>
      <c r="H15" s="39"/>
      <c r="I15" s="40"/>
      <c r="J15" s="40"/>
    </row>
    <row r="16" spans="1:10" ht="19.5" customHeight="1">
      <c r="A16" s="41" t="s">
        <v>72</v>
      </c>
      <c r="B16" s="36" t="s">
        <v>73</v>
      </c>
      <c r="C16" s="292">
        <v>0</v>
      </c>
      <c r="D16" s="39"/>
      <c r="E16" s="39"/>
      <c r="F16" s="39"/>
      <c r="G16" s="39"/>
      <c r="H16" s="39"/>
      <c r="I16" s="40"/>
      <c r="J16" s="40"/>
    </row>
    <row r="17" spans="1:10" ht="15">
      <c r="A17" s="39"/>
      <c r="B17" s="39"/>
      <c r="C17" s="39"/>
      <c r="D17" s="39"/>
      <c r="E17" s="39"/>
      <c r="F17" s="39"/>
      <c r="G17" s="39"/>
      <c r="H17" s="39"/>
      <c r="I17" s="40"/>
      <c r="J17" s="40"/>
    </row>
    <row r="18" spans="1:10" ht="15">
      <c r="A18" s="39"/>
      <c r="B18" s="39"/>
      <c r="C18" s="39"/>
      <c r="D18" s="39"/>
      <c r="E18" s="39"/>
      <c r="F18" s="39"/>
      <c r="G18" s="39"/>
      <c r="H18" s="39"/>
      <c r="I18" s="40"/>
      <c r="J18" s="40"/>
    </row>
    <row r="19" spans="1:10" ht="15">
      <c r="A19" s="39"/>
      <c r="B19" s="39"/>
      <c r="C19" s="39"/>
      <c r="D19" s="39"/>
      <c r="E19" s="39"/>
      <c r="F19" s="39"/>
      <c r="G19" s="39"/>
      <c r="H19" s="39"/>
      <c r="I19" s="40"/>
      <c r="J19" s="40"/>
    </row>
    <row r="20" spans="1:10" ht="15">
      <c r="A20" s="39"/>
      <c r="B20" s="39"/>
      <c r="C20" s="39"/>
      <c r="D20" s="39"/>
      <c r="E20" s="39"/>
      <c r="F20" s="39"/>
      <c r="G20" s="39"/>
      <c r="H20" s="39"/>
      <c r="I20" s="40"/>
      <c r="J20" s="40"/>
    </row>
    <row r="21" spans="1:10" ht="15">
      <c r="A21" s="39"/>
      <c r="B21" s="39"/>
      <c r="C21" s="39"/>
      <c r="D21" s="39"/>
      <c r="E21" s="39"/>
      <c r="F21" s="39"/>
      <c r="G21" s="39"/>
      <c r="H21" s="39"/>
      <c r="I21" s="40"/>
      <c r="J21" s="40"/>
    </row>
    <row r="22" spans="1:10" ht="15">
      <c r="A22" s="39"/>
      <c r="B22" s="39"/>
      <c r="C22" s="39"/>
      <c r="D22" s="39"/>
      <c r="E22" s="39"/>
      <c r="F22" s="39"/>
      <c r="G22" s="39"/>
      <c r="H22" s="39"/>
      <c r="I22" s="40"/>
      <c r="J22" s="40"/>
    </row>
    <row r="23" spans="1:10" ht="1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0"/>
      <c r="J26" s="4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11
 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71" t="s">
        <v>63</v>
      </c>
      <c r="B1" s="371"/>
      <c r="C1" s="371"/>
      <c r="D1" s="35"/>
      <c r="E1" s="35"/>
      <c r="F1" s="35"/>
      <c r="G1" s="35"/>
      <c r="H1" s="35"/>
      <c r="I1" s="35"/>
      <c r="J1" s="35"/>
    </row>
    <row r="2" spans="1:7" ht="19.5" customHeight="1">
      <c r="A2" s="371" t="s">
        <v>74</v>
      </c>
      <c r="B2" s="371"/>
      <c r="C2" s="371"/>
      <c r="D2" s="35"/>
      <c r="E2" s="35"/>
      <c r="F2" s="35"/>
      <c r="G2" s="35"/>
    </row>
    <row r="4" ht="12.75">
      <c r="C4" s="5" t="s">
        <v>14</v>
      </c>
    </row>
    <row r="5" spans="1:10" ht="19.5" customHeight="1">
      <c r="A5" s="37" t="s">
        <v>17</v>
      </c>
      <c r="B5" s="37" t="s">
        <v>65</v>
      </c>
      <c r="C5" s="37" t="s">
        <v>84</v>
      </c>
      <c r="D5" s="39"/>
      <c r="E5" s="39"/>
      <c r="F5" s="39"/>
      <c r="G5" s="39"/>
      <c r="H5" s="39"/>
      <c r="I5" s="40"/>
      <c r="J5" s="40"/>
    </row>
    <row r="6" spans="1:10" ht="19.5" customHeight="1">
      <c r="A6" s="41" t="s">
        <v>66</v>
      </c>
      <c r="B6" s="36" t="s">
        <v>67</v>
      </c>
      <c r="C6" s="41"/>
      <c r="D6" s="39"/>
      <c r="E6" s="39"/>
      <c r="F6" s="39"/>
      <c r="G6" s="39"/>
      <c r="H6" s="39"/>
      <c r="I6" s="40"/>
      <c r="J6" s="40"/>
    </row>
    <row r="7" spans="1:10" ht="19.5" customHeight="1">
      <c r="A7" s="41" t="s">
        <v>68</v>
      </c>
      <c r="B7" s="36" t="s">
        <v>69</v>
      </c>
      <c r="C7" s="41"/>
      <c r="D7" s="39"/>
      <c r="E7" s="39"/>
      <c r="F7" s="39"/>
      <c r="G7" s="39"/>
      <c r="H7" s="39"/>
      <c r="I7" s="40"/>
      <c r="J7" s="40"/>
    </row>
    <row r="8" spans="1:10" ht="19.5" customHeight="1">
      <c r="A8" s="42" t="s">
        <v>6</v>
      </c>
      <c r="B8" s="43"/>
      <c r="C8" s="42"/>
      <c r="D8" s="39"/>
      <c r="E8" s="39"/>
      <c r="F8" s="39"/>
      <c r="G8" s="39"/>
      <c r="H8" s="39"/>
      <c r="I8" s="40"/>
      <c r="J8" s="40"/>
    </row>
    <row r="9" spans="1:10" ht="19.5" customHeight="1">
      <c r="A9" s="44" t="s">
        <v>7</v>
      </c>
      <c r="B9" s="45"/>
      <c r="C9" s="44"/>
      <c r="D9" s="39"/>
      <c r="E9" s="39"/>
      <c r="F9" s="39"/>
      <c r="G9" s="39"/>
      <c r="H9" s="39"/>
      <c r="I9" s="40"/>
      <c r="J9" s="40"/>
    </row>
    <row r="10" spans="1:10" ht="19.5" customHeight="1">
      <c r="A10" s="46" t="s">
        <v>8</v>
      </c>
      <c r="B10" s="47"/>
      <c r="C10" s="46"/>
      <c r="D10" s="39"/>
      <c r="E10" s="39"/>
      <c r="F10" s="39"/>
      <c r="G10" s="39"/>
      <c r="H10" s="39"/>
      <c r="I10" s="40"/>
      <c r="J10" s="40"/>
    </row>
    <row r="11" spans="1:10" ht="19.5" customHeight="1">
      <c r="A11" s="41" t="s">
        <v>70</v>
      </c>
      <c r="B11" s="36" t="s">
        <v>71</v>
      </c>
      <c r="C11" s="41"/>
      <c r="D11" s="39"/>
      <c r="E11" s="39"/>
      <c r="F11" s="39"/>
      <c r="G11" s="39"/>
      <c r="H11" s="39"/>
      <c r="I11" s="40"/>
      <c r="J11" s="40"/>
    </row>
    <row r="12" spans="1:10" ht="19.5" customHeight="1">
      <c r="A12" s="48" t="s">
        <v>6</v>
      </c>
      <c r="B12" s="49" t="s">
        <v>11</v>
      </c>
      <c r="C12" s="48"/>
      <c r="D12" s="39"/>
      <c r="E12" s="39"/>
      <c r="F12" s="39"/>
      <c r="G12" s="39"/>
      <c r="H12" s="39"/>
      <c r="I12" s="40"/>
      <c r="J12" s="40"/>
    </row>
    <row r="13" spans="1:10" ht="15" customHeight="1">
      <c r="A13" s="44"/>
      <c r="B13" s="45"/>
      <c r="C13" s="44"/>
      <c r="D13" s="39"/>
      <c r="E13" s="39"/>
      <c r="F13" s="39"/>
      <c r="G13" s="39"/>
      <c r="H13" s="39"/>
      <c r="I13" s="40"/>
      <c r="J13" s="40"/>
    </row>
    <row r="14" spans="1:10" ht="15" customHeight="1">
      <c r="A14" s="44"/>
      <c r="B14" s="45"/>
      <c r="C14" s="44"/>
      <c r="D14" s="39"/>
      <c r="E14" s="39"/>
      <c r="F14" s="39"/>
      <c r="G14" s="39"/>
      <c r="H14" s="39"/>
      <c r="I14" s="40"/>
      <c r="J14" s="40"/>
    </row>
    <row r="15" spans="1:10" ht="19.5" customHeight="1">
      <c r="A15" s="44" t="s">
        <v>7</v>
      </c>
      <c r="B15" s="45" t="s">
        <v>12</v>
      </c>
      <c r="C15" s="44"/>
      <c r="D15" s="39"/>
      <c r="E15" s="39"/>
      <c r="F15" s="39"/>
      <c r="G15" s="39"/>
      <c r="H15" s="39"/>
      <c r="I15" s="40"/>
      <c r="J15" s="40"/>
    </row>
    <row r="16" spans="1:10" ht="15">
      <c r="A16" s="44"/>
      <c r="B16" s="50"/>
      <c r="C16" s="44"/>
      <c r="D16" s="39"/>
      <c r="E16" s="39"/>
      <c r="F16" s="39"/>
      <c r="G16" s="39"/>
      <c r="H16" s="39"/>
      <c r="I16" s="40"/>
      <c r="J16" s="40"/>
    </row>
    <row r="17" spans="1:10" ht="15" customHeight="1">
      <c r="A17" s="46"/>
      <c r="B17" s="51"/>
      <c r="C17" s="46"/>
      <c r="D17" s="39"/>
      <c r="E17" s="39"/>
      <c r="F17" s="39"/>
      <c r="G17" s="39"/>
      <c r="H17" s="39"/>
      <c r="I17" s="40"/>
      <c r="J17" s="40"/>
    </row>
    <row r="18" spans="1:10" ht="19.5" customHeight="1">
      <c r="A18" s="41" t="s">
        <v>72</v>
      </c>
      <c r="B18" s="36" t="s">
        <v>73</v>
      </c>
      <c r="C18" s="41"/>
      <c r="D18" s="39"/>
      <c r="E18" s="39"/>
      <c r="F18" s="39"/>
      <c r="G18" s="39"/>
      <c r="H18" s="39"/>
      <c r="I18" s="40"/>
      <c r="J18" s="40"/>
    </row>
    <row r="19" spans="1:10" ht="15">
      <c r="A19" s="39"/>
      <c r="B19" s="39"/>
      <c r="C19" s="39"/>
      <c r="D19" s="39"/>
      <c r="E19" s="39"/>
      <c r="F19" s="39"/>
      <c r="G19" s="39"/>
      <c r="H19" s="39"/>
      <c r="I19" s="40"/>
      <c r="J19" s="40"/>
    </row>
    <row r="20" spans="1:10" ht="15">
      <c r="A20" s="39"/>
      <c r="B20" s="39"/>
      <c r="C20" s="39"/>
      <c r="D20" s="39"/>
      <c r="E20" s="39"/>
      <c r="F20" s="39"/>
      <c r="G20" s="39"/>
      <c r="H20" s="39"/>
      <c r="I20" s="40"/>
      <c r="J20" s="40"/>
    </row>
    <row r="21" spans="1:10" ht="15">
      <c r="A21" s="39"/>
      <c r="B21" s="39"/>
      <c r="C21" s="39"/>
      <c r="D21" s="39"/>
      <c r="E21" s="39"/>
      <c r="F21" s="39"/>
      <c r="G21" s="39"/>
      <c r="H21" s="39"/>
      <c r="I21" s="40"/>
      <c r="J21" s="40"/>
    </row>
    <row r="22" spans="1:10" ht="15">
      <c r="A22" s="39"/>
      <c r="B22" s="39"/>
      <c r="C22" s="39"/>
      <c r="D22" s="39"/>
      <c r="E22" s="39"/>
      <c r="F22" s="39"/>
      <c r="G22" s="39"/>
      <c r="H22" s="39"/>
      <c r="I22" s="40"/>
      <c r="J22" s="40"/>
    </row>
    <row r="23" spans="1:10" ht="15">
      <c r="A23" s="39"/>
      <c r="B23" s="39"/>
      <c r="C23" s="39"/>
      <c r="D23" s="39"/>
      <c r="E23" s="39"/>
      <c r="F23" s="39"/>
      <c r="G23" s="39"/>
      <c r="H23" s="39"/>
      <c r="I23" s="40"/>
      <c r="J23" s="40"/>
    </row>
    <row r="24" spans="1:10" ht="15">
      <c r="A24" s="39"/>
      <c r="B24" s="39"/>
      <c r="C24" s="39"/>
      <c r="D24" s="39"/>
      <c r="E24" s="39"/>
      <c r="F24" s="39"/>
      <c r="G24" s="39"/>
      <c r="H24" s="39"/>
      <c r="I24" s="40"/>
      <c r="J24" s="40"/>
    </row>
    <row r="25" spans="1:10" ht="1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371" t="s">
        <v>85</v>
      </c>
      <c r="B1" s="371"/>
      <c r="C1" s="371"/>
      <c r="D1" s="371"/>
      <c r="E1" s="371"/>
    </row>
    <row r="2" spans="1:5" ht="15" customHeight="1">
      <c r="A2" s="35"/>
      <c r="B2" s="35"/>
      <c r="C2" s="35"/>
      <c r="D2" s="35"/>
      <c r="E2" s="35"/>
    </row>
    <row r="3" spans="1:5" ht="12.75">
      <c r="A3" s="1"/>
      <c r="B3" s="1"/>
      <c r="C3" s="1"/>
      <c r="D3" s="1"/>
      <c r="E3" s="52" t="s">
        <v>14</v>
      </c>
    </row>
    <row r="4" spans="1:5" s="54" customFormat="1" ht="19.5" customHeight="1">
      <c r="A4" s="53" t="s">
        <v>17</v>
      </c>
      <c r="B4" s="53" t="s">
        <v>1</v>
      </c>
      <c r="C4" s="53" t="s">
        <v>2</v>
      </c>
      <c r="D4" s="53" t="s">
        <v>75</v>
      </c>
      <c r="E4" s="53" t="s">
        <v>76</v>
      </c>
    </row>
    <row r="5" spans="1:5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ht="30" customHeight="1">
      <c r="A6" s="12"/>
      <c r="B6" s="12"/>
      <c r="C6" s="12"/>
      <c r="D6" s="12"/>
      <c r="E6" s="12"/>
    </row>
    <row r="7" spans="1:5" ht="30" customHeight="1">
      <c r="A7" s="13"/>
      <c r="B7" s="13"/>
      <c r="C7" s="13"/>
      <c r="D7" s="13"/>
      <c r="E7" s="13"/>
    </row>
    <row r="8" spans="1:5" ht="30" customHeight="1">
      <c r="A8" s="13"/>
      <c r="B8" s="13"/>
      <c r="C8" s="13"/>
      <c r="D8" s="13"/>
      <c r="E8" s="13"/>
    </row>
    <row r="9" spans="1:5" ht="30" customHeight="1">
      <c r="A9" s="13"/>
      <c r="B9" s="13"/>
      <c r="C9" s="13"/>
      <c r="D9" s="13"/>
      <c r="E9" s="13"/>
    </row>
    <row r="10" spans="1:5" ht="30" customHeight="1">
      <c r="A10" s="14"/>
      <c r="B10" s="14"/>
      <c r="C10" s="14"/>
      <c r="D10" s="14"/>
      <c r="E10" s="14"/>
    </row>
    <row r="11" spans="1:5" ht="19.5" customHeight="1">
      <c r="A11" s="392" t="s">
        <v>44</v>
      </c>
      <c r="B11" s="392"/>
      <c r="C11" s="392"/>
      <c r="D11" s="392"/>
      <c r="E11" s="11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42" sqref="B42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356" t="s">
        <v>77</v>
      </c>
      <c r="B1" s="356"/>
      <c r="C1" s="356"/>
      <c r="D1" s="356"/>
      <c r="E1" s="356"/>
      <c r="F1" s="356"/>
    </row>
    <row r="2" spans="1:6" ht="65.25" customHeight="1">
      <c r="A2" s="37" t="s">
        <v>17</v>
      </c>
      <c r="B2" s="37" t="s">
        <v>78</v>
      </c>
      <c r="C2" s="37" t="s">
        <v>79</v>
      </c>
      <c r="D2" s="9" t="s">
        <v>80</v>
      </c>
      <c r="E2" s="9" t="s">
        <v>81</v>
      </c>
      <c r="F2" s="9" t="s">
        <v>82</v>
      </c>
    </row>
    <row r="3" spans="1:6" ht="9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6" s="56" customFormat="1" ht="47.25" customHeight="1">
      <c r="A4" s="416" t="s">
        <v>6</v>
      </c>
      <c r="B4" s="415"/>
      <c r="C4" s="409"/>
      <c r="D4" s="409"/>
      <c r="E4" s="412"/>
      <c r="F4" s="55"/>
    </row>
    <row r="5" spans="1:6" s="56" customFormat="1" ht="47.25" customHeight="1">
      <c r="A5" s="417"/>
      <c r="B5" s="415"/>
      <c r="C5" s="410"/>
      <c r="D5" s="410"/>
      <c r="E5" s="413"/>
      <c r="F5" s="57"/>
    </row>
    <row r="6" spans="1:7" s="56" customFormat="1" ht="47.25" customHeight="1">
      <c r="A6" s="418"/>
      <c r="B6" s="415"/>
      <c r="C6" s="411"/>
      <c r="D6" s="411"/>
      <c r="E6" s="414"/>
      <c r="F6" s="57"/>
      <c r="G6" s="56" t="s">
        <v>83</v>
      </c>
    </row>
    <row r="7" spans="1:6" s="56" customFormat="1" ht="47.25" customHeight="1">
      <c r="A7" s="416" t="s">
        <v>7</v>
      </c>
      <c r="B7" s="415"/>
      <c r="C7" s="409"/>
      <c r="D7" s="409"/>
      <c r="E7" s="412"/>
      <c r="F7" s="55"/>
    </row>
    <row r="8" spans="1:6" s="56" customFormat="1" ht="47.25" customHeight="1">
      <c r="A8" s="417"/>
      <c r="B8" s="415"/>
      <c r="C8" s="410"/>
      <c r="D8" s="410"/>
      <c r="E8" s="413"/>
      <c r="F8" s="57"/>
    </row>
    <row r="9" spans="1:6" s="56" customFormat="1" ht="47.25" customHeight="1">
      <c r="A9" s="418"/>
      <c r="B9" s="415"/>
      <c r="C9" s="411"/>
      <c r="D9" s="411"/>
      <c r="E9" s="414"/>
      <c r="F9" s="57"/>
    </row>
    <row r="10" spans="1:6" ht="20.25" customHeight="1">
      <c r="A10" s="58" t="s">
        <v>8</v>
      </c>
      <c r="B10" s="58"/>
      <c r="C10" s="11"/>
      <c r="D10" s="11"/>
      <c r="E10" s="11"/>
      <c r="F10" s="11"/>
    </row>
    <row r="11" spans="1:6" ht="20.25" customHeight="1">
      <c r="A11" s="58" t="s">
        <v>0</v>
      </c>
      <c r="B11" s="58"/>
      <c r="C11" s="11"/>
      <c r="D11" s="11"/>
      <c r="E11" s="11"/>
      <c r="F11" s="11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PageLayoutView="0" workbookViewId="0" topLeftCell="A4">
      <selection activeCell="D16" sqref="D16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5.125" style="1" customWidth="1"/>
    <col min="5" max="5" width="15.375" style="1" customWidth="1"/>
    <col min="6" max="6" width="14.375" style="1" customWidth="1"/>
    <col min="7" max="7" width="11.625" style="1" customWidth="1"/>
    <col min="8" max="10" width="10.75390625" style="1" customWidth="1"/>
    <col min="11" max="11" width="15.00390625" style="1" customWidth="1"/>
  </cols>
  <sheetData>
    <row r="1" spans="1:11" ht="18">
      <c r="A1" s="371" t="s">
        <v>52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6" ht="18">
      <c r="A2" s="2"/>
      <c r="B2" s="2"/>
      <c r="C2" s="2"/>
      <c r="D2" s="2"/>
      <c r="E2" s="2"/>
      <c r="F2" s="2"/>
    </row>
    <row r="3" spans="1:11" ht="12.75">
      <c r="A3" s="19"/>
      <c r="B3" s="19"/>
      <c r="C3" s="19"/>
      <c r="D3" s="19"/>
      <c r="E3" s="19"/>
      <c r="G3" s="8"/>
      <c r="H3" s="8"/>
      <c r="I3" s="8"/>
      <c r="J3" s="8"/>
      <c r="K3" s="20"/>
    </row>
    <row r="4" spans="1:11" s="21" customFormat="1" ht="18.75" customHeight="1">
      <c r="A4" s="372" t="s">
        <v>1</v>
      </c>
      <c r="B4" s="372" t="s">
        <v>2</v>
      </c>
      <c r="C4" s="372" t="s">
        <v>9</v>
      </c>
      <c r="D4" s="372" t="s">
        <v>53</v>
      </c>
      <c r="E4" s="372" t="s">
        <v>5</v>
      </c>
      <c r="F4" s="372"/>
      <c r="G4" s="372"/>
      <c r="H4" s="372"/>
      <c r="I4" s="372"/>
      <c r="J4" s="372"/>
      <c r="K4" s="372"/>
    </row>
    <row r="5" spans="1:11" s="21" customFormat="1" ht="20.25" customHeight="1">
      <c r="A5" s="372"/>
      <c r="B5" s="372"/>
      <c r="C5" s="372"/>
      <c r="D5" s="372"/>
      <c r="E5" s="372" t="s">
        <v>11</v>
      </c>
      <c r="F5" s="372" t="s">
        <v>26</v>
      </c>
      <c r="G5" s="372"/>
      <c r="H5" s="372"/>
      <c r="I5" s="372"/>
      <c r="J5" s="372"/>
      <c r="K5" s="372" t="s">
        <v>12</v>
      </c>
    </row>
    <row r="6" spans="1:11" s="21" customFormat="1" ht="63.75">
      <c r="A6" s="372"/>
      <c r="B6" s="372"/>
      <c r="C6" s="372"/>
      <c r="D6" s="372"/>
      <c r="E6" s="372"/>
      <c r="F6" s="29" t="s">
        <v>31</v>
      </c>
      <c r="G6" s="29" t="s">
        <v>32</v>
      </c>
      <c r="H6" s="29" t="s">
        <v>27</v>
      </c>
      <c r="I6" s="29" t="s">
        <v>29</v>
      </c>
      <c r="J6" s="29" t="s">
        <v>30</v>
      </c>
      <c r="K6" s="372"/>
    </row>
    <row r="7" spans="1:11" s="21" customFormat="1" ht="6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</row>
    <row r="8" spans="1:11" s="21" customFormat="1" ht="12.75">
      <c r="A8" s="24"/>
      <c r="B8" s="127" t="s">
        <v>271</v>
      </c>
      <c r="C8" s="206" t="s">
        <v>446</v>
      </c>
      <c r="D8" s="198">
        <v>8730075</v>
      </c>
      <c r="E8" s="198">
        <v>24600</v>
      </c>
      <c r="F8" s="198"/>
      <c r="G8" s="198"/>
      <c r="H8" s="198"/>
      <c r="I8" s="198"/>
      <c r="J8" s="198"/>
      <c r="K8" s="198">
        <v>8705475</v>
      </c>
    </row>
    <row r="9" spans="1:11" s="21" customFormat="1" ht="12.75">
      <c r="A9" s="24"/>
      <c r="B9" s="127" t="s">
        <v>272</v>
      </c>
      <c r="C9" s="206" t="s">
        <v>273</v>
      </c>
      <c r="D9" s="198">
        <v>3267</v>
      </c>
      <c r="E9" s="198">
        <v>3267</v>
      </c>
      <c r="F9" s="198"/>
      <c r="G9" s="198"/>
      <c r="H9" s="198"/>
      <c r="I9" s="198"/>
      <c r="J9" s="198"/>
      <c r="K9" s="198"/>
    </row>
    <row r="10" spans="1:11" s="21" customFormat="1" ht="12.75">
      <c r="A10" s="25"/>
      <c r="B10" s="203" t="s">
        <v>274</v>
      </c>
      <c r="C10" s="206" t="s">
        <v>275</v>
      </c>
      <c r="D10" s="204">
        <v>5700</v>
      </c>
      <c r="E10" s="204">
        <v>5700</v>
      </c>
      <c r="F10" s="204"/>
      <c r="G10" s="204"/>
      <c r="H10" s="204"/>
      <c r="I10" s="204"/>
      <c r="J10" s="204"/>
      <c r="K10" s="204"/>
    </row>
    <row r="11" spans="1:11" s="21" customFormat="1" ht="12.75">
      <c r="A11" s="202" t="s">
        <v>269</v>
      </c>
      <c r="B11" s="126"/>
      <c r="C11" s="226" t="s">
        <v>270</v>
      </c>
      <c r="D11" s="205">
        <f>SUM(D8:D10)</f>
        <v>8739042</v>
      </c>
      <c r="E11" s="205">
        <f>SUM(E8:E10)</f>
        <v>33567</v>
      </c>
      <c r="F11" s="205"/>
      <c r="G11" s="205"/>
      <c r="H11" s="205"/>
      <c r="I11" s="205"/>
      <c r="J11" s="205"/>
      <c r="K11" s="205">
        <f>SUM(K8:K10)</f>
        <v>8705475</v>
      </c>
    </row>
    <row r="12" spans="1:11" s="21" customFormat="1" ht="12.75">
      <c r="A12" s="24"/>
      <c r="B12" s="129">
        <v>60004</v>
      </c>
      <c r="C12" s="207" t="s">
        <v>277</v>
      </c>
      <c r="D12" s="198">
        <v>264400</v>
      </c>
      <c r="E12" s="198">
        <v>264400</v>
      </c>
      <c r="F12" s="198"/>
      <c r="G12" s="198"/>
      <c r="H12" s="198">
        <v>234400</v>
      </c>
      <c r="I12" s="198"/>
      <c r="J12" s="198"/>
      <c r="K12" s="198"/>
    </row>
    <row r="13" spans="1:11" s="21" customFormat="1" ht="12.75">
      <c r="A13" s="24"/>
      <c r="B13" s="129">
        <v>60013</v>
      </c>
      <c r="C13" s="207" t="s">
        <v>445</v>
      </c>
      <c r="D13" s="198">
        <v>404000</v>
      </c>
      <c r="E13" s="198"/>
      <c r="F13" s="198"/>
      <c r="G13" s="198"/>
      <c r="H13" s="198"/>
      <c r="I13" s="198"/>
      <c r="J13" s="198"/>
      <c r="K13" s="198">
        <v>404000</v>
      </c>
    </row>
    <row r="14" spans="1:11" s="21" customFormat="1" ht="12.75">
      <c r="A14" s="24"/>
      <c r="B14" s="129">
        <v>60014</v>
      </c>
      <c r="C14" s="130" t="s">
        <v>278</v>
      </c>
      <c r="D14" s="198">
        <v>1900000</v>
      </c>
      <c r="E14" s="198"/>
      <c r="F14" s="198"/>
      <c r="G14" s="198"/>
      <c r="H14" s="198"/>
      <c r="I14" s="198"/>
      <c r="J14" s="198"/>
      <c r="K14" s="198">
        <v>1900000</v>
      </c>
    </row>
    <row r="15" spans="1:11" s="21" customFormat="1" ht="12.75">
      <c r="A15" s="208"/>
      <c r="B15" s="136">
        <v>60016</v>
      </c>
      <c r="C15" s="209" t="s">
        <v>279</v>
      </c>
      <c r="D15" s="210">
        <v>1189200</v>
      </c>
      <c r="E15" s="210">
        <v>487000</v>
      </c>
      <c r="F15" s="210">
        <v>3000</v>
      </c>
      <c r="G15" s="210"/>
      <c r="H15" s="210"/>
      <c r="I15" s="210"/>
      <c r="J15" s="210"/>
      <c r="K15" s="210">
        <v>702200</v>
      </c>
    </row>
    <row r="16" spans="1:11" s="21" customFormat="1" ht="12.75">
      <c r="A16" s="211">
        <v>600</v>
      </c>
      <c r="B16" s="23"/>
      <c r="C16" s="225" t="s">
        <v>276</v>
      </c>
      <c r="D16" s="213">
        <f>SUM(D12:D15)</f>
        <v>3757600</v>
      </c>
      <c r="E16" s="213">
        <f>SUM(E12:E15)</f>
        <v>751400</v>
      </c>
      <c r="F16" s="213">
        <f>SUM(F15)</f>
        <v>3000</v>
      </c>
      <c r="G16" s="213"/>
      <c r="H16" s="213">
        <f>SUM(H12:H15)</f>
        <v>234400</v>
      </c>
      <c r="I16" s="213"/>
      <c r="J16" s="213"/>
      <c r="K16" s="213">
        <f>SUM(K12:K15)</f>
        <v>3006200</v>
      </c>
    </row>
    <row r="17" spans="1:11" s="21" customFormat="1" ht="25.5">
      <c r="A17" s="24"/>
      <c r="B17" s="129">
        <v>70005</v>
      </c>
      <c r="C17" s="130" t="s">
        <v>281</v>
      </c>
      <c r="D17" s="215">
        <v>319400</v>
      </c>
      <c r="E17" s="215">
        <v>191400</v>
      </c>
      <c r="F17" s="215">
        <v>7000</v>
      </c>
      <c r="G17" s="215"/>
      <c r="H17" s="215"/>
      <c r="I17" s="215"/>
      <c r="J17" s="215"/>
      <c r="K17" s="215">
        <v>128000</v>
      </c>
    </row>
    <row r="18" spans="1:11" s="21" customFormat="1" ht="12.75">
      <c r="A18" s="128">
        <v>700</v>
      </c>
      <c r="B18" s="129"/>
      <c r="C18" s="131" t="s">
        <v>280</v>
      </c>
      <c r="D18" s="205">
        <f>SUM(D17)</f>
        <v>319400</v>
      </c>
      <c r="E18" s="205">
        <f>SUM(E17)</f>
        <v>191400</v>
      </c>
      <c r="F18" s="205">
        <f>SUM(F17)</f>
        <v>7000</v>
      </c>
      <c r="G18" s="205"/>
      <c r="H18" s="205"/>
      <c r="I18" s="205"/>
      <c r="J18" s="205"/>
      <c r="K18" s="205">
        <f>SUM(K17)</f>
        <v>128000</v>
      </c>
    </row>
    <row r="19" spans="1:11" s="21" customFormat="1" ht="25.5">
      <c r="A19" s="24"/>
      <c r="B19" s="129">
        <v>71004</v>
      </c>
      <c r="C19" s="130" t="s">
        <v>283</v>
      </c>
      <c r="D19" s="214">
        <v>112720</v>
      </c>
      <c r="E19" s="214">
        <v>112720</v>
      </c>
      <c r="F19" s="198"/>
      <c r="G19" s="198"/>
      <c r="H19" s="198"/>
      <c r="I19" s="198"/>
      <c r="J19" s="198"/>
      <c r="K19" s="198"/>
    </row>
    <row r="20" spans="1:11" s="21" customFormat="1" ht="12.75">
      <c r="A20" s="208"/>
      <c r="B20" s="136">
        <v>71035</v>
      </c>
      <c r="C20" s="209" t="s">
        <v>284</v>
      </c>
      <c r="D20" s="210">
        <v>6000</v>
      </c>
      <c r="E20" s="210">
        <v>6000</v>
      </c>
      <c r="F20" s="210"/>
      <c r="G20" s="210"/>
      <c r="H20" s="210"/>
      <c r="I20" s="210"/>
      <c r="J20" s="210"/>
      <c r="K20" s="210"/>
    </row>
    <row r="21" spans="1:11" s="21" customFormat="1" ht="12.75">
      <c r="A21" s="211">
        <v>710</v>
      </c>
      <c r="B21" s="216"/>
      <c r="C21" s="131" t="s">
        <v>282</v>
      </c>
      <c r="D21" s="213">
        <f>SUM(D19:D20)</f>
        <v>118720</v>
      </c>
      <c r="E21" s="213">
        <f>SUM(E19:E20)</f>
        <v>118720</v>
      </c>
      <c r="F21" s="212"/>
      <c r="G21" s="212"/>
      <c r="H21" s="212"/>
      <c r="I21" s="212"/>
      <c r="J21" s="212"/>
      <c r="K21" s="212"/>
    </row>
    <row r="22" spans="1:11" s="21" customFormat="1" ht="12.75">
      <c r="A22" s="128"/>
      <c r="B22" s="129">
        <v>75011</v>
      </c>
      <c r="C22" s="130" t="s">
        <v>286</v>
      </c>
      <c r="D22" s="198">
        <v>69710</v>
      </c>
      <c r="E22" s="198">
        <v>69710</v>
      </c>
      <c r="F22" s="198">
        <v>52500</v>
      </c>
      <c r="G22" s="198">
        <v>10160</v>
      </c>
      <c r="H22" s="198"/>
      <c r="I22" s="198"/>
      <c r="J22" s="198"/>
      <c r="K22" s="198"/>
    </row>
    <row r="23" spans="1:11" s="21" customFormat="1" ht="12.75">
      <c r="A23" s="128"/>
      <c r="B23" s="129">
        <v>75022</v>
      </c>
      <c r="C23" s="130" t="s">
        <v>287</v>
      </c>
      <c r="D23" s="198">
        <v>114000</v>
      </c>
      <c r="E23" s="198">
        <v>114000</v>
      </c>
      <c r="F23" s="198"/>
      <c r="G23" s="198"/>
      <c r="H23" s="198"/>
      <c r="I23" s="198"/>
      <c r="J23" s="198"/>
      <c r="K23" s="198"/>
    </row>
    <row r="24" spans="1:11" s="21" customFormat="1" ht="12.75">
      <c r="A24" s="128"/>
      <c r="B24" s="129">
        <v>75023</v>
      </c>
      <c r="C24" s="130" t="s">
        <v>288</v>
      </c>
      <c r="D24" s="198">
        <v>2089630</v>
      </c>
      <c r="E24" s="198">
        <v>2071130</v>
      </c>
      <c r="F24" s="198">
        <v>1302130</v>
      </c>
      <c r="G24" s="198">
        <v>253200</v>
      </c>
      <c r="H24" s="198"/>
      <c r="I24" s="198"/>
      <c r="J24" s="198"/>
      <c r="K24" s="198">
        <v>18500</v>
      </c>
    </row>
    <row r="25" spans="1:11" s="21" customFormat="1" ht="12.75">
      <c r="A25" s="128"/>
      <c r="B25" s="129">
        <v>75075</v>
      </c>
      <c r="C25" s="130" t="s">
        <v>289</v>
      </c>
      <c r="D25" s="198">
        <v>47000</v>
      </c>
      <c r="E25" s="198">
        <v>47000</v>
      </c>
      <c r="F25" s="198">
        <v>1500</v>
      </c>
      <c r="G25" s="198"/>
      <c r="H25" s="198"/>
      <c r="I25" s="198"/>
      <c r="J25" s="198"/>
      <c r="K25" s="198"/>
    </row>
    <row r="26" spans="1:11" s="21" customFormat="1" ht="12.75">
      <c r="A26" s="128"/>
      <c r="B26" s="129">
        <v>75095</v>
      </c>
      <c r="C26" s="209" t="s">
        <v>275</v>
      </c>
      <c r="D26" s="210">
        <v>185700</v>
      </c>
      <c r="E26" s="210">
        <v>185700</v>
      </c>
      <c r="F26" s="210">
        <v>58300</v>
      </c>
      <c r="G26" s="210">
        <v>900</v>
      </c>
      <c r="H26" s="210"/>
      <c r="I26" s="210"/>
      <c r="J26" s="210"/>
      <c r="K26" s="210"/>
    </row>
    <row r="27" spans="1:11" s="21" customFormat="1" ht="12.75">
      <c r="A27" s="128">
        <v>750</v>
      </c>
      <c r="B27" s="129"/>
      <c r="C27" s="131" t="s">
        <v>285</v>
      </c>
      <c r="D27" s="213">
        <f>SUM(D22:D26)</f>
        <v>2506040</v>
      </c>
      <c r="E27" s="213">
        <f>SUM(E22:E26)</f>
        <v>2487540</v>
      </c>
      <c r="F27" s="213">
        <f>SUM(F22:F26)</f>
        <v>1414430</v>
      </c>
      <c r="G27" s="213">
        <f>SUM(G22:G26)</f>
        <v>264260</v>
      </c>
      <c r="H27" s="213"/>
      <c r="I27" s="213"/>
      <c r="J27" s="213"/>
      <c r="K27" s="213">
        <f>SUM(K24:K26)</f>
        <v>18500</v>
      </c>
    </row>
    <row r="28" spans="1:11" s="21" customFormat="1" ht="25.5">
      <c r="A28" s="128"/>
      <c r="B28" s="129">
        <v>75101</v>
      </c>
      <c r="C28" s="133" t="s">
        <v>291</v>
      </c>
      <c r="D28" s="217">
        <v>2098</v>
      </c>
      <c r="E28" s="217">
        <v>2098</v>
      </c>
      <c r="F28" s="217">
        <v>600</v>
      </c>
      <c r="G28" s="217">
        <v>118</v>
      </c>
      <c r="H28" s="210"/>
      <c r="I28" s="210"/>
      <c r="J28" s="210"/>
      <c r="K28" s="210"/>
    </row>
    <row r="29" spans="1:11" s="21" customFormat="1" ht="38.25">
      <c r="A29" s="128">
        <v>751</v>
      </c>
      <c r="B29" s="129"/>
      <c r="C29" s="132" t="s">
        <v>290</v>
      </c>
      <c r="D29" s="213">
        <f>SUM(D28)</f>
        <v>2098</v>
      </c>
      <c r="E29" s="213">
        <f>SUM(E28)</f>
        <v>2098</v>
      </c>
      <c r="F29" s="213">
        <f>SUM(F28)</f>
        <v>600</v>
      </c>
      <c r="G29" s="213">
        <f>SUM(G28)</f>
        <v>118</v>
      </c>
      <c r="H29" s="213"/>
      <c r="I29" s="213"/>
      <c r="J29" s="213"/>
      <c r="K29" s="213"/>
    </row>
    <row r="30" spans="1:11" s="21" customFormat="1" ht="12.75">
      <c r="A30" s="128"/>
      <c r="B30" s="129">
        <v>75403</v>
      </c>
      <c r="C30" s="130" t="s">
        <v>293</v>
      </c>
      <c r="D30" s="198">
        <v>24500</v>
      </c>
      <c r="E30" s="198">
        <v>24500</v>
      </c>
      <c r="F30" s="198"/>
      <c r="G30" s="198"/>
      <c r="H30" s="198"/>
      <c r="I30" s="198"/>
      <c r="J30" s="198"/>
      <c r="K30" s="198"/>
    </row>
    <row r="31" spans="1:11" s="21" customFormat="1" ht="12.75">
      <c r="A31" s="128"/>
      <c r="B31" s="129">
        <v>75412</v>
      </c>
      <c r="C31" s="130" t="s">
        <v>294</v>
      </c>
      <c r="D31" s="198">
        <v>89169</v>
      </c>
      <c r="E31" s="198">
        <v>89169</v>
      </c>
      <c r="F31" s="198">
        <v>18030</v>
      </c>
      <c r="G31" s="198">
        <v>1851</v>
      </c>
      <c r="H31" s="198"/>
      <c r="I31" s="198"/>
      <c r="J31" s="198"/>
      <c r="K31" s="198"/>
    </row>
    <row r="32" spans="1:11" s="21" customFormat="1" ht="12.75">
      <c r="A32" s="128"/>
      <c r="B32" s="129">
        <v>75415</v>
      </c>
      <c r="C32" s="130" t="s">
        <v>295</v>
      </c>
      <c r="D32" s="198">
        <v>36000</v>
      </c>
      <c r="E32" s="198">
        <v>36000</v>
      </c>
      <c r="F32" s="198"/>
      <c r="G32" s="198"/>
      <c r="H32" s="198"/>
      <c r="I32" s="198"/>
      <c r="J32" s="198"/>
      <c r="K32" s="198"/>
    </row>
    <row r="33" spans="1:11" s="21" customFormat="1" ht="12.75">
      <c r="A33" s="128"/>
      <c r="B33" s="129">
        <v>75421</v>
      </c>
      <c r="C33" s="130" t="s">
        <v>447</v>
      </c>
      <c r="D33" s="198">
        <v>1000</v>
      </c>
      <c r="E33" s="198">
        <v>1000</v>
      </c>
      <c r="F33" s="198"/>
      <c r="G33" s="198"/>
      <c r="H33" s="198"/>
      <c r="I33" s="198"/>
      <c r="J33" s="198"/>
      <c r="K33" s="198"/>
    </row>
    <row r="34" spans="1:11" s="21" customFormat="1" ht="14.25" customHeight="1">
      <c r="A34" s="128"/>
      <c r="B34" s="129">
        <v>75478</v>
      </c>
      <c r="C34" s="130" t="s">
        <v>296</v>
      </c>
      <c r="D34" s="198">
        <v>3400</v>
      </c>
      <c r="E34" s="198">
        <v>3400</v>
      </c>
      <c r="F34" s="198"/>
      <c r="G34" s="198"/>
      <c r="H34" s="198"/>
      <c r="I34" s="198"/>
      <c r="J34" s="198"/>
      <c r="K34" s="198"/>
    </row>
    <row r="35" spans="1:11" s="21" customFormat="1" ht="12.75">
      <c r="A35" s="135"/>
      <c r="B35" s="136">
        <v>75495</v>
      </c>
      <c r="C35" s="209" t="s">
        <v>275</v>
      </c>
      <c r="D35" s="210">
        <v>1000</v>
      </c>
      <c r="E35" s="210">
        <v>1000</v>
      </c>
      <c r="F35" s="210"/>
      <c r="G35" s="210"/>
      <c r="H35" s="210"/>
      <c r="I35" s="210"/>
      <c r="J35" s="210"/>
      <c r="K35" s="210"/>
    </row>
    <row r="36" spans="1:11" s="21" customFormat="1" ht="12.75">
      <c r="A36" s="211">
        <v>754</v>
      </c>
      <c r="B36" s="216"/>
      <c r="C36" s="131" t="s">
        <v>292</v>
      </c>
      <c r="D36" s="213">
        <f>SUM(D30:D35)</f>
        <v>155069</v>
      </c>
      <c r="E36" s="213">
        <f>SUM(E30:E35)</f>
        <v>155069</v>
      </c>
      <c r="F36" s="213">
        <f>SUM(F31:F35)</f>
        <v>18030</v>
      </c>
      <c r="G36" s="213">
        <f>SUM(G31:G35)</f>
        <v>1851</v>
      </c>
      <c r="H36" s="213"/>
      <c r="I36" s="213"/>
      <c r="J36" s="213"/>
      <c r="K36" s="213"/>
    </row>
    <row r="37" spans="1:11" s="21" customFormat="1" ht="25.5">
      <c r="A37" s="128"/>
      <c r="B37" s="134">
        <v>75702</v>
      </c>
      <c r="C37" s="130" t="s">
        <v>448</v>
      </c>
      <c r="D37" s="217">
        <v>80000</v>
      </c>
      <c r="E37" s="217">
        <v>80000</v>
      </c>
      <c r="F37" s="210"/>
      <c r="G37" s="210"/>
      <c r="H37" s="210"/>
      <c r="I37" s="217">
        <v>80000</v>
      </c>
      <c r="J37" s="210"/>
      <c r="K37" s="210"/>
    </row>
    <row r="38" spans="1:11" s="21" customFormat="1" ht="14.25" customHeight="1">
      <c r="A38" s="128"/>
      <c r="B38" s="134">
        <v>75704</v>
      </c>
      <c r="C38" s="218" t="s">
        <v>451</v>
      </c>
      <c r="D38" s="217">
        <v>144200</v>
      </c>
      <c r="E38" s="217">
        <v>144200</v>
      </c>
      <c r="F38" s="210"/>
      <c r="G38" s="210"/>
      <c r="H38" s="210"/>
      <c r="I38" s="217"/>
      <c r="J38" s="210">
        <v>144200</v>
      </c>
      <c r="K38" s="210"/>
    </row>
    <row r="39" spans="1:11" s="21" customFormat="1" ht="12.75">
      <c r="A39" s="128">
        <v>757</v>
      </c>
      <c r="B39" s="129"/>
      <c r="C39" s="131" t="s">
        <v>297</v>
      </c>
      <c r="D39" s="213">
        <f>SUM(D37:D38)</f>
        <v>224200</v>
      </c>
      <c r="E39" s="213">
        <f>SUM(E37:E38)</f>
        <v>224200</v>
      </c>
      <c r="F39" s="213"/>
      <c r="G39" s="213"/>
      <c r="H39" s="213"/>
      <c r="I39" s="213">
        <f>SUM(I37:I38)</f>
        <v>80000</v>
      </c>
      <c r="J39" s="213">
        <f>SUM(J37:J38)</f>
        <v>144200</v>
      </c>
      <c r="K39" s="213"/>
    </row>
    <row r="40" spans="1:11" s="21" customFormat="1" ht="12.75">
      <c r="A40" s="128"/>
      <c r="B40" s="129">
        <v>75818</v>
      </c>
      <c r="C40" s="130" t="s">
        <v>299</v>
      </c>
      <c r="D40" s="210">
        <v>150000</v>
      </c>
      <c r="E40" s="210">
        <v>150000</v>
      </c>
      <c r="F40" s="210"/>
      <c r="G40" s="210"/>
      <c r="H40" s="210"/>
      <c r="I40" s="210"/>
      <c r="J40" s="210"/>
      <c r="K40" s="210"/>
    </row>
    <row r="41" spans="1:11" s="21" customFormat="1" ht="12.75">
      <c r="A41" s="128">
        <v>758</v>
      </c>
      <c r="B41" s="129"/>
      <c r="C41" s="131" t="s">
        <v>298</v>
      </c>
      <c r="D41" s="213">
        <f>SUM(D40)</f>
        <v>150000</v>
      </c>
      <c r="E41" s="213">
        <f>SUM(E40)</f>
        <v>150000</v>
      </c>
      <c r="F41" s="212"/>
      <c r="G41" s="212"/>
      <c r="H41" s="212"/>
      <c r="I41" s="212"/>
      <c r="J41" s="212"/>
      <c r="K41" s="212"/>
    </row>
    <row r="42" spans="1:11" s="21" customFormat="1" ht="12.75">
      <c r="A42" s="128"/>
      <c r="B42" s="129">
        <v>80101</v>
      </c>
      <c r="C42" s="130" t="s">
        <v>301</v>
      </c>
      <c r="D42" s="198">
        <v>7293936</v>
      </c>
      <c r="E42" s="198">
        <v>7143936</v>
      </c>
      <c r="F42" s="198">
        <v>4591778</v>
      </c>
      <c r="G42" s="198">
        <v>958876</v>
      </c>
      <c r="H42" s="198"/>
      <c r="I42" s="198"/>
      <c r="J42" s="198"/>
      <c r="K42" s="198">
        <v>150000</v>
      </c>
    </row>
    <row r="43" spans="1:11" s="21" customFormat="1" ht="12.75">
      <c r="A43" s="128"/>
      <c r="B43" s="129">
        <v>80104</v>
      </c>
      <c r="C43" s="130" t="s">
        <v>302</v>
      </c>
      <c r="D43" s="198">
        <v>399426</v>
      </c>
      <c r="E43" s="198">
        <v>399426</v>
      </c>
      <c r="F43" s="198">
        <v>259149</v>
      </c>
      <c r="G43" s="198">
        <v>55392</v>
      </c>
      <c r="H43" s="198"/>
      <c r="I43" s="198"/>
      <c r="J43" s="198"/>
      <c r="K43" s="198"/>
    </row>
    <row r="44" spans="1:11" s="21" customFormat="1" ht="12.75">
      <c r="A44" s="128"/>
      <c r="B44" s="129">
        <v>80110</v>
      </c>
      <c r="C44" s="130" t="s">
        <v>303</v>
      </c>
      <c r="D44" s="198">
        <v>2439560</v>
      </c>
      <c r="E44" s="198">
        <v>2439560</v>
      </c>
      <c r="F44" s="198">
        <v>1746843</v>
      </c>
      <c r="G44" s="198">
        <v>401600</v>
      </c>
      <c r="H44" s="198"/>
      <c r="I44" s="198"/>
      <c r="J44" s="198"/>
      <c r="K44" s="198"/>
    </row>
    <row r="45" spans="1:11" s="21" customFormat="1" ht="12.75">
      <c r="A45" s="128"/>
      <c r="B45" s="129">
        <v>80113</v>
      </c>
      <c r="C45" s="130" t="s">
        <v>304</v>
      </c>
      <c r="D45" s="198">
        <v>234990</v>
      </c>
      <c r="E45" s="198">
        <v>234990</v>
      </c>
      <c r="F45" s="198">
        <v>93328</v>
      </c>
      <c r="G45" s="198">
        <v>18512</v>
      </c>
      <c r="H45" s="198"/>
      <c r="I45" s="198"/>
      <c r="J45" s="198"/>
      <c r="K45" s="198"/>
    </row>
    <row r="46" spans="1:11" s="21" customFormat="1" ht="13.5" customHeight="1">
      <c r="A46" s="135"/>
      <c r="B46" s="136">
        <v>80146</v>
      </c>
      <c r="C46" s="130" t="s">
        <v>305</v>
      </c>
      <c r="D46" s="198">
        <v>48286</v>
      </c>
      <c r="E46" s="198">
        <v>48286</v>
      </c>
      <c r="F46" s="198"/>
      <c r="G46" s="198"/>
      <c r="H46" s="198"/>
      <c r="I46" s="198"/>
      <c r="J46" s="198"/>
      <c r="K46" s="198"/>
    </row>
    <row r="47" spans="1:11" s="21" customFormat="1" ht="12.75">
      <c r="A47" s="135"/>
      <c r="B47" s="136">
        <v>80195</v>
      </c>
      <c r="C47" s="209" t="s">
        <v>275</v>
      </c>
      <c r="D47" s="210">
        <v>128743</v>
      </c>
      <c r="E47" s="210">
        <v>128743</v>
      </c>
      <c r="F47" s="210"/>
      <c r="G47" s="210"/>
      <c r="H47" s="210"/>
      <c r="I47" s="210"/>
      <c r="J47" s="210"/>
      <c r="K47" s="210"/>
    </row>
    <row r="48" spans="1:11" s="21" customFormat="1" ht="12.75">
      <c r="A48" s="211">
        <v>801</v>
      </c>
      <c r="B48" s="216"/>
      <c r="C48" s="131" t="s">
        <v>300</v>
      </c>
      <c r="D48" s="213">
        <f>SUM(D42:D47)</f>
        <v>10544941</v>
      </c>
      <c r="E48" s="213">
        <f>SUM(E42:E47)</f>
        <v>10394941</v>
      </c>
      <c r="F48" s="213">
        <f>SUM(F42:F47)</f>
        <v>6691098</v>
      </c>
      <c r="G48" s="213">
        <f>SUM(G42:G47)</f>
        <v>1434380</v>
      </c>
      <c r="H48" s="213"/>
      <c r="I48" s="213"/>
      <c r="J48" s="213"/>
      <c r="K48" s="213">
        <f>SUM(K42:K47)</f>
        <v>150000</v>
      </c>
    </row>
    <row r="49" spans="1:11" s="21" customFormat="1" ht="12.75">
      <c r="A49" s="219"/>
      <c r="B49" s="197">
        <v>85121</v>
      </c>
      <c r="C49" s="130" t="s">
        <v>449</v>
      </c>
      <c r="D49" s="198">
        <v>6900</v>
      </c>
      <c r="E49" s="198">
        <v>0</v>
      </c>
      <c r="F49" s="198"/>
      <c r="G49" s="198"/>
      <c r="H49" s="198"/>
      <c r="I49" s="198"/>
      <c r="J49" s="198"/>
      <c r="K49" s="198">
        <v>6900</v>
      </c>
    </row>
    <row r="50" spans="1:11" s="21" customFormat="1" ht="12.75">
      <c r="A50" s="135"/>
      <c r="B50" s="136">
        <v>85153</v>
      </c>
      <c r="C50" s="130" t="s">
        <v>307</v>
      </c>
      <c r="D50" s="198">
        <v>1500</v>
      </c>
      <c r="E50" s="198">
        <v>1500</v>
      </c>
      <c r="F50" s="198"/>
      <c r="G50" s="198"/>
      <c r="H50" s="198"/>
      <c r="I50" s="198"/>
      <c r="J50" s="198"/>
      <c r="K50" s="198"/>
    </row>
    <row r="51" spans="1:11" s="21" customFormat="1" ht="12.75">
      <c r="A51" s="135"/>
      <c r="B51" s="136">
        <v>85154</v>
      </c>
      <c r="C51" s="130" t="s">
        <v>308</v>
      </c>
      <c r="D51" s="198">
        <v>194340</v>
      </c>
      <c r="E51" s="198">
        <v>194340</v>
      </c>
      <c r="F51" s="198">
        <v>69200</v>
      </c>
      <c r="G51" s="198">
        <v>4405</v>
      </c>
      <c r="H51" s="198"/>
      <c r="I51" s="198"/>
      <c r="J51" s="198"/>
      <c r="K51" s="198"/>
    </row>
    <row r="52" spans="1:11" s="21" customFormat="1" ht="12.75">
      <c r="A52" s="135"/>
      <c r="B52" s="136">
        <v>85158</v>
      </c>
      <c r="C52" s="209" t="s">
        <v>512</v>
      </c>
      <c r="D52" s="210">
        <v>7200</v>
      </c>
      <c r="E52" s="210">
        <v>7200</v>
      </c>
      <c r="F52" s="210"/>
      <c r="G52" s="210"/>
      <c r="H52" s="210">
        <v>7200</v>
      </c>
      <c r="I52" s="210"/>
      <c r="J52" s="210"/>
      <c r="K52" s="210"/>
    </row>
    <row r="53" spans="1:11" s="21" customFormat="1" ht="12.75">
      <c r="A53" s="219"/>
      <c r="B53" s="197">
        <v>85195</v>
      </c>
      <c r="C53" s="209" t="s">
        <v>275</v>
      </c>
      <c r="D53" s="210">
        <v>30000</v>
      </c>
      <c r="E53" s="210">
        <v>30000</v>
      </c>
      <c r="F53" s="210"/>
      <c r="G53" s="210"/>
      <c r="H53" s="210"/>
      <c r="I53" s="210"/>
      <c r="J53" s="210"/>
      <c r="K53" s="210"/>
    </row>
    <row r="54" spans="1:11" s="21" customFormat="1" ht="12.75">
      <c r="A54" s="220">
        <v>851</v>
      </c>
      <c r="B54" s="196"/>
      <c r="C54" s="131" t="s">
        <v>306</v>
      </c>
      <c r="D54" s="213">
        <f>SUM(D49:D53)</f>
        <v>239940</v>
      </c>
      <c r="E54" s="213">
        <f>SUM(E49:E53)</f>
        <v>233040</v>
      </c>
      <c r="F54" s="213">
        <f>SUM(F51:F52)</f>
        <v>69200</v>
      </c>
      <c r="G54" s="213">
        <f>SUM(G51:G52)</f>
        <v>4405</v>
      </c>
      <c r="H54" s="213">
        <f>SUM(H52)</f>
        <v>7200</v>
      </c>
      <c r="I54" s="213"/>
      <c r="J54" s="213"/>
      <c r="K54" s="213">
        <f>SUM(K49:K52)</f>
        <v>6900</v>
      </c>
    </row>
    <row r="55" spans="1:11" s="21" customFormat="1" ht="12.75">
      <c r="A55" s="135"/>
      <c r="B55" s="136">
        <v>85201</v>
      </c>
      <c r="C55" s="130" t="s">
        <v>310</v>
      </c>
      <c r="D55" s="198">
        <v>500</v>
      </c>
      <c r="E55" s="198">
        <v>500</v>
      </c>
      <c r="F55" s="198"/>
      <c r="G55" s="198"/>
      <c r="H55" s="198"/>
      <c r="I55" s="198"/>
      <c r="J55" s="198"/>
      <c r="K55" s="198"/>
    </row>
    <row r="56" spans="1:11" s="21" customFormat="1" ht="12.75">
      <c r="A56" s="135"/>
      <c r="B56" s="136">
        <v>85202</v>
      </c>
      <c r="C56" s="130" t="s">
        <v>450</v>
      </c>
      <c r="D56" s="198">
        <v>71000</v>
      </c>
      <c r="E56" s="198">
        <v>71000</v>
      </c>
      <c r="F56" s="198"/>
      <c r="G56" s="198"/>
      <c r="H56" s="198"/>
      <c r="I56" s="198"/>
      <c r="J56" s="198"/>
      <c r="K56" s="198"/>
    </row>
    <row r="57" spans="1:11" s="21" customFormat="1" ht="12.75">
      <c r="A57" s="135"/>
      <c r="B57" s="136">
        <v>85203</v>
      </c>
      <c r="C57" s="130" t="s">
        <v>311</v>
      </c>
      <c r="D57" s="198">
        <v>500</v>
      </c>
      <c r="E57" s="198">
        <v>500</v>
      </c>
      <c r="F57" s="198"/>
      <c r="G57" s="198"/>
      <c r="H57" s="198"/>
      <c r="I57" s="198"/>
      <c r="J57" s="198"/>
      <c r="K57" s="198"/>
    </row>
    <row r="58" spans="1:11" s="21" customFormat="1" ht="63.75">
      <c r="A58" s="135"/>
      <c r="B58" s="136">
        <v>85212</v>
      </c>
      <c r="C58" s="137" t="s">
        <v>513</v>
      </c>
      <c r="D58" s="214">
        <v>3168857</v>
      </c>
      <c r="E58" s="214">
        <v>3168857</v>
      </c>
      <c r="F58" s="214">
        <v>62519</v>
      </c>
      <c r="G58" s="214">
        <v>44777</v>
      </c>
      <c r="H58" s="198"/>
      <c r="I58" s="198"/>
      <c r="J58" s="198"/>
      <c r="K58" s="198"/>
    </row>
    <row r="59" spans="1:11" s="21" customFormat="1" ht="51">
      <c r="A59" s="135"/>
      <c r="B59" s="136">
        <v>85213</v>
      </c>
      <c r="C59" s="138" t="s">
        <v>549</v>
      </c>
      <c r="D59" s="214">
        <v>26286</v>
      </c>
      <c r="E59" s="214">
        <v>26286</v>
      </c>
      <c r="F59" s="198"/>
      <c r="G59" s="214">
        <v>26286</v>
      </c>
      <c r="H59" s="198"/>
      <c r="I59" s="198"/>
      <c r="J59" s="198"/>
      <c r="K59" s="198"/>
    </row>
    <row r="60" spans="1:11" s="21" customFormat="1" ht="32.25" customHeight="1">
      <c r="A60" s="135"/>
      <c r="B60" s="136">
        <v>85214</v>
      </c>
      <c r="C60" s="138" t="s">
        <v>550</v>
      </c>
      <c r="D60" s="214">
        <v>684213</v>
      </c>
      <c r="E60" s="214">
        <v>684213</v>
      </c>
      <c r="F60" s="198"/>
      <c r="G60" s="214">
        <v>500</v>
      </c>
      <c r="H60" s="198"/>
      <c r="I60" s="198"/>
      <c r="J60" s="198"/>
      <c r="K60" s="198"/>
    </row>
    <row r="61" spans="1:11" s="21" customFormat="1" ht="12.75">
      <c r="A61" s="135"/>
      <c r="B61" s="136">
        <v>85215</v>
      </c>
      <c r="C61" s="138" t="s">
        <v>312</v>
      </c>
      <c r="D61" s="198">
        <v>6500</v>
      </c>
      <c r="E61" s="198">
        <v>6500</v>
      </c>
      <c r="F61" s="198"/>
      <c r="G61" s="198"/>
      <c r="H61" s="198"/>
      <c r="I61" s="198"/>
      <c r="J61" s="198"/>
      <c r="K61" s="198"/>
    </row>
    <row r="62" spans="1:11" s="21" customFormat="1" ht="12.75">
      <c r="A62" s="135"/>
      <c r="B62" s="136">
        <v>85219</v>
      </c>
      <c r="C62" s="137" t="s">
        <v>313</v>
      </c>
      <c r="D62" s="198">
        <v>175438</v>
      </c>
      <c r="E62" s="198">
        <v>175438</v>
      </c>
      <c r="F62" s="198">
        <v>129563</v>
      </c>
      <c r="G62" s="198">
        <v>26895</v>
      </c>
      <c r="H62" s="198"/>
      <c r="I62" s="198"/>
      <c r="J62" s="198"/>
      <c r="K62" s="198"/>
    </row>
    <row r="63" spans="1:11" s="21" customFormat="1" ht="25.5">
      <c r="A63" s="135"/>
      <c r="B63" s="136">
        <v>85228</v>
      </c>
      <c r="C63" s="130" t="s">
        <v>314</v>
      </c>
      <c r="D63" s="214">
        <v>3000</v>
      </c>
      <c r="E63" s="214">
        <v>3000</v>
      </c>
      <c r="F63" s="214">
        <v>2528</v>
      </c>
      <c r="G63" s="214">
        <v>472</v>
      </c>
      <c r="H63" s="198"/>
      <c r="I63" s="198"/>
      <c r="J63" s="198"/>
      <c r="K63" s="198"/>
    </row>
    <row r="64" spans="1:11" s="21" customFormat="1" ht="12.75">
      <c r="A64" s="135"/>
      <c r="B64" s="136">
        <v>85295</v>
      </c>
      <c r="C64" s="221" t="s">
        <v>275</v>
      </c>
      <c r="D64" s="210">
        <v>204274</v>
      </c>
      <c r="E64" s="210">
        <v>204274</v>
      </c>
      <c r="F64" s="210"/>
      <c r="G64" s="210"/>
      <c r="H64" s="210">
        <v>3000</v>
      </c>
      <c r="I64" s="210"/>
      <c r="J64" s="210"/>
      <c r="K64" s="210"/>
    </row>
    <row r="65" spans="1:11" s="21" customFormat="1" ht="12.75">
      <c r="A65" s="220">
        <v>852</v>
      </c>
      <c r="B65" s="220"/>
      <c r="C65" s="131" t="s">
        <v>309</v>
      </c>
      <c r="D65" s="213">
        <f>SUM(D55:D64)</f>
        <v>4340568</v>
      </c>
      <c r="E65" s="213">
        <f>SUM(E55:E64)</f>
        <v>4340568</v>
      </c>
      <c r="F65" s="213">
        <f>SUM(F55:F64)</f>
        <v>194610</v>
      </c>
      <c r="G65" s="213">
        <f>SUM(G55:G64)</f>
        <v>98930</v>
      </c>
      <c r="H65" s="213">
        <f>SUM(H55:H64)</f>
        <v>3000</v>
      </c>
      <c r="I65" s="213"/>
      <c r="J65" s="213"/>
      <c r="K65" s="213"/>
    </row>
    <row r="66" spans="1:11" s="21" customFormat="1" ht="12.75">
      <c r="A66" s="135"/>
      <c r="B66" s="136">
        <v>85401</v>
      </c>
      <c r="C66" s="130" t="s">
        <v>316</v>
      </c>
      <c r="D66" s="198">
        <v>317644</v>
      </c>
      <c r="E66" s="198">
        <v>317644</v>
      </c>
      <c r="F66" s="198">
        <v>226260</v>
      </c>
      <c r="G66" s="198">
        <v>51895</v>
      </c>
      <c r="H66" s="198"/>
      <c r="I66" s="198"/>
      <c r="J66" s="198"/>
      <c r="K66" s="198"/>
    </row>
    <row r="67" spans="1:11" s="21" customFormat="1" ht="15.75" customHeight="1">
      <c r="A67" s="135"/>
      <c r="B67" s="136">
        <v>85446</v>
      </c>
      <c r="C67" s="130" t="s">
        <v>305</v>
      </c>
      <c r="D67" s="210">
        <v>1541</v>
      </c>
      <c r="E67" s="210">
        <v>1541</v>
      </c>
      <c r="F67" s="210"/>
      <c r="G67" s="210"/>
      <c r="H67" s="210"/>
      <c r="I67" s="210"/>
      <c r="J67" s="210"/>
      <c r="K67" s="210"/>
    </row>
    <row r="68" spans="1:11" s="21" customFormat="1" ht="15" customHeight="1">
      <c r="A68" s="135">
        <v>854</v>
      </c>
      <c r="B68" s="136"/>
      <c r="C68" s="131" t="s">
        <v>315</v>
      </c>
      <c r="D68" s="213">
        <f>SUM(D66:D67)</f>
        <v>319185</v>
      </c>
      <c r="E68" s="213">
        <f>SUM(E66:E67)</f>
        <v>319185</v>
      </c>
      <c r="F68" s="213">
        <f>SUM(F66:F67)</f>
        <v>226260</v>
      </c>
      <c r="G68" s="213">
        <f>SUM(G66:G67)</f>
        <v>51895</v>
      </c>
      <c r="H68" s="212"/>
      <c r="I68" s="212"/>
      <c r="J68" s="212"/>
      <c r="K68" s="212"/>
    </row>
    <row r="69" spans="1:11" s="21" customFormat="1" ht="12.75">
      <c r="A69" s="135"/>
      <c r="B69" s="136">
        <v>90001</v>
      </c>
      <c r="C69" s="130" t="s">
        <v>318</v>
      </c>
      <c r="D69" s="198">
        <v>2000</v>
      </c>
      <c r="E69" s="198">
        <v>2000</v>
      </c>
      <c r="F69" s="198">
        <v>2000</v>
      </c>
      <c r="G69" s="198"/>
      <c r="H69" s="198"/>
      <c r="I69" s="198"/>
      <c r="J69" s="198"/>
      <c r="K69" s="198"/>
    </row>
    <row r="70" spans="1:11" s="21" customFormat="1" ht="12.75">
      <c r="A70" s="135"/>
      <c r="B70" s="136">
        <v>90002</v>
      </c>
      <c r="C70" s="130" t="s">
        <v>319</v>
      </c>
      <c r="D70" s="198">
        <v>40250</v>
      </c>
      <c r="E70" s="198">
        <v>40250</v>
      </c>
      <c r="F70" s="198"/>
      <c r="G70" s="198"/>
      <c r="H70" s="198"/>
      <c r="I70" s="198"/>
      <c r="J70" s="198"/>
      <c r="K70" s="198"/>
    </row>
    <row r="71" spans="1:11" s="21" customFormat="1" ht="12.75">
      <c r="A71" s="135"/>
      <c r="B71" s="136">
        <v>90003</v>
      </c>
      <c r="C71" s="130" t="s">
        <v>320</v>
      </c>
      <c r="D71" s="198">
        <v>176700</v>
      </c>
      <c r="E71" s="198">
        <v>176700</v>
      </c>
      <c r="F71" s="198">
        <v>25000</v>
      </c>
      <c r="G71" s="198">
        <v>5000</v>
      </c>
      <c r="H71" s="198"/>
      <c r="I71" s="198"/>
      <c r="J71" s="198"/>
      <c r="K71" s="198"/>
    </row>
    <row r="72" spans="1:11" s="21" customFormat="1" ht="13.5" customHeight="1">
      <c r="A72" s="135"/>
      <c r="B72" s="136">
        <v>90004</v>
      </c>
      <c r="C72" s="130" t="s">
        <v>321</v>
      </c>
      <c r="D72" s="199">
        <v>29600</v>
      </c>
      <c r="E72" s="199">
        <v>29600</v>
      </c>
      <c r="F72" s="199">
        <v>8000</v>
      </c>
      <c r="G72" s="199">
        <v>1600</v>
      </c>
      <c r="H72" s="199"/>
      <c r="I72" s="199"/>
      <c r="J72" s="199"/>
      <c r="K72" s="199"/>
    </row>
    <row r="73" spans="1:11" s="21" customFormat="1" ht="13.5" customHeight="1">
      <c r="A73" s="135"/>
      <c r="B73" s="136">
        <v>90013</v>
      </c>
      <c r="C73" s="130" t="s">
        <v>516</v>
      </c>
      <c r="D73" s="199">
        <v>40000</v>
      </c>
      <c r="E73" s="199">
        <v>40000</v>
      </c>
      <c r="F73" s="199"/>
      <c r="G73" s="199"/>
      <c r="H73" s="199"/>
      <c r="I73" s="199"/>
      <c r="J73" s="199"/>
      <c r="K73" s="199"/>
    </row>
    <row r="74" spans="1:11" s="21" customFormat="1" ht="12.75">
      <c r="A74" s="135"/>
      <c r="B74" s="136">
        <v>90015</v>
      </c>
      <c r="C74" s="130" t="s">
        <v>322</v>
      </c>
      <c r="D74" s="199">
        <v>650000</v>
      </c>
      <c r="E74" s="199">
        <v>450000</v>
      </c>
      <c r="F74" s="199"/>
      <c r="G74" s="199"/>
      <c r="H74" s="199"/>
      <c r="I74" s="199"/>
      <c r="J74" s="199"/>
      <c r="K74" s="199">
        <v>200000</v>
      </c>
    </row>
    <row r="75" spans="1:11" s="21" customFormat="1" ht="12.75">
      <c r="A75" s="135"/>
      <c r="B75" s="136">
        <v>90095</v>
      </c>
      <c r="C75" s="209" t="s">
        <v>275</v>
      </c>
      <c r="D75" s="222">
        <v>615475</v>
      </c>
      <c r="E75" s="222">
        <v>565475</v>
      </c>
      <c r="F75" s="222">
        <v>286400</v>
      </c>
      <c r="G75" s="222">
        <v>49875</v>
      </c>
      <c r="H75" s="222"/>
      <c r="I75" s="222"/>
      <c r="J75" s="222"/>
      <c r="K75" s="222">
        <v>50000</v>
      </c>
    </row>
    <row r="76" spans="1:11" s="21" customFormat="1" ht="14.25" customHeight="1">
      <c r="A76" s="220">
        <v>900</v>
      </c>
      <c r="B76" s="196"/>
      <c r="C76" s="131" t="s">
        <v>317</v>
      </c>
      <c r="D76" s="213">
        <f>SUM(D69:D75)</f>
        <v>1554025</v>
      </c>
      <c r="E76" s="213">
        <f>SUM(E69:E75)</f>
        <v>1304025</v>
      </c>
      <c r="F76" s="213">
        <f>SUM(F69:F75)</f>
        <v>321400</v>
      </c>
      <c r="G76" s="213">
        <f>SUM(G69:G75)</f>
        <v>56475</v>
      </c>
      <c r="H76" s="213"/>
      <c r="I76" s="213"/>
      <c r="J76" s="213"/>
      <c r="K76" s="213">
        <f>SUM(K69:K75)</f>
        <v>250000</v>
      </c>
    </row>
    <row r="77" spans="1:11" s="21" customFormat="1" ht="15.75" customHeight="1">
      <c r="A77" s="135"/>
      <c r="B77" s="136">
        <v>92105</v>
      </c>
      <c r="C77" s="130" t="s">
        <v>324</v>
      </c>
      <c r="D77" s="199">
        <v>5000</v>
      </c>
      <c r="E77" s="199">
        <v>5000</v>
      </c>
      <c r="F77" s="199"/>
      <c r="G77" s="199"/>
      <c r="H77" s="199"/>
      <c r="I77" s="199"/>
      <c r="J77" s="199"/>
      <c r="K77" s="199"/>
    </row>
    <row r="78" spans="1:11" s="21" customFormat="1" ht="12.75">
      <c r="A78" s="135"/>
      <c r="B78" s="136">
        <v>92120</v>
      </c>
      <c r="C78" s="130" t="s">
        <v>325</v>
      </c>
      <c r="D78" s="199">
        <v>80000</v>
      </c>
      <c r="E78" s="199">
        <v>80000</v>
      </c>
      <c r="F78" s="199"/>
      <c r="G78" s="199"/>
      <c r="H78" s="199">
        <v>70000</v>
      </c>
      <c r="I78" s="199"/>
      <c r="J78" s="199"/>
      <c r="K78" s="199"/>
    </row>
    <row r="79" spans="1:11" s="21" customFormat="1" ht="12.75">
      <c r="A79" s="135"/>
      <c r="B79" s="136">
        <v>92116</v>
      </c>
      <c r="C79" s="130" t="s">
        <v>326</v>
      </c>
      <c r="D79" s="199">
        <v>160000</v>
      </c>
      <c r="E79" s="199">
        <v>160000</v>
      </c>
      <c r="F79" s="199"/>
      <c r="G79" s="199"/>
      <c r="H79" s="199">
        <v>160000</v>
      </c>
      <c r="I79" s="199"/>
      <c r="J79" s="199"/>
      <c r="K79" s="199"/>
    </row>
    <row r="80" spans="1:11" s="21" customFormat="1" ht="12.75">
      <c r="A80" s="135"/>
      <c r="B80" s="136">
        <v>92195</v>
      </c>
      <c r="C80" s="130" t="s">
        <v>275</v>
      </c>
      <c r="D80" s="222">
        <v>101500</v>
      </c>
      <c r="E80" s="222">
        <v>101500</v>
      </c>
      <c r="F80" s="222">
        <v>3000</v>
      </c>
      <c r="G80" s="222"/>
      <c r="H80" s="222"/>
      <c r="I80" s="222"/>
      <c r="J80" s="222"/>
      <c r="K80" s="222"/>
    </row>
    <row r="81" spans="1:11" s="21" customFormat="1" ht="12.75">
      <c r="A81" s="135">
        <v>921</v>
      </c>
      <c r="B81" s="136"/>
      <c r="C81" s="131" t="s">
        <v>323</v>
      </c>
      <c r="D81" s="213">
        <f>SUM(D77:D80)</f>
        <v>346500</v>
      </c>
      <c r="E81" s="213">
        <f>SUM(E77:E80)</f>
        <v>346500</v>
      </c>
      <c r="F81" s="213">
        <f>SUM(F77:F80)</f>
        <v>3000</v>
      </c>
      <c r="G81" s="213"/>
      <c r="H81" s="213">
        <f>SUM(H77:H80)</f>
        <v>230000</v>
      </c>
      <c r="I81" s="213"/>
      <c r="J81" s="213"/>
      <c r="K81" s="213"/>
    </row>
    <row r="82" spans="1:11" s="21" customFormat="1" ht="25.5">
      <c r="A82" s="135"/>
      <c r="B82" s="139">
        <v>92605</v>
      </c>
      <c r="C82" s="130" t="s">
        <v>328</v>
      </c>
      <c r="D82" s="223">
        <v>165000</v>
      </c>
      <c r="E82" s="223">
        <v>165000</v>
      </c>
      <c r="F82" s="223"/>
      <c r="G82" s="223"/>
      <c r="H82" s="223">
        <v>165000</v>
      </c>
      <c r="I82" s="223"/>
      <c r="J82" s="223"/>
      <c r="K82" s="223"/>
    </row>
    <row r="83" spans="1:11" s="21" customFormat="1" ht="12.75">
      <c r="A83" s="135"/>
      <c r="B83" s="136">
        <v>92695</v>
      </c>
      <c r="C83" s="130" t="s">
        <v>275</v>
      </c>
      <c r="D83" s="200">
        <v>296969</v>
      </c>
      <c r="E83" s="200">
        <v>290969</v>
      </c>
      <c r="F83" s="200">
        <v>128236</v>
      </c>
      <c r="G83" s="200">
        <v>24433</v>
      </c>
      <c r="H83" s="200"/>
      <c r="I83" s="200"/>
      <c r="J83" s="200"/>
      <c r="K83" s="200">
        <v>6000</v>
      </c>
    </row>
    <row r="84" spans="1:11" s="21" customFormat="1" ht="12.75">
      <c r="A84" s="135">
        <v>926</v>
      </c>
      <c r="B84" s="136"/>
      <c r="C84" s="131" t="s">
        <v>327</v>
      </c>
      <c r="D84" s="224">
        <f>SUM(D82:D83)</f>
        <v>461969</v>
      </c>
      <c r="E84" s="224">
        <f>SUM(E82:E83)</f>
        <v>455969</v>
      </c>
      <c r="F84" s="224">
        <f>SUM(F83)</f>
        <v>128236</v>
      </c>
      <c r="G84" s="224">
        <f>SUM(G83)</f>
        <v>24433</v>
      </c>
      <c r="H84" s="224">
        <f>SUM(H82:H83)</f>
        <v>165000</v>
      </c>
      <c r="I84" s="224"/>
      <c r="J84" s="224"/>
      <c r="K84" s="224">
        <f>SUM(K82:K83)</f>
        <v>6000</v>
      </c>
    </row>
    <row r="85" spans="1:11" s="26" customFormat="1" ht="24.75" customHeight="1">
      <c r="A85" s="368" t="s">
        <v>28</v>
      </c>
      <c r="B85" s="369"/>
      <c r="C85" s="370"/>
      <c r="D85" s="201">
        <f>D11+D16+D18+D21+D27+D29+D36+D39+D41+D48+D54+D65+D68+D76+D81+D84</f>
        <v>33779297</v>
      </c>
      <c r="E85" s="201">
        <f>E11+E16+E18+E21+E27+E29+E36+E39+E41+E48+E54+E65+E68+E76+E81+E84</f>
        <v>21508222</v>
      </c>
      <c r="F85" s="201">
        <f>F16+F18+F27+F29+F36+F48+F54+F65+F68+F76+F81+F84</f>
        <v>9076864</v>
      </c>
      <c r="G85" s="201">
        <f>G27+G29+G36+G48+G54+G65+G68+G76+G84</f>
        <v>1936747</v>
      </c>
      <c r="H85" s="201">
        <f>H16+H36+H54+H65+H81+H84</f>
        <v>639600</v>
      </c>
      <c r="I85" s="201">
        <v>80000</v>
      </c>
      <c r="J85" s="201">
        <v>144200</v>
      </c>
      <c r="K85" s="201">
        <f>K11+K16+K18+K27+K54+K76+K84+K48</f>
        <v>12271075</v>
      </c>
    </row>
  </sheetData>
  <sheetProtection/>
  <mergeCells count="10">
    <mergeCell ref="A85:C85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portrait" paperSize="9" scale="49" r:id="rId1"/>
  <headerFooter alignWithMargins="0">
    <oddHeader>&amp;RZałącznik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tabSelected="1" workbookViewId="0" topLeftCell="A1">
      <selection activeCell="G28" sqref="G28"/>
    </sheetView>
  </sheetViews>
  <sheetFormatPr defaultColWidth="9.00390625" defaultRowHeight="12.75"/>
  <cols>
    <col min="1" max="1" width="4.00390625" style="112" customWidth="1"/>
    <col min="2" max="2" width="43.125" style="0" customWidth="1"/>
    <col min="3" max="3" width="12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421" t="s">
        <v>97</v>
      </c>
      <c r="B1" s="421" t="s">
        <v>65</v>
      </c>
      <c r="C1" s="422"/>
      <c r="D1" s="423"/>
      <c r="E1" s="424" t="s">
        <v>146</v>
      </c>
      <c r="F1" s="422"/>
      <c r="G1" s="422"/>
      <c r="H1" s="422"/>
      <c r="I1" s="423"/>
    </row>
    <row r="2" spans="1:9" ht="14.25">
      <c r="A2" s="421"/>
      <c r="B2" s="421"/>
      <c r="C2" s="88" t="s">
        <v>147</v>
      </c>
      <c r="D2" s="88" t="s">
        <v>148</v>
      </c>
      <c r="E2" s="88" t="s">
        <v>149</v>
      </c>
      <c r="F2" s="88" t="s">
        <v>16</v>
      </c>
      <c r="G2" s="88" t="s">
        <v>57</v>
      </c>
      <c r="H2" s="88" t="s">
        <v>499</v>
      </c>
      <c r="I2" s="88" t="s">
        <v>500</v>
      </c>
    </row>
    <row r="3" spans="1:9" ht="12.75">
      <c r="A3" s="89">
        <v>1</v>
      </c>
      <c r="B3" s="89">
        <v>2</v>
      </c>
      <c r="C3" s="89">
        <v>4</v>
      </c>
      <c r="D3" s="89">
        <v>5</v>
      </c>
      <c r="E3" s="89">
        <v>6</v>
      </c>
      <c r="F3" s="89">
        <v>7</v>
      </c>
      <c r="G3" s="89">
        <v>8</v>
      </c>
      <c r="H3" s="89">
        <v>9</v>
      </c>
      <c r="I3" s="89">
        <v>10</v>
      </c>
    </row>
    <row r="4" spans="1:9" s="31" customFormat="1" ht="12.75">
      <c r="A4" s="90">
        <v>1</v>
      </c>
      <c r="B4" s="91" t="s">
        <v>150</v>
      </c>
      <c r="C4" s="93"/>
      <c r="D4" s="93"/>
      <c r="E4" s="93"/>
      <c r="F4" s="92"/>
      <c r="G4" s="92"/>
      <c r="H4" s="92">
        <v>27358500</v>
      </c>
      <c r="I4" s="92">
        <v>27250200</v>
      </c>
    </row>
    <row r="5" spans="1:9" ht="12.75">
      <c r="A5" s="94"/>
      <c r="B5" s="95" t="s">
        <v>151</v>
      </c>
      <c r="C5" s="96"/>
      <c r="D5" s="97"/>
      <c r="E5" s="97"/>
      <c r="F5" s="96"/>
      <c r="G5" s="96"/>
      <c r="H5" s="96"/>
      <c r="I5" s="96"/>
    </row>
    <row r="6" spans="1:9" s="102" customFormat="1" ht="12.75">
      <c r="A6" s="98">
        <v>2</v>
      </c>
      <c r="B6" s="99" t="s">
        <v>152</v>
      </c>
      <c r="C6" s="100"/>
      <c r="D6" s="100"/>
      <c r="E6" s="101"/>
      <c r="F6" s="100"/>
      <c r="G6" s="100"/>
      <c r="H6" s="100">
        <f>SUM(H8:H10)</f>
        <v>26668500</v>
      </c>
      <c r="I6" s="100">
        <f>SUM(I8:I10)</f>
        <v>27200200</v>
      </c>
    </row>
    <row r="7" spans="1:9" ht="12.75">
      <c r="A7" s="94"/>
      <c r="B7" s="95" t="s">
        <v>151</v>
      </c>
      <c r="C7" s="96"/>
      <c r="D7" s="97"/>
      <c r="E7" s="97"/>
      <c r="F7" s="96"/>
      <c r="G7" s="96"/>
      <c r="H7" s="96"/>
      <c r="I7" s="96"/>
    </row>
    <row r="8" spans="1:9" ht="14.25">
      <c r="A8" s="94">
        <v>3</v>
      </c>
      <c r="B8" s="103" t="s">
        <v>201</v>
      </c>
      <c r="C8" s="104"/>
      <c r="D8" s="105"/>
      <c r="E8" s="105"/>
      <c r="F8" s="104"/>
      <c r="G8" s="104"/>
      <c r="H8" s="104">
        <v>8917800</v>
      </c>
      <c r="I8" s="104">
        <v>9549650</v>
      </c>
    </row>
    <row r="9" spans="1:9" ht="12.75">
      <c r="A9" s="94">
        <v>4</v>
      </c>
      <c r="B9" s="103" t="s">
        <v>153</v>
      </c>
      <c r="C9" s="104"/>
      <c r="D9" s="105"/>
      <c r="E9" s="105"/>
      <c r="F9" s="104"/>
      <c r="G9" s="104"/>
      <c r="H9" s="104">
        <v>13000500</v>
      </c>
      <c r="I9" s="104">
        <v>13150200</v>
      </c>
    </row>
    <row r="10" spans="1:9" ht="12.75">
      <c r="A10" s="94">
        <v>5</v>
      </c>
      <c r="B10" s="103" t="s">
        <v>154</v>
      </c>
      <c r="C10" s="104"/>
      <c r="D10" s="105"/>
      <c r="E10" s="105"/>
      <c r="F10" s="104"/>
      <c r="G10" s="104"/>
      <c r="H10" s="104">
        <v>4750200</v>
      </c>
      <c r="I10" s="104">
        <v>4500350</v>
      </c>
    </row>
    <row r="11" spans="1:9" s="102" customFormat="1" ht="12.75">
      <c r="A11" s="98">
        <v>6</v>
      </c>
      <c r="B11" s="99" t="s">
        <v>155</v>
      </c>
      <c r="C11" s="106"/>
      <c r="D11" s="106"/>
      <c r="E11" s="106"/>
      <c r="F11" s="106"/>
      <c r="G11" s="106"/>
      <c r="H11" s="106">
        <v>690000</v>
      </c>
      <c r="I11" s="106">
        <v>550000</v>
      </c>
    </row>
    <row r="12" spans="1:9" ht="12.75">
      <c r="A12" s="94"/>
      <c r="B12" s="95" t="s">
        <v>156</v>
      </c>
      <c r="C12" s="104"/>
      <c r="D12" s="105"/>
      <c r="E12" s="105"/>
      <c r="F12" s="104"/>
      <c r="G12" s="104"/>
      <c r="H12" s="104"/>
      <c r="I12" s="104"/>
    </row>
    <row r="13" spans="1:9" ht="12.75">
      <c r="A13" s="94">
        <v>7</v>
      </c>
      <c r="B13" s="103" t="s">
        <v>157</v>
      </c>
      <c r="C13" s="104"/>
      <c r="D13" s="105"/>
      <c r="E13" s="105"/>
      <c r="F13" s="104"/>
      <c r="G13" s="104"/>
      <c r="H13" s="104">
        <v>169600</v>
      </c>
      <c r="I13" s="104">
        <v>54200</v>
      </c>
    </row>
    <row r="14" spans="1:9" ht="12.75">
      <c r="A14" s="94">
        <v>8</v>
      </c>
      <c r="B14" s="103" t="s">
        <v>158</v>
      </c>
      <c r="C14" s="104"/>
      <c r="D14" s="105"/>
      <c r="E14" s="105"/>
      <c r="F14" s="104"/>
      <c r="G14" s="104"/>
      <c r="H14" s="104">
        <v>520400</v>
      </c>
      <c r="I14" s="104">
        <v>495800</v>
      </c>
    </row>
    <row r="15" spans="1:9" s="31" customFormat="1" ht="12.75">
      <c r="A15" s="90">
        <v>9</v>
      </c>
      <c r="B15" s="91" t="s">
        <v>159</v>
      </c>
      <c r="C15" s="92"/>
      <c r="D15" s="93"/>
      <c r="E15" s="93"/>
      <c r="F15" s="92"/>
      <c r="G15" s="92"/>
      <c r="H15" s="92">
        <v>25833900</v>
      </c>
      <c r="I15" s="92">
        <v>26393025</v>
      </c>
    </row>
    <row r="16" spans="1:9" ht="12.75">
      <c r="A16" s="94"/>
      <c r="B16" s="95" t="s">
        <v>151</v>
      </c>
      <c r="C16" s="96"/>
      <c r="D16" s="97"/>
      <c r="E16" s="97"/>
      <c r="F16" s="96"/>
      <c r="G16" s="96"/>
      <c r="H16" s="96"/>
      <c r="I16" s="96"/>
    </row>
    <row r="17" spans="1:9" s="102" customFormat="1" ht="12.75">
      <c r="A17" s="98">
        <v>10</v>
      </c>
      <c r="B17" s="99" t="s">
        <v>160</v>
      </c>
      <c r="C17" s="106"/>
      <c r="D17" s="107"/>
      <c r="E17" s="107"/>
      <c r="F17" s="106"/>
      <c r="G17" s="106"/>
      <c r="H17" s="106">
        <v>22013500</v>
      </c>
      <c r="I17" s="106">
        <v>22373025</v>
      </c>
    </row>
    <row r="18" spans="1:9" ht="12.75">
      <c r="A18" s="94"/>
      <c r="B18" s="95" t="s">
        <v>156</v>
      </c>
      <c r="C18" s="104"/>
      <c r="D18" s="105"/>
      <c r="E18" s="105"/>
      <c r="F18" s="104"/>
      <c r="G18" s="104"/>
      <c r="H18" s="104"/>
      <c r="I18" s="104"/>
    </row>
    <row r="19" spans="1:9" ht="12.75">
      <c r="A19" s="94">
        <v>11</v>
      </c>
      <c r="B19" s="103" t="s">
        <v>161</v>
      </c>
      <c r="C19" s="104">
        <v>3250</v>
      </c>
      <c r="D19" s="105">
        <v>21500</v>
      </c>
      <c r="E19" s="105">
        <v>80000</v>
      </c>
      <c r="F19" s="104">
        <v>140000</v>
      </c>
      <c r="G19" s="104">
        <v>140000</v>
      </c>
      <c r="H19" s="104">
        <v>160000</v>
      </c>
      <c r="I19" s="104">
        <v>80000</v>
      </c>
    </row>
    <row r="20" spans="1:9" ht="12.75">
      <c r="A20" s="94">
        <v>12</v>
      </c>
      <c r="B20" s="103" t="s">
        <v>162</v>
      </c>
      <c r="C20" s="104"/>
      <c r="D20" s="105">
        <v>105300</v>
      </c>
      <c r="E20" s="105">
        <v>144200</v>
      </c>
      <c r="F20" s="104"/>
      <c r="G20" s="104"/>
      <c r="H20" s="104"/>
      <c r="I20" s="104"/>
    </row>
    <row r="21" spans="1:9" s="102" customFormat="1" ht="12.75">
      <c r="A21" s="98">
        <v>13</v>
      </c>
      <c r="B21" s="99" t="s">
        <v>163</v>
      </c>
      <c r="C21" s="106">
        <v>3284853</v>
      </c>
      <c r="D21" s="107">
        <v>8931687</v>
      </c>
      <c r="E21" s="107">
        <v>12376675</v>
      </c>
      <c r="F21" s="106">
        <v>6000200</v>
      </c>
      <c r="G21" s="106">
        <v>5250000</v>
      </c>
      <c r="H21" s="106">
        <v>3820400</v>
      </c>
      <c r="I21" s="106">
        <v>4020000</v>
      </c>
    </row>
    <row r="22" spans="1:9" ht="12.75">
      <c r="A22" s="94">
        <v>14</v>
      </c>
      <c r="B22" s="108" t="s">
        <v>164</v>
      </c>
      <c r="C22" s="96">
        <f aca="true" t="shared" si="0" ref="C22:I22">C4-C15</f>
        <v>0</v>
      </c>
      <c r="D22" s="97">
        <f t="shared" si="0"/>
        <v>0</v>
      </c>
      <c r="E22" s="97">
        <f t="shared" si="0"/>
        <v>0</v>
      </c>
      <c r="F22" s="96">
        <f t="shared" si="0"/>
        <v>0</v>
      </c>
      <c r="G22" s="96">
        <f t="shared" si="0"/>
        <v>0</v>
      </c>
      <c r="H22" s="96">
        <f t="shared" si="0"/>
        <v>1524600</v>
      </c>
      <c r="I22" s="96">
        <f t="shared" si="0"/>
        <v>857175</v>
      </c>
    </row>
    <row r="23" spans="1:9" ht="12.75">
      <c r="A23" s="94">
        <v>15</v>
      </c>
      <c r="B23" s="108" t="s">
        <v>165</v>
      </c>
      <c r="C23" s="96">
        <f aca="true" t="shared" si="1" ref="C23:I23">C24-C40</f>
        <v>3557168</v>
      </c>
      <c r="D23" s="97">
        <f t="shared" si="1"/>
        <v>6084874</v>
      </c>
      <c r="E23" s="97">
        <f t="shared" si="1"/>
        <v>8835882</v>
      </c>
      <c r="F23" s="96">
        <f t="shared" si="1"/>
        <v>922993</v>
      </c>
      <c r="G23" s="96">
        <f t="shared" si="1"/>
        <v>386607</v>
      </c>
      <c r="H23" s="96">
        <f t="shared" si="1"/>
        <v>-1524600</v>
      </c>
      <c r="I23" s="96">
        <f t="shared" si="1"/>
        <v>-857175</v>
      </c>
    </row>
    <row r="24" spans="1:9" ht="14.25">
      <c r="A24" s="94">
        <v>16</v>
      </c>
      <c r="B24" s="108" t="s">
        <v>202</v>
      </c>
      <c r="C24" s="96">
        <v>4056371</v>
      </c>
      <c r="D24" s="97">
        <f aca="true" t="shared" si="2" ref="D24:I24">D26+D29+D30+D31+D34+D37+D38+D39</f>
        <v>6449999</v>
      </c>
      <c r="E24" s="97">
        <f t="shared" si="2"/>
        <v>9671082</v>
      </c>
      <c r="F24" s="96">
        <f t="shared" si="2"/>
        <v>2324500</v>
      </c>
      <c r="G24" s="96">
        <f t="shared" si="2"/>
        <v>1744007</v>
      </c>
      <c r="H24" s="96">
        <f t="shared" si="2"/>
        <v>0</v>
      </c>
      <c r="I24" s="96">
        <f t="shared" si="2"/>
        <v>0</v>
      </c>
    </row>
    <row r="25" spans="1:9" ht="12.75">
      <c r="A25" s="94"/>
      <c r="B25" s="95" t="s">
        <v>151</v>
      </c>
      <c r="C25" s="96"/>
      <c r="D25" s="97"/>
      <c r="E25" s="97"/>
      <c r="F25" s="96"/>
      <c r="G25" s="96"/>
      <c r="H25" s="96"/>
      <c r="I25" s="96"/>
    </row>
    <row r="26" spans="1:9" ht="12.75" customHeight="1">
      <c r="A26" s="94">
        <v>17</v>
      </c>
      <c r="B26" s="95" t="s">
        <v>166</v>
      </c>
      <c r="C26" s="104">
        <v>757500</v>
      </c>
      <c r="D26" s="105">
        <v>3082000</v>
      </c>
      <c r="E26" s="105">
        <v>2501507</v>
      </c>
      <c r="F26" s="104"/>
      <c r="G26" s="104"/>
      <c r="H26" s="104"/>
      <c r="I26" s="104">
        <v>0</v>
      </c>
    </row>
    <row r="27" spans="1:9" ht="12.75" customHeight="1">
      <c r="A27" s="94"/>
      <c r="B27" s="95" t="s">
        <v>5</v>
      </c>
      <c r="C27" s="104"/>
      <c r="D27" s="105"/>
      <c r="E27" s="105"/>
      <c r="F27" s="104"/>
      <c r="G27" s="104"/>
      <c r="H27" s="104"/>
      <c r="I27" s="104"/>
    </row>
    <row r="28" spans="1:9" ht="43.5" customHeight="1">
      <c r="A28" s="94">
        <v>18</v>
      </c>
      <c r="B28" s="95" t="s">
        <v>167</v>
      </c>
      <c r="C28" s="104"/>
      <c r="D28" s="105"/>
      <c r="E28" s="105"/>
      <c r="F28" s="104"/>
      <c r="G28" s="104"/>
      <c r="H28" s="104"/>
      <c r="I28" s="104"/>
    </row>
    <row r="29" spans="1:9" ht="12.75">
      <c r="A29" s="94">
        <v>19</v>
      </c>
      <c r="B29" s="95" t="s">
        <v>168</v>
      </c>
      <c r="C29" s="104"/>
      <c r="D29" s="105"/>
      <c r="E29" s="105"/>
      <c r="F29" s="104"/>
      <c r="G29" s="104"/>
      <c r="H29" s="104"/>
      <c r="I29" s="104"/>
    </row>
    <row r="30" spans="1:9" ht="12.75">
      <c r="A30" s="94">
        <v>20</v>
      </c>
      <c r="B30" s="95" t="s">
        <v>169</v>
      </c>
      <c r="C30" s="104">
        <v>2612614</v>
      </c>
      <c r="D30" s="105">
        <v>3367999</v>
      </c>
      <c r="E30" s="105">
        <v>3360000</v>
      </c>
      <c r="F30" s="104"/>
      <c r="G30" s="104"/>
      <c r="H30" s="104"/>
      <c r="I30" s="104"/>
    </row>
    <row r="31" spans="1:9" ht="12.75">
      <c r="A31" s="94">
        <v>21</v>
      </c>
      <c r="B31" s="95" t="s">
        <v>170</v>
      </c>
      <c r="C31" s="104"/>
      <c r="D31" s="105"/>
      <c r="E31" s="105"/>
      <c r="F31" s="104"/>
      <c r="G31" s="104"/>
      <c r="H31" s="104"/>
      <c r="I31" s="104"/>
    </row>
    <row r="32" spans="1:9" ht="12.75">
      <c r="A32" s="94"/>
      <c r="B32" s="95" t="s">
        <v>5</v>
      </c>
      <c r="C32" s="104"/>
      <c r="D32" s="105"/>
      <c r="E32" s="105"/>
      <c r="F32" s="104"/>
      <c r="G32" s="104"/>
      <c r="H32" s="104"/>
      <c r="I32" s="104"/>
    </row>
    <row r="33" spans="1:9" ht="40.5" customHeight="1">
      <c r="A33" s="94">
        <v>22</v>
      </c>
      <c r="B33" s="95" t="s">
        <v>167</v>
      </c>
      <c r="C33" s="104"/>
      <c r="D33" s="105"/>
      <c r="E33" s="105"/>
      <c r="F33" s="104"/>
      <c r="G33" s="104"/>
      <c r="H33" s="104"/>
      <c r="I33" s="104"/>
    </row>
    <row r="34" spans="1:9" ht="25.5">
      <c r="A34" s="94">
        <v>23</v>
      </c>
      <c r="B34" s="95" t="s">
        <v>171</v>
      </c>
      <c r="C34" s="104"/>
      <c r="D34" s="105"/>
      <c r="E34" s="105"/>
      <c r="F34" s="104"/>
      <c r="G34" s="104"/>
      <c r="H34" s="104"/>
      <c r="I34" s="104"/>
    </row>
    <row r="35" spans="1:9" ht="12.75">
      <c r="A35" s="94"/>
      <c r="B35" s="95" t="s">
        <v>5</v>
      </c>
      <c r="C35" s="104"/>
      <c r="D35" s="105"/>
      <c r="E35" s="105"/>
      <c r="F35" s="104"/>
      <c r="G35" s="104"/>
      <c r="H35" s="104"/>
      <c r="I35" s="104"/>
    </row>
    <row r="36" spans="1:9" ht="51">
      <c r="A36" s="94">
        <v>24</v>
      </c>
      <c r="B36" s="95" t="s">
        <v>167</v>
      </c>
      <c r="C36" s="104"/>
      <c r="D36" s="105"/>
      <c r="E36" s="105"/>
      <c r="F36" s="104"/>
      <c r="G36" s="104"/>
      <c r="H36" s="104"/>
      <c r="I36" s="104"/>
    </row>
    <row r="37" spans="1:9" ht="12.75">
      <c r="A37" s="94">
        <v>25</v>
      </c>
      <c r="B37" s="109" t="s">
        <v>172</v>
      </c>
      <c r="C37" s="104"/>
      <c r="D37" s="105"/>
      <c r="E37" s="105"/>
      <c r="F37" s="104"/>
      <c r="G37" s="104"/>
      <c r="H37" s="104"/>
      <c r="I37" s="104"/>
    </row>
    <row r="38" spans="1:9" ht="12.75">
      <c r="A38" s="94">
        <v>26</v>
      </c>
      <c r="B38" s="95" t="s">
        <v>173</v>
      </c>
      <c r="C38" s="104">
        <v>686257</v>
      </c>
      <c r="D38" s="105"/>
      <c r="E38" s="105">
        <v>3809575</v>
      </c>
      <c r="F38" s="104">
        <v>2324500</v>
      </c>
      <c r="G38" s="104">
        <v>1744007</v>
      </c>
      <c r="H38" s="104"/>
      <c r="I38" s="104"/>
    </row>
    <row r="39" spans="1:9" ht="12.75">
      <c r="A39" s="94">
        <v>27</v>
      </c>
      <c r="B39" s="95" t="s">
        <v>174</v>
      </c>
      <c r="C39" s="104"/>
      <c r="D39" s="105"/>
      <c r="E39" s="105"/>
      <c r="F39" s="104"/>
      <c r="G39" s="104"/>
      <c r="H39" s="104"/>
      <c r="I39" s="104"/>
    </row>
    <row r="40" spans="1:9" ht="14.25">
      <c r="A40" s="94">
        <v>28</v>
      </c>
      <c r="B40" s="108" t="s">
        <v>203</v>
      </c>
      <c r="C40" s="96">
        <f aca="true" t="shared" si="3" ref="C40:I40">C42+C45+C46+C47+C50+C53</f>
        <v>499203</v>
      </c>
      <c r="D40" s="97">
        <f t="shared" si="3"/>
        <v>365125</v>
      </c>
      <c r="E40" s="97">
        <f t="shared" si="3"/>
        <v>835200</v>
      </c>
      <c r="F40" s="96">
        <f t="shared" si="3"/>
        <v>1401507</v>
      </c>
      <c r="G40" s="96">
        <v>1357400</v>
      </c>
      <c r="H40" s="96">
        <f t="shared" si="3"/>
        <v>1524600</v>
      </c>
      <c r="I40" s="96">
        <f t="shared" si="3"/>
        <v>857175</v>
      </c>
    </row>
    <row r="41" spans="1:9" ht="12.75">
      <c r="A41" s="94"/>
      <c r="B41" s="95" t="s">
        <v>151</v>
      </c>
      <c r="C41" s="96"/>
      <c r="D41" s="97"/>
      <c r="E41" s="97"/>
      <c r="F41" s="96"/>
      <c r="G41" s="96"/>
      <c r="H41" s="96"/>
      <c r="I41" s="96"/>
    </row>
    <row r="42" spans="1:9" ht="12.75">
      <c r="A42" s="94">
        <v>29</v>
      </c>
      <c r="B42" s="95" t="s">
        <v>175</v>
      </c>
      <c r="C42" s="104">
        <v>499203</v>
      </c>
      <c r="D42" s="105">
        <v>365125</v>
      </c>
      <c r="E42" s="105">
        <v>835200</v>
      </c>
      <c r="F42" s="104">
        <v>1401507</v>
      </c>
      <c r="G42" s="104">
        <v>1357400</v>
      </c>
      <c r="H42" s="104">
        <v>1524600</v>
      </c>
      <c r="I42" s="104">
        <v>857175</v>
      </c>
    </row>
    <row r="43" spans="1:9" ht="12.75">
      <c r="A43" s="94"/>
      <c r="B43" s="95" t="s">
        <v>5</v>
      </c>
      <c r="C43" s="104"/>
      <c r="D43" s="105"/>
      <c r="E43" s="105"/>
      <c r="F43" s="104"/>
      <c r="G43" s="104"/>
      <c r="H43" s="104"/>
      <c r="I43" s="104"/>
    </row>
    <row r="44" spans="1:9" ht="44.25" customHeight="1">
      <c r="A44" s="94">
        <v>30</v>
      </c>
      <c r="B44" s="95" t="s">
        <v>167</v>
      </c>
      <c r="C44" s="104"/>
      <c r="D44" s="105"/>
      <c r="E44" s="105"/>
      <c r="F44" s="104"/>
      <c r="G44" s="104"/>
      <c r="H44" s="104"/>
      <c r="I44" s="104"/>
    </row>
    <row r="45" spans="1:9" ht="12.75">
      <c r="A45" s="94">
        <v>31</v>
      </c>
      <c r="B45" s="95" t="s">
        <v>176</v>
      </c>
      <c r="C45" s="104"/>
      <c r="D45" s="105"/>
      <c r="E45" s="105"/>
      <c r="F45" s="104"/>
      <c r="G45" s="104"/>
      <c r="H45" s="104"/>
      <c r="I45" s="104"/>
    </row>
    <row r="46" spans="1:9" ht="12.75">
      <c r="A46" s="94">
        <v>32</v>
      </c>
      <c r="B46" s="95" t="s">
        <v>177</v>
      </c>
      <c r="C46" s="104"/>
      <c r="D46" s="105"/>
      <c r="E46" s="105"/>
      <c r="F46" s="104"/>
      <c r="G46" s="104"/>
      <c r="H46" s="104"/>
      <c r="I46" s="104"/>
    </row>
    <row r="47" spans="1:9" ht="12.75">
      <c r="A47" s="94">
        <v>33</v>
      </c>
      <c r="B47" s="95" t="s">
        <v>178</v>
      </c>
      <c r="C47" s="104"/>
      <c r="D47" s="105"/>
      <c r="E47" s="105"/>
      <c r="F47" s="104"/>
      <c r="G47" s="104"/>
      <c r="H47" s="104"/>
      <c r="I47" s="104"/>
    </row>
    <row r="48" spans="1:9" ht="12.75">
      <c r="A48" s="94"/>
      <c r="B48" s="95" t="s">
        <v>5</v>
      </c>
      <c r="C48" s="104"/>
      <c r="D48" s="105"/>
      <c r="E48" s="105"/>
      <c r="F48" s="104"/>
      <c r="G48" s="104"/>
      <c r="H48" s="104"/>
      <c r="I48" s="104"/>
    </row>
    <row r="49" spans="1:9" ht="38.25" customHeight="1">
      <c r="A49" s="94">
        <v>34</v>
      </c>
      <c r="B49" s="95" t="s">
        <v>167</v>
      </c>
      <c r="C49" s="104"/>
      <c r="D49" s="105"/>
      <c r="E49" s="105"/>
      <c r="F49" s="104"/>
      <c r="G49" s="104"/>
      <c r="H49" s="104"/>
      <c r="I49" s="104"/>
    </row>
    <row r="50" spans="1:9" ht="12.75">
      <c r="A50" s="94">
        <v>35</v>
      </c>
      <c r="B50" s="95" t="s">
        <v>179</v>
      </c>
      <c r="C50" s="104"/>
      <c r="D50" s="105"/>
      <c r="E50" s="105"/>
      <c r="F50" s="104"/>
      <c r="G50" s="104"/>
      <c r="H50" s="104"/>
      <c r="I50" s="104"/>
    </row>
    <row r="51" spans="1:9" ht="12.75">
      <c r="A51" s="94"/>
      <c r="B51" s="95" t="s">
        <v>5</v>
      </c>
      <c r="C51" s="104"/>
      <c r="D51" s="105"/>
      <c r="E51" s="105"/>
      <c r="F51" s="104"/>
      <c r="G51" s="104"/>
      <c r="H51" s="104"/>
      <c r="I51" s="104"/>
    </row>
    <row r="52" spans="1:9" ht="42" customHeight="1">
      <c r="A52" s="94">
        <v>36</v>
      </c>
      <c r="B52" s="95" t="s">
        <v>167</v>
      </c>
      <c r="C52" s="104"/>
      <c r="D52" s="105"/>
      <c r="E52" s="105"/>
      <c r="F52" s="104"/>
      <c r="G52" s="104"/>
      <c r="H52" s="104"/>
      <c r="I52" s="104"/>
    </row>
    <row r="53" spans="1:9" ht="12.75">
      <c r="A53" s="94">
        <v>37</v>
      </c>
      <c r="B53" s="95" t="s">
        <v>180</v>
      </c>
      <c r="C53" s="104"/>
      <c r="D53" s="105"/>
      <c r="E53" s="105"/>
      <c r="F53" s="104"/>
      <c r="G53" s="104"/>
      <c r="H53" s="104"/>
      <c r="I53" s="104"/>
    </row>
    <row r="54" spans="1:9" ht="14.25">
      <c r="A54" s="94">
        <v>38</v>
      </c>
      <c r="B54" s="108" t="s">
        <v>204</v>
      </c>
      <c r="C54" s="96">
        <f aca="true" t="shared" si="4" ref="C54:I54">C56+C59+C62+C65+C66</f>
        <v>757500</v>
      </c>
      <c r="D54" s="97">
        <f t="shared" si="4"/>
        <v>3474375</v>
      </c>
      <c r="E54" s="96">
        <v>5140682</v>
      </c>
      <c r="F54" s="96">
        <f t="shared" si="4"/>
        <v>3739175</v>
      </c>
      <c r="G54" s="96">
        <f t="shared" si="4"/>
        <v>2381775</v>
      </c>
      <c r="H54" s="96">
        <f t="shared" si="4"/>
        <v>857175</v>
      </c>
      <c r="I54" s="96">
        <f t="shared" si="4"/>
        <v>0</v>
      </c>
    </row>
    <row r="55" spans="1:9" ht="12.75">
      <c r="A55" s="94"/>
      <c r="B55" s="95" t="s">
        <v>151</v>
      </c>
      <c r="C55" s="96"/>
      <c r="D55" s="97"/>
      <c r="E55" s="97"/>
      <c r="F55" s="96"/>
      <c r="G55" s="96"/>
      <c r="H55" s="96"/>
      <c r="I55" s="96"/>
    </row>
    <row r="56" spans="1:9" ht="12.75">
      <c r="A56" s="94">
        <v>39</v>
      </c>
      <c r="B56" s="95" t="s">
        <v>181</v>
      </c>
      <c r="C56" s="104">
        <v>757500</v>
      </c>
      <c r="D56" s="105">
        <v>3474375</v>
      </c>
      <c r="E56" s="104">
        <v>5140682</v>
      </c>
      <c r="F56" s="104">
        <f>E56+F26-F42</f>
        <v>3739175</v>
      </c>
      <c r="G56" s="104">
        <f>F56+G26-G42</f>
        <v>2381775</v>
      </c>
      <c r="H56" s="104">
        <f>G56+H26-H42</f>
        <v>857175</v>
      </c>
      <c r="I56" s="104">
        <f>H56+I26-I42</f>
        <v>0</v>
      </c>
    </row>
    <row r="57" spans="1:9" ht="12.75">
      <c r="A57" s="94"/>
      <c r="B57" s="95" t="s">
        <v>5</v>
      </c>
      <c r="C57" s="104"/>
      <c r="D57" s="105"/>
      <c r="E57" s="105"/>
      <c r="F57" s="104"/>
      <c r="G57" s="104"/>
      <c r="H57" s="104"/>
      <c r="I57" s="104"/>
    </row>
    <row r="58" spans="1:9" ht="42.75" customHeight="1">
      <c r="A58" s="94">
        <v>40</v>
      </c>
      <c r="B58" s="95" t="s">
        <v>167</v>
      </c>
      <c r="C58" s="104"/>
      <c r="D58" s="105"/>
      <c r="E58" s="105"/>
      <c r="F58" s="104"/>
      <c r="G58" s="104"/>
      <c r="H58" s="104"/>
      <c r="I58" s="104"/>
    </row>
    <row r="59" spans="1:9" ht="12.75">
      <c r="A59" s="94">
        <v>41</v>
      </c>
      <c r="B59" s="95" t="s">
        <v>182</v>
      </c>
      <c r="C59" s="104"/>
      <c r="D59" s="105"/>
      <c r="E59" s="105"/>
      <c r="F59" s="104"/>
      <c r="G59" s="104"/>
      <c r="H59" s="104"/>
      <c r="I59" s="104"/>
    </row>
    <row r="60" spans="1:9" ht="12.75">
      <c r="A60" s="94"/>
      <c r="B60" s="95" t="s">
        <v>5</v>
      </c>
      <c r="C60" s="104"/>
      <c r="D60" s="105"/>
      <c r="E60" s="105"/>
      <c r="F60" s="104"/>
      <c r="G60" s="104"/>
      <c r="H60" s="104"/>
      <c r="I60" s="104"/>
    </row>
    <row r="61" spans="1:9" ht="38.25" customHeight="1">
      <c r="A61" s="94">
        <v>42</v>
      </c>
      <c r="B61" s="95" t="s">
        <v>167</v>
      </c>
      <c r="C61" s="104"/>
      <c r="D61" s="105"/>
      <c r="E61" s="105"/>
      <c r="F61" s="104"/>
      <c r="G61" s="104"/>
      <c r="H61" s="104"/>
      <c r="I61" s="104"/>
    </row>
    <row r="62" spans="1:9" ht="12.75">
      <c r="A62" s="94">
        <v>43</v>
      </c>
      <c r="B62" s="95" t="s">
        <v>183</v>
      </c>
      <c r="C62" s="104"/>
      <c r="D62" s="105"/>
      <c r="E62" s="105"/>
      <c r="F62" s="104"/>
      <c r="G62" s="104"/>
      <c r="H62" s="104"/>
      <c r="I62" s="104"/>
    </row>
    <row r="63" spans="1:9" ht="12.75">
      <c r="A63" s="94"/>
      <c r="B63" s="95" t="s">
        <v>5</v>
      </c>
      <c r="C63" s="104"/>
      <c r="D63" s="105"/>
      <c r="E63" s="105"/>
      <c r="F63" s="104"/>
      <c r="G63" s="104"/>
      <c r="H63" s="104"/>
      <c r="I63" s="104"/>
    </row>
    <row r="64" spans="1:9" ht="40.5" customHeight="1">
      <c r="A64" s="94">
        <v>44</v>
      </c>
      <c r="B64" s="95" t="s">
        <v>167</v>
      </c>
      <c r="C64" s="104"/>
      <c r="D64" s="105"/>
      <c r="E64" s="105"/>
      <c r="F64" s="104"/>
      <c r="G64" s="104"/>
      <c r="H64" s="104"/>
      <c r="I64" s="104"/>
    </row>
    <row r="65" spans="1:9" ht="14.25">
      <c r="A65" s="94">
        <v>45</v>
      </c>
      <c r="B65" s="95" t="s">
        <v>205</v>
      </c>
      <c r="C65" s="104"/>
      <c r="D65" s="105"/>
      <c r="E65" s="105"/>
      <c r="F65" s="104"/>
      <c r="G65" s="104"/>
      <c r="H65" s="104"/>
      <c r="I65" s="104"/>
    </row>
    <row r="66" spans="1:9" ht="12.75">
      <c r="A66" s="94">
        <v>46</v>
      </c>
      <c r="B66" s="95" t="s">
        <v>184</v>
      </c>
      <c r="C66" s="104"/>
      <c r="D66" s="105"/>
      <c r="E66" s="105"/>
      <c r="F66" s="104"/>
      <c r="G66" s="104"/>
      <c r="H66" s="104"/>
      <c r="I66" s="104"/>
    </row>
    <row r="67" spans="1:9" ht="12.75">
      <c r="A67" s="94"/>
      <c r="B67" s="95" t="s">
        <v>5</v>
      </c>
      <c r="C67" s="104"/>
      <c r="D67" s="105"/>
      <c r="E67" s="105"/>
      <c r="F67" s="104"/>
      <c r="G67" s="104"/>
      <c r="H67" s="104"/>
      <c r="I67" s="104"/>
    </row>
    <row r="68" spans="1:9" ht="12.75">
      <c r="A68" s="94">
        <v>47</v>
      </c>
      <c r="B68" s="95" t="s">
        <v>185</v>
      </c>
      <c r="C68" s="104"/>
      <c r="D68" s="105"/>
      <c r="E68" s="105"/>
      <c r="F68" s="104"/>
      <c r="G68" s="104"/>
      <c r="H68" s="104"/>
      <c r="I68" s="104"/>
    </row>
    <row r="69" spans="1:9" ht="12.75">
      <c r="A69" s="94">
        <v>48</v>
      </c>
      <c r="B69" s="95" t="s">
        <v>186</v>
      </c>
      <c r="C69" s="104"/>
      <c r="D69" s="105"/>
      <c r="E69" s="105"/>
      <c r="F69" s="104"/>
      <c r="G69" s="104"/>
      <c r="H69" s="104"/>
      <c r="I69" s="104"/>
    </row>
    <row r="70" spans="1:9" ht="12.75">
      <c r="A70" s="94">
        <v>49</v>
      </c>
      <c r="B70" s="95" t="s">
        <v>187</v>
      </c>
      <c r="C70" s="97">
        <f>IF(C4=0,0,C54/C4*100)</f>
        <v>0</v>
      </c>
      <c r="D70" s="97">
        <f>IF(D4=0,0,D54/D4*100)</f>
        <v>0</v>
      </c>
      <c r="E70" s="97">
        <f>IF(E4=0,0,E54/E4*100)</f>
        <v>0</v>
      </c>
      <c r="F70" s="97">
        <f>IF(F4=0,0,F54/F4*100)</f>
        <v>0</v>
      </c>
      <c r="G70" s="97"/>
      <c r="H70" s="97"/>
      <c r="I70" s="97"/>
    </row>
    <row r="71" spans="1:9" ht="25.5">
      <c r="A71" s="94">
        <v>50</v>
      </c>
      <c r="B71" s="95" t="s">
        <v>188</v>
      </c>
      <c r="C71" s="97" t="e">
        <f>(C54-C58-C61-C64)/C4*100</f>
        <v>#DIV/0!</v>
      </c>
      <c r="D71" s="97" t="e">
        <f>(D54-D58-D61-D64)/D4*100</f>
        <v>#DIV/0!</v>
      </c>
      <c r="E71" s="97" t="e">
        <f>(E54-E58-E61-E64)/E4*100</f>
        <v>#DIV/0!</v>
      </c>
      <c r="F71" s="97"/>
      <c r="G71" s="97"/>
      <c r="H71" s="97"/>
      <c r="I71" s="97"/>
    </row>
    <row r="72" spans="1:9" ht="25.5">
      <c r="A72" s="94">
        <v>51</v>
      </c>
      <c r="B72" s="95" t="s">
        <v>189</v>
      </c>
      <c r="C72" s="97" t="e">
        <f>C54/(C8+C11-C14)*100</f>
        <v>#DIV/0!</v>
      </c>
      <c r="D72" s="97" t="e">
        <f>D54/(D8+D11-D14)*100</f>
        <v>#DIV/0!</v>
      </c>
      <c r="E72" s="97" t="e">
        <f>E54/(E8+E11-E14)*100</f>
        <v>#DIV/0!</v>
      </c>
      <c r="F72" s="97"/>
      <c r="G72" s="97"/>
      <c r="H72" s="97"/>
      <c r="I72" s="97"/>
    </row>
    <row r="73" spans="1:9" ht="38.25">
      <c r="A73" s="94">
        <v>52</v>
      </c>
      <c r="B73" s="95" t="s">
        <v>190</v>
      </c>
      <c r="C73" s="97" t="e">
        <f>(C54-C58-C61-C64)/(C8+C11-C14)*100</f>
        <v>#DIV/0!</v>
      </c>
      <c r="D73" s="97" t="e">
        <f>(D54-D58-D61-D64)/(D8+D11-D14)*100</f>
        <v>#DIV/0!</v>
      </c>
      <c r="E73" s="97" t="e">
        <f>(E54-E58-E61-E64)/(E8+E11-E14)*100</f>
        <v>#DIV/0!</v>
      </c>
      <c r="F73" s="97"/>
      <c r="G73" s="97"/>
      <c r="H73" s="97"/>
      <c r="I73" s="97"/>
    </row>
    <row r="74" spans="1:9" ht="14.25">
      <c r="A74" s="94">
        <v>53</v>
      </c>
      <c r="B74" s="108" t="s">
        <v>206</v>
      </c>
      <c r="C74" s="96">
        <f aca="true" t="shared" si="5" ref="C74:I74">C76+C79+C82+C85</f>
        <v>502453</v>
      </c>
      <c r="D74" s="97">
        <f t="shared" si="5"/>
        <v>491925</v>
      </c>
      <c r="E74" s="97">
        <v>1059400</v>
      </c>
      <c r="F74" s="97">
        <f t="shared" si="5"/>
        <v>1541507</v>
      </c>
      <c r="G74" s="97">
        <f t="shared" si="5"/>
        <v>1497400</v>
      </c>
      <c r="H74" s="97">
        <f t="shared" si="5"/>
        <v>1684600</v>
      </c>
      <c r="I74" s="97">
        <f t="shared" si="5"/>
        <v>937175</v>
      </c>
    </row>
    <row r="75" spans="1:9" ht="15" customHeight="1">
      <c r="A75" s="94"/>
      <c r="B75" s="95" t="s">
        <v>191</v>
      </c>
      <c r="C75" s="96"/>
      <c r="D75" s="97"/>
      <c r="E75" s="97"/>
      <c r="F75" s="97"/>
      <c r="G75" s="97"/>
      <c r="H75" s="97"/>
      <c r="I75" s="97"/>
    </row>
    <row r="76" spans="1:9" ht="12.75">
      <c r="A76" s="94">
        <v>54</v>
      </c>
      <c r="B76" s="95" t="s">
        <v>192</v>
      </c>
      <c r="C76" s="104">
        <v>502453</v>
      </c>
      <c r="D76" s="105">
        <f aca="true" t="shared" si="6" ref="D76:I76">D19+D42</f>
        <v>386625</v>
      </c>
      <c r="E76" s="105">
        <v>915200</v>
      </c>
      <c r="F76" s="105">
        <f t="shared" si="6"/>
        <v>1541507</v>
      </c>
      <c r="G76" s="105">
        <f t="shared" si="6"/>
        <v>1497400</v>
      </c>
      <c r="H76" s="105">
        <f t="shared" si="6"/>
        <v>1684600</v>
      </c>
      <c r="I76" s="105">
        <f t="shared" si="6"/>
        <v>937175</v>
      </c>
    </row>
    <row r="77" spans="1:9" ht="12.75">
      <c r="A77" s="94"/>
      <c r="B77" s="95" t="s">
        <v>5</v>
      </c>
      <c r="C77" s="104"/>
      <c r="D77" s="105"/>
      <c r="E77" s="105"/>
      <c r="F77" s="105"/>
      <c r="G77" s="105"/>
      <c r="H77" s="105"/>
      <c r="I77" s="105"/>
    </row>
    <row r="78" spans="1:9" ht="39" customHeight="1">
      <c r="A78" s="94">
        <v>55</v>
      </c>
      <c r="B78" s="95" t="s">
        <v>167</v>
      </c>
      <c r="C78" s="104"/>
      <c r="D78" s="105"/>
      <c r="E78" s="105"/>
      <c r="F78" s="105"/>
      <c r="G78" s="105"/>
      <c r="H78" s="105"/>
      <c r="I78" s="105"/>
    </row>
    <row r="79" spans="1:9" ht="12.75">
      <c r="A79" s="94">
        <v>56</v>
      </c>
      <c r="B79" s="95" t="s">
        <v>193</v>
      </c>
      <c r="C79" s="104"/>
      <c r="D79" s="105"/>
      <c r="E79" s="105"/>
      <c r="F79" s="105"/>
      <c r="G79" s="105"/>
      <c r="H79" s="105"/>
      <c r="I79" s="105"/>
    </row>
    <row r="80" spans="1:9" ht="12.75">
      <c r="A80" s="94"/>
      <c r="B80" s="95" t="s">
        <v>5</v>
      </c>
      <c r="C80" s="104"/>
      <c r="D80" s="105"/>
      <c r="E80" s="105"/>
      <c r="F80" s="105"/>
      <c r="G80" s="105"/>
      <c r="H80" s="105"/>
      <c r="I80" s="105"/>
    </row>
    <row r="81" spans="1:9" ht="36.75" customHeight="1">
      <c r="A81" s="94">
        <v>57</v>
      </c>
      <c r="B81" s="95" t="s">
        <v>167</v>
      </c>
      <c r="C81" s="104"/>
      <c r="D81" s="105"/>
      <c r="E81" s="105"/>
      <c r="F81" s="105"/>
      <c r="G81" s="105"/>
      <c r="H81" s="105"/>
      <c r="I81" s="105"/>
    </row>
    <row r="82" spans="1:9" ht="12.75">
      <c r="A82" s="94">
        <v>58</v>
      </c>
      <c r="B82" s="95" t="s">
        <v>194</v>
      </c>
      <c r="C82" s="104"/>
      <c r="D82" s="105"/>
      <c r="E82" s="105"/>
      <c r="F82" s="105"/>
      <c r="G82" s="105"/>
      <c r="H82" s="105"/>
      <c r="I82" s="105"/>
    </row>
    <row r="83" spans="1:9" ht="12.75">
      <c r="A83" s="94"/>
      <c r="B83" s="95" t="s">
        <v>5</v>
      </c>
      <c r="C83" s="104"/>
      <c r="D83" s="105"/>
      <c r="E83" s="105"/>
      <c r="F83" s="105"/>
      <c r="G83" s="105"/>
      <c r="H83" s="105"/>
      <c r="I83" s="105"/>
    </row>
    <row r="84" spans="1:9" ht="41.25" customHeight="1">
      <c r="A84" s="94">
        <v>59</v>
      </c>
      <c r="B84" s="95" t="s">
        <v>167</v>
      </c>
      <c r="C84" s="104"/>
      <c r="D84" s="105"/>
      <c r="E84" s="105"/>
      <c r="F84" s="105"/>
      <c r="G84" s="105"/>
      <c r="H84" s="105"/>
      <c r="I84" s="105"/>
    </row>
    <row r="85" spans="1:9" ht="13.5" customHeight="1">
      <c r="A85" s="94">
        <v>60</v>
      </c>
      <c r="B85" s="95" t="s">
        <v>207</v>
      </c>
      <c r="C85" s="104"/>
      <c r="D85" s="105">
        <v>105300</v>
      </c>
      <c r="E85" s="105">
        <v>144200</v>
      </c>
      <c r="F85" s="105"/>
      <c r="G85" s="105"/>
      <c r="H85" s="105"/>
      <c r="I85" s="105"/>
    </row>
    <row r="86" spans="1:9" ht="12.75">
      <c r="A86" s="94">
        <v>61</v>
      </c>
      <c r="B86" s="95" t="s">
        <v>195</v>
      </c>
      <c r="C86" s="105" t="e">
        <f aca="true" t="shared" si="7" ref="C86:I86">C76/C4*100</f>
        <v>#DIV/0!</v>
      </c>
      <c r="D86" s="105" t="e">
        <f t="shared" si="7"/>
        <v>#DIV/0!</v>
      </c>
      <c r="E86" s="105" t="e">
        <f t="shared" si="7"/>
        <v>#DIV/0!</v>
      </c>
      <c r="F86" s="105" t="e">
        <f t="shared" si="7"/>
        <v>#DIV/0!</v>
      </c>
      <c r="G86" s="105" t="e">
        <f t="shared" si="7"/>
        <v>#DIV/0!</v>
      </c>
      <c r="H86" s="105">
        <f t="shared" si="7"/>
        <v>6.157501324999544</v>
      </c>
      <c r="I86" s="105">
        <f t="shared" si="7"/>
        <v>3.439149070465538</v>
      </c>
    </row>
    <row r="87" spans="1:9" ht="25.5">
      <c r="A87" s="94">
        <v>62</v>
      </c>
      <c r="B87" s="95" t="s">
        <v>196</v>
      </c>
      <c r="C87" s="105" t="e">
        <f aca="true" t="shared" si="8" ref="C87:I87">(C74-C78-C81-C84)/C4*100</f>
        <v>#DIV/0!</v>
      </c>
      <c r="D87" s="105" t="e">
        <f t="shared" si="8"/>
        <v>#DIV/0!</v>
      </c>
      <c r="E87" s="105" t="e">
        <f t="shared" si="8"/>
        <v>#DIV/0!</v>
      </c>
      <c r="F87" s="105" t="e">
        <f t="shared" si="8"/>
        <v>#DIV/0!</v>
      </c>
      <c r="G87" s="105" t="e">
        <f t="shared" si="8"/>
        <v>#DIV/0!</v>
      </c>
      <c r="H87" s="105">
        <f t="shared" si="8"/>
        <v>6.157501324999544</v>
      </c>
      <c r="I87" s="105">
        <f t="shared" si="8"/>
        <v>3.439149070465538</v>
      </c>
    </row>
    <row r="88" spans="1:9" ht="25.5">
      <c r="A88" s="94">
        <v>63</v>
      </c>
      <c r="B88" s="95" t="s">
        <v>197</v>
      </c>
      <c r="C88" s="105" t="e">
        <f aca="true" t="shared" si="9" ref="C88:I88">C74/(C8+C11-C14)*100</f>
        <v>#DIV/0!</v>
      </c>
      <c r="D88" s="105" t="e">
        <f t="shared" si="9"/>
        <v>#DIV/0!</v>
      </c>
      <c r="E88" s="105" t="e">
        <f t="shared" si="9"/>
        <v>#DIV/0!</v>
      </c>
      <c r="F88" s="105" t="e">
        <f t="shared" si="9"/>
        <v>#DIV/0!</v>
      </c>
      <c r="G88" s="105" t="e">
        <f t="shared" si="9"/>
        <v>#DIV/0!</v>
      </c>
      <c r="H88" s="105">
        <f t="shared" si="9"/>
        <v>18.53775557365143</v>
      </c>
      <c r="I88" s="105">
        <f t="shared" si="9"/>
        <v>9.758326087975135</v>
      </c>
    </row>
    <row r="89" spans="1:9" ht="38.25">
      <c r="A89" s="94">
        <v>64</v>
      </c>
      <c r="B89" s="95" t="s">
        <v>198</v>
      </c>
      <c r="C89" s="105" t="e">
        <f aca="true" t="shared" si="10" ref="C89:I89">(C74-C78-C81-C84)/(C8+C11-C14)*100</f>
        <v>#DIV/0!</v>
      </c>
      <c r="D89" s="105" t="e">
        <f t="shared" si="10"/>
        <v>#DIV/0!</v>
      </c>
      <c r="E89" s="105" t="e">
        <f t="shared" si="10"/>
        <v>#DIV/0!</v>
      </c>
      <c r="F89" s="105" t="e">
        <f t="shared" si="10"/>
        <v>#DIV/0!</v>
      </c>
      <c r="G89" s="105" t="e">
        <f t="shared" si="10"/>
        <v>#DIV/0!</v>
      </c>
      <c r="H89" s="105">
        <f t="shared" si="10"/>
        <v>18.53775557365143</v>
      </c>
      <c r="I89" s="105">
        <f t="shared" si="10"/>
        <v>9.758326087975135</v>
      </c>
    </row>
    <row r="90" spans="1:9" ht="76.5">
      <c r="A90" s="94">
        <v>65</v>
      </c>
      <c r="B90" s="95" t="s">
        <v>199</v>
      </c>
      <c r="C90" s="105"/>
      <c r="D90" s="105"/>
      <c r="E90" s="105"/>
      <c r="F90" s="105" t="e">
        <f>((C6+C13-(C17-C19))/C4+(D6+D13-(D17-D19))/D4+(E6+E13-(E17-E19))/E4)/3*100</f>
        <v>#DIV/0!</v>
      </c>
      <c r="G90" s="105" t="e">
        <f>((D6+D13-(D17-D19))/D4+(E6+E13-(E17-E19))/E4+(F6+F13-(F17-F19))/F4)/3*100</f>
        <v>#DIV/0!</v>
      </c>
      <c r="H90" s="105" t="e">
        <f>((E6+E13-(E17-E19))/E4+(F6+F13-(F17-F19))/F4+(G6+G13-(G17-G19))/G4)/3*100</f>
        <v>#DIV/0!</v>
      </c>
      <c r="I90" s="105" t="e">
        <f>((F6+F13-(F17-F19))/F4+(G6+G13-(G17-G19))/G4+(H6+H13-(H17-H19))/H4)/3*100</f>
        <v>#DIV/0!</v>
      </c>
    </row>
    <row r="91" spans="1:9" ht="25.5">
      <c r="A91" s="94">
        <v>66</v>
      </c>
      <c r="B91" s="95" t="s">
        <v>200</v>
      </c>
      <c r="C91" s="105">
        <f aca="true" t="shared" si="11" ref="C91:I91">C6-C17</f>
        <v>0</v>
      </c>
      <c r="D91" s="105">
        <f t="shared" si="11"/>
        <v>0</v>
      </c>
      <c r="E91" s="105">
        <f t="shared" si="11"/>
        <v>0</v>
      </c>
      <c r="F91" s="105">
        <f t="shared" si="11"/>
        <v>0</v>
      </c>
      <c r="G91" s="105">
        <f t="shared" si="11"/>
        <v>0</v>
      </c>
      <c r="H91" s="105">
        <f t="shared" si="11"/>
        <v>4655000</v>
      </c>
      <c r="I91" s="105">
        <f t="shared" si="11"/>
        <v>4827175</v>
      </c>
    </row>
    <row r="93" ht="14.25">
      <c r="A93" s="110" t="s">
        <v>208</v>
      </c>
    </row>
    <row r="94" spans="1:9" ht="12.75">
      <c r="A94" s="419" t="s">
        <v>209</v>
      </c>
      <c r="B94" s="420"/>
      <c r="C94" s="420"/>
      <c r="D94" s="420"/>
      <c r="E94" s="420"/>
      <c r="F94" s="420"/>
      <c r="G94" s="420"/>
      <c r="H94" s="420"/>
      <c r="I94" s="420"/>
    </row>
    <row r="95" ht="14.25">
      <c r="A95" s="110" t="s">
        <v>210</v>
      </c>
    </row>
    <row r="96" spans="1:9" ht="53.25" customHeight="1">
      <c r="A96" s="419" t="s">
        <v>211</v>
      </c>
      <c r="B96" s="420"/>
      <c r="C96" s="420"/>
      <c r="D96" s="420"/>
      <c r="E96" s="420"/>
      <c r="F96" s="420"/>
      <c r="G96" s="420"/>
      <c r="H96" s="420"/>
      <c r="I96" s="420"/>
    </row>
    <row r="97" ht="14.25">
      <c r="A97" s="111"/>
    </row>
    <row r="98" ht="14.25">
      <c r="A98" s="111"/>
    </row>
    <row r="99" ht="12.75">
      <c r="G99" s="113"/>
    </row>
    <row r="100" ht="25.5" customHeight="1">
      <c r="G100" s="114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0" r:id="rId1"/>
  <headerFooter alignWithMargins="0">
    <oddHeader>&amp;CPrognoza długu publicznego  na lata 2008 - 2011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.25390625" style="1" customWidth="1"/>
    <col min="2" max="2" width="4.875" style="1" customWidth="1"/>
    <col min="3" max="3" width="6.25390625" style="1" customWidth="1"/>
    <col min="4" max="4" width="36.75390625" style="1" customWidth="1"/>
    <col min="5" max="5" width="13.125" style="1" customWidth="1"/>
    <col min="6" max="6" width="12.125" style="1" customWidth="1"/>
    <col min="7" max="7" width="12.375" style="1" customWidth="1"/>
    <col min="8" max="8" width="11.75390625" style="1" customWidth="1"/>
    <col min="9" max="9" width="11.625" style="1" customWidth="1"/>
    <col min="10" max="10" width="11.00390625" style="1" customWidth="1"/>
    <col min="11" max="11" width="11.625" style="1" customWidth="1"/>
    <col min="12" max="12" width="12.00390625" style="1" customWidth="1"/>
    <col min="13" max="13" width="11.75390625" style="1" bestFit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381" t="s">
        <v>54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5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 t="s">
        <v>14</v>
      </c>
    </row>
    <row r="3" spans="1:15" s="18" customFormat="1" ht="19.5" customHeight="1">
      <c r="A3" s="382" t="s">
        <v>17</v>
      </c>
      <c r="B3" s="382" t="s">
        <v>1</v>
      </c>
      <c r="C3" s="382" t="s">
        <v>13</v>
      </c>
      <c r="D3" s="380" t="s">
        <v>43</v>
      </c>
      <c r="E3" s="380" t="s">
        <v>18</v>
      </c>
      <c r="F3" s="374" t="s">
        <v>55</v>
      </c>
      <c r="G3" s="378" t="s">
        <v>25</v>
      </c>
      <c r="H3" s="378"/>
      <c r="I3" s="378"/>
      <c r="J3" s="378"/>
      <c r="K3" s="378"/>
      <c r="L3" s="378"/>
      <c r="M3" s="378"/>
      <c r="N3" s="379"/>
      <c r="O3" s="380" t="s">
        <v>19</v>
      </c>
    </row>
    <row r="4" spans="1:15" s="18" customFormat="1" ht="19.5" customHeight="1">
      <c r="A4" s="382"/>
      <c r="B4" s="382"/>
      <c r="C4" s="382"/>
      <c r="D4" s="380"/>
      <c r="E4" s="380"/>
      <c r="F4" s="375"/>
      <c r="G4" s="379" t="s">
        <v>56</v>
      </c>
      <c r="H4" s="380" t="s">
        <v>10</v>
      </c>
      <c r="I4" s="380"/>
      <c r="J4" s="380"/>
      <c r="K4" s="380"/>
      <c r="L4" s="380" t="s">
        <v>16</v>
      </c>
      <c r="M4" s="380" t="s">
        <v>57</v>
      </c>
      <c r="N4" s="374" t="s">
        <v>58</v>
      </c>
      <c r="O4" s="380"/>
    </row>
    <row r="5" spans="1:15" s="18" customFormat="1" ht="29.25" customHeight="1">
      <c r="A5" s="382"/>
      <c r="B5" s="382"/>
      <c r="C5" s="382"/>
      <c r="D5" s="380"/>
      <c r="E5" s="380"/>
      <c r="F5" s="375"/>
      <c r="G5" s="379"/>
      <c r="H5" s="380" t="s">
        <v>45</v>
      </c>
      <c r="I5" s="380" t="s">
        <v>41</v>
      </c>
      <c r="J5" s="380" t="s">
        <v>46</v>
      </c>
      <c r="K5" s="380" t="s">
        <v>42</v>
      </c>
      <c r="L5" s="380"/>
      <c r="M5" s="380"/>
      <c r="N5" s="375"/>
      <c r="O5" s="380"/>
    </row>
    <row r="6" spans="1:15" s="18" customFormat="1" ht="19.5" customHeight="1">
      <c r="A6" s="382"/>
      <c r="B6" s="382"/>
      <c r="C6" s="382"/>
      <c r="D6" s="380"/>
      <c r="E6" s="380"/>
      <c r="F6" s="375"/>
      <c r="G6" s="379"/>
      <c r="H6" s="380"/>
      <c r="I6" s="380"/>
      <c r="J6" s="380"/>
      <c r="K6" s="380"/>
      <c r="L6" s="380"/>
      <c r="M6" s="380"/>
      <c r="N6" s="375"/>
      <c r="O6" s="380"/>
    </row>
    <row r="7" spans="1:15" s="18" customFormat="1" ht="19.5" customHeight="1">
      <c r="A7" s="382"/>
      <c r="B7" s="382"/>
      <c r="C7" s="382"/>
      <c r="D7" s="380"/>
      <c r="E7" s="380"/>
      <c r="F7" s="376"/>
      <c r="G7" s="379"/>
      <c r="H7" s="380"/>
      <c r="I7" s="380"/>
      <c r="J7" s="380"/>
      <c r="K7" s="380"/>
      <c r="L7" s="380"/>
      <c r="M7" s="380"/>
      <c r="N7" s="376"/>
      <c r="O7" s="380"/>
    </row>
    <row r="8" spans="1:15" ht="7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/>
      <c r="O8" s="10">
        <v>13</v>
      </c>
    </row>
    <row r="9" spans="1:15" ht="31.5" customHeight="1">
      <c r="A9" s="238">
        <v>1</v>
      </c>
      <c r="B9" s="232" t="s">
        <v>269</v>
      </c>
      <c r="C9" s="299" t="s">
        <v>271</v>
      </c>
      <c r="D9" s="233" t="s">
        <v>455</v>
      </c>
      <c r="E9" s="234">
        <v>520000</v>
      </c>
      <c r="F9" s="235">
        <v>20000</v>
      </c>
      <c r="G9" s="234">
        <v>500000</v>
      </c>
      <c r="H9" s="236" t="s">
        <v>452</v>
      </c>
      <c r="I9" s="236" t="s">
        <v>452</v>
      </c>
      <c r="J9" s="237" t="s">
        <v>460</v>
      </c>
      <c r="K9" s="236" t="s">
        <v>452</v>
      </c>
      <c r="L9" s="236" t="s">
        <v>452</v>
      </c>
      <c r="M9" s="238" t="s">
        <v>452</v>
      </c>
      <c r="N9" s="296" t="s">
        <v>452</v>
      </c>
      <c r="O9" s="58" t="s">
        <v>458</v>
      </c>
    </row>
    <row r="10" spans="1:15" ht="27.75" customHeight="1">
      <c r="A10" s="238">
        <v>2</v>
      </c>
      <c r="B10" s="246" t="s">
        <v>269</v>
      </c>
      <c r="C10" s="300" t="s">
        <v>271</v>
      </c>
      <c r="D10" s="233" t="s">
        <v>459</v>
      </c>
      <c r="E10" s="234">
        <v>369386</v>
      </c>
      <c r="F10" s="234">
        <v>56706</v>
      </c>
      <c r="G10" s="234">
        <v>312680</v>
      </c>
      <c r="H10" s="235">
        <v>312680</v>
      </c>
      <c r="I10" s="236" t="s">
        <v>452</v>
      </c>
      <c r="J10" s="240" t="s">
        <v>452</v>
      </c>
      <c r="K10" s="236" t="s">
        <v>452</v>
      </c>
      <c r="L10" s="236" t="s">
        <v>452</v>
      </c>
      <c r="M10" s="238" t="s">
        <v>452</v>
      </c>
      <c r="N10" s="296" t="s">
        <v>452</v>
      </c>
      <c r="O10" s="58" t="s">
        <v>458</v>
      </c>
    </row>
    <row r="11" spans="1:15" ht="27.75" customHeight="1">
      <c r="A11" s="238">
        <v>3</v>
      </c>
      <c r="B11" s="246" t="s">
        <v>269</v>
      </c>
      <c r="C11" s="300" t="s">
        <v>271</v>
      </c>
      <c r="D11" s="233" t="s">
        <v>539</v>
      </c>
      <c r="E11" s="234">
        <v>3286005</v>
      </c>
      <c r="F11" s="234">
        <v>3257605</v>
      </c>
      <c r="G11" s="234">
        <v>28400</v>
      </c>
      <c r="H11" s="235">
        <v>28400</v>
      </c>
      <c r="I11" s="236" t="s">
        <v>452</v>
      </c>
      <c r="J11" s="240" t="s">
        <v>452</v>
      </c>
      <c r="K11" s="236" t="s">
        <v>452</v>
      </c>
      <c r="L11" s="236" t="s">
        <v>452</v>
      </c>
      <c r="M11" s="238" t="s">
        <v>452</v>
      </c>
      <c r="N11" s="296" t="s">
        <v>452</v>
      </c>
      <c r="O11" s="58" t="s">
        <v>458</v>
      </c>
    </row>
    <row r="12" spans="1:15" ht="20.25" customHeight="1">
      <c r="A12" s="238">
        <v>4</v>
      </c>
      <c r="B12" s="232" t="s">
        <v>456</v>
      </c>
      <c r="C12" s="299" t="s">
        <v>453</v>
      </c>
      <c r="D12" s="242" t="s">
        <v>461</v>
      </c>
      <c r="E12" s="234">
        <v>140791</v>
      </c>
      <c r="F12" s="234">
        <v>58591</v>
      </c>
      <c r="G12" s="234">
        <v>82200</v>
      </c>
      <c r="H12" s="234">
        <v>82200</v>
      </c>
      <c r="I12" s="236" t="s">
        <v>452</v>
      </c>
      <c r="J12" s="240" t="s">
        <v>452</v>
      </c>
      <c r="K12" s="236" t="s">
        <v>452</v>
      </c>
      <c r="L12" s="236" t="s">
        <v>452</v>
      </c>
      <c r="M12" s="238" t="s">
        <v>452</v>
      </c>
      <c r="N12" s="296" t="s">
        <v>452</v>
      </c>
      <c r="O12" s="58" t="s">
        <v>458</v>
      </c>
    </row>
    <row r="13" spans="1:15" ht="36" customHeight="1">
      <c r="A13" s="238">
        <v>5</v>
      </c>
      <c r="B13" s="232" t="s">
        <v>456</v>
      </c>
      <c r="C13" s="299" t="s">
        <v>453</v>
      </c>
      <c r="D13" s="242" t="s">
        <v>514</v>
      </c>
      <c r="E13" s="234">
        <v>618800</v>
      </c>
      <c r="F13" s="234">
        <v>18800</v>
      </c>
      <c r="G13" s="234">
        <v>600000</v>
      </c>
      <c r="H13" s="235">
        <v>100000</v>
      </c>
      <c r="I13" s="235">
        <v>500000</v>
      </c>
      <c r="J13" s="240" t="s">
        <v>452</v>
      </c>
      <c r="K13" s="236" t="s">
        <v>452</v>
      </c>
      <c r="L13" s="236" t="s">
        <v>452</v>
      </c>
      <c r="M13" s="238" t="s">
        <v>452</v>
      </c>
      <c r="N13" s="296" t="s">
        <v>452</v>
      </c>
      <c r="O13" s="58" t="s">
        <v>458</v>
      </c>
    </row>
    <row r="14" spans="1:15" ht="18.75" customHeight="1">
      <c r="A14" s="238">
        <v>6</v>
      </c>
      <c r="B14" s="232" t="s">
        <v>456</v>
      </c>
      <c r="C14" s="299" t="s">
        <v>453</v>
      </c>
      <c r="D14" s="242" t="s">
        <v>462</v>
      </c>
      <c r="E14" s="234">
        <v>34818</v>
      </c>
      <c r="F14" s="234">
        <v>14818</v>
      </c>
      <c r="G14" s="234">
        <v>20000</v>
      </c>
      <c r="H14" s="235">
        <v>20000</v>
      </c>
      <c r="I14" s="236"/>
      <c r="J14" s="240"/>
      <c r="K14" s="236"/>
      <c r="L14" s="236"/>
      <c r="M14" s="247"/>
      <c r="N14" s="296"/>
      <c r="O14" s="58" t="s">
        <v>458</v>
      </c>
    </row>
    <row r="15" spans="1:15" ht="38.25" customHeight="1">
      <c r="A15" s="238">
        <v>7</v>
      </c>
      <c r="B15" s="232" t="s">
        <v>544</v>
      </c>
      <c r="C15" s="299" t="s">
        <v>545</v>
      </c>
      <c r="D15" s="242" t="s">
        <v>551</v>
      </c>
      <c r="E15" s="234">
        <v>300000</v>
      </c>
      <c r="F15" s="234">
        <v>0</v>
      </c>
      <c r="G15" s="234">
        <v>150000</v>
      </c>
      <c r="H15" s="235">
        <v>150000</v>
      </c>
      <c r="I15" s="236" t="s">
        <v>452</v>
      </c>
      <c r="J15" s="240" t="s">
        <v>452</v>
      </c>
      <c r="K15" s="236" t="s">
        <v>452</v>
      </c>
      <c r="L15" s="235">
        <v>150000</v>
      </c>
      <c r="M15" s="344" t="s">
        <v>452</v>
      </c>
      <c r="N15" s="296" t="s">
        <v>452</v>
      </c>
      <c r="O15" s="58" t="s">
        <v>458</v>
      </c>
    </row>
    <row r="16" spans="1:15" ht="18.75" customHeight="1">
      <c r="A16" s="238">
        <v>8</v>
      </c>
      <c r="B16" s="232" t="s">
        <v>457</v>
      </c>
      <c r="C16" s="299" t="s">
        <v>469</v>
      </c>
      <c r="D16" s="11" t="s">
        <v>470</v>
      </c>
      <c r="E16" s="234">
        <v>276756</v>
      </c>
      <c r="F16" s="234">
        <v>76756</v>
      </c>
      <c r="G16" s="234">
        <v>200000</v>
      </c>
      <c r="H16" s="235">
        <v>200000</v>
      </c>
      <c r="I16" s="236" t="s">
        <v>452</v>
      </c>
      <c r="J16" s="240" t="s">
        <v>452</v>
      </c>
      <c r="K16" s="236" t="s">
        <v>452</v>
      </c>
      <c r="L16" s="236" t="s">
        <v>452</v>
      </c>
      <c r="M16" s="247" t="s">
        <v>452</v>
      </c>
      <c r="N16" s="296" t="s">
        <v>452</v>
      </c>
      <c r="O16" s="58" t="s">
        <v>458</v>
      </c>
    </row>
    <row r="17" spans="1:15" ht="25.5">
      <c r="A17" s="238">
        <v>9</v>
      </c>
      <c r="B17" s="232" t="s">
        <v>457</v>
      </c>
      <c r="C17" s="299" t="s">
        <v>454</v>
      </c>
      <c r="D17" s="242" t="s">
        <v>463</v>
      </c>
      <c r="E17" s="234">
        <v>4056445</v>
      </c>
      <c r="F17" s="235">
        <v>6445</v>
      </c>
      <c r="G17" s="234">
        <v>50000</v>
      </c>
      <c r="H17" s="234">
        <v>50000</v>
      </c>
      <c r="I17" s="236"/>
      <c r="J17" s="240" t="s">
        <v>452</v>
      </c>
      <c r="K17" s="236" t="s">
        <v>452</v>
      </c>
      <c r="L17" s="234">
        <v>2000000</v>
      </c>
      <c r="M17" s="248">
        <v>2000000</v>
      </c>
      <c r="N17" s="11"/>
      <c r="O17" s="58" t="s">
        <v>458</v>
      </c>
    </row>
    <row r="18" spans="1:15" ht="12.75">
      <c r="A18" s="377" t="s">
        <v>44</v>
      </c>
      <c r="B18" s="377"/>
      <c r="C18" s="377"/>
      <c r="D18" s="377"/>
      <c r="E18" s="231">
        <f>SUM(E9:E17)</f>
        <v>9603001</v>
      </c>
      <c r="F18" s="231">
        <f>SUM(F9:F17)</f>
        <v>3509721</v>
      </c>
      <c r="G18" s="231">
        <f>SUM(G9:G17)</f>
        <v>1943280</v>
      </c>
      <c r="H18" s="231">
        <f>SUM(H9:H17)</f>
        <v>943280</v>
      </c>
      <c r="I18" s="243">
        <f>SUM(I12:I17)</f>
        <v>500000</v>
      </c>
      <c r="J18" s="244">
        <v>500000</v>
      </c>
      <c r="K18" s="236" t="s">
        <v>452</v>
      </c>
      <c r="L18" s="245">
        <f>SUM(L9:L17)</f>
        <v>2150000</v>
      </c>
      <c r="M18" s="231">
        <f>SUM(M15:M17)</f>
        <v>2000000</v>
      </c>
      <c r="N18" s="11"/>
      <c r="O18" s="11"/>
    </row>
    <row r="19" ht="12.75">
      <c r="A19" s="1" t="s">
        <v>20</v>
      </c>
    </row>
    <row r="20" ht="12.75">
      <c r="A20" s="1" t="s">
        <v>21</v>
      </c>
    </row>
    <row r="21" ht="12.75">
      <c r="A21" s="1" t="s">
        <v>22</v>
      </c>
    </row>
    <row r="22" ht="12.75">
      <c r="A22" s="1" t="s">
        <v>23</v>
      </c>
    </row>
    <row r="23" spans="1:13" ht="48.75" customHeight="1">
      <c r="A23" s="373" t="s">
        <v>546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</row>
  </sheetData>
  <sheetProtection/>
  <mergeCells count="20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A23:M23"/>
    <mergeCell ref="F3:F7"/>
    <mergeCell ref="A18:D18"/>
    <mergeCell ref="G3:N3"/>
    <mergeCell ref="L4:L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75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4">
      <selection activeCell="A21" sqref="A21:D21"/>
    </sheetView>
  </sheetViews>
  <sheetFormatPr defaultColWidth="9.00390625" defaultRowHeight="12.75"/>
  <cols>
    <col min="1" max="1" width="4.375" style="1" customWidth="1"/>
    <col min="2" max="2" width="6.875" style="1" customWidth="1"/>
    <col min="3" max="3" width="7.75390625" style="1" customWidth="1"/>
    <col min="4" max="4" width="35.00390625" style="1" customWidth="1"/>
    <col min="5" max="5" width="12.75390625" style="1" customWidth="1"/>
    <col min="6" max="6" width="12.125" style="1" customWidth="1"/>
    <col min="7" max="7" width="12.753906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381" t="s">
        <v>59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5" t="s">
        <v>14</v>
      </c>
    </row>
    <row r="3" spans="1:10" s="18" customFormat="1" ht="19.5" customHeight="1">
      <c r="A3" s="386" t="s">
        <v>17</v>
      </c>
      <c r="B3" s="386" t="s">
        <v>1</v>
      </c>
      <c r="C3" s="386" t="s">
        <v>13</v>
      </c>
      <c r="D3" s="387" t="s">
        <v>48</v>
      </c>
      <c r="E3" s="387" t="s">
        <v>25</v>
      </c>
      <c r="F3" s="387"/>
      <c r="G3" s="387"/>
      <c r="H3" s="387"/>
      <c r="I3" s="387"/>
      <c r="J3" s="387" t="s">
        <v>19</v>
      </c>
    </row>
    <row r="4" spans="1:10" s="18" customFormat="1" ht="19.5" customHeight="1">
      <c r="A4" s="386"/>
      <c r="B4" s="386"/>
      <c r="C4" s="386"/>
      <c r="D4" s="387"/>
      <c r="E4" s="387" t="s">
        <v>60</v>
      </c>
      <c r="F4" s="387" t="s">
        <v>10</v>
      </c>
      <c r="G4" s="387"/>
      <c r="H4" s="387"/>
      <c r="I4" s="387"/>
      <c r="J4" s="387"/>
    </row>
    <row r="5" spans="1:10" s="18" customFormat="1" ht="29.25" customHeight="1">
      <c r="A5" s="386"/>
      <c r="B5" s="386"/>
      <c r="C5" s="386"/>
      <c r="D5" s="387"/>
      <c r="E5" s="387"/>
      <c r="F5" s="387" t="s">
        <v>45</v>
      </c>
      <c r="G5" s="387" t="s">
        <v>41</v>
      </c>
      <c r="H5" s="387" t="s">
        <v>47</v>
      </c>
      <c r="I5" s="387" t="s">
        <v>42</v>
      </c>
      <c r="J5" s="387"/>
    </row>
    <row r="6" spans="1:10" s="18" customFormat="1" ht="19.5" customHeight="1">
      <c r="A6" s="386"/>
      <c r="B6" s="386"/>
      <c r="C6" s="386"/>
      <c r="D6" s="387"/>
      <c r="E6" s="387"/>
      <c r="F6" s="387"/>
      <c r="G6" s="387"/>
      <c r="H6" s="387"/>
      <c r="I6" s="387"/>
      <c r="J6" s="387"/>
    </row>
    <row r="7" spans="1:10" s="18" customFormat="1" ht="19.5" customHeight="1">
      <c r="A7" s="386"/>
      <c r="B7" s="386"/>
      <c r="C7" s="386"/>
      <c r="D7" s="387"/>
      <c r="E7" s="387"/>
      <c r="F7" s="387"/>
      <c r="G7" s="387"/>
      <c r="H7" s="387"/>
      <c r="I7" s="387"/>
      <c r="J7" s="387"/>
    </row>
    <row r="8" spans="1:10" ht="7.5" customHeight="1">
      <c r="A8" s="10">
        <v>1</v>
      </c>
      <c r="B8" s="10">
        <v>2</v>
      </c>
      <c r="C8" s="10">
        <v>3</v>
      </c>
      <c r="D8" s="10">
        <v>4</v>
      </c>
      <c r="E8" s="10">
        <v>6</v>
      </c>
      <c r="F8" s="10">
        <v>7</v>
      </c>
      <c r="G8" s="10">
        <v>8</v>
      </c>
      <c r="H8" s="10">
        <v>9</v>
      </c>
      <c r="I8" s="10">
        <v>10</v>
      </c>
      <c r="J8" s="10">
        <v>11</v>
      </c>
    </row>
    <row r="9" spans="1:10" ht="27" customHeight="1">
      <c r="A9" s="58">
        <v>1</v>
      </c>
      <c r="B9" s="232" t="s">
        <v>269</v>
      </c>
      <c r="C9" s="232" t="s">
        <v>271</v>
      </c>
      <c r="D9" s="239" t="s">
        <v>505</v>
      </c>
      <c r="E9" s="164">
        <v>100000</v>
      </c>
      <c r="F9" s="164">
        <v>100000</v>
      </c>
      <c r="G9" s="164"/>
      <c r="H9" s="297"/>
      <c r="I9" s="164"/>
      <c r="J9" s="16" t="s">
        <v>467</v>
      </c>
    </row>
    <row r="10" spans="1:10" ht="25.5" customHeight="1">
      <c r="A10" s="58">
        <v>2</v>
      </c>
      <c r="B10" s="246" t="s">
        <v>269</v>
      </c>
      <c r="C10" s="246" t="s">
        <v>271</v>
      </c>
      <c r="D10" s="233" t="s">
        <v>506</v>
      </c>
      <c r="E10" s="60">
        <v>200000</v>
      </c>
      <c r="F10" s="60">
        <v>50000</v>
      </c>
      <c r="G10" s="60">
        <v>150000</v>
      </c>
      <c r="H10" s="251"/>
      <c r="I10" s="60"/>
      <c r="J10" s="250" t="s">
        <v>467</v>
      </c>
    </row>
    <row r="11" spans="1:10" ht="27.75" customHeight="1">
      <c r="A11" s="238">
        <v>3</v>
      </c>
      <c r="B11" s="232" t="s">
        <v>269</v>
      </c>
      <c r="C11" s="232" t="s">
        <v>271</v>
      </c>
      <c r="D11" s="241" t="s">
        <v>507</v>
      </c>
      <c r="E11" s="60">
        <v>800000</v>
      </c>
      <c r="F11" s="60">
        <v>200000</v>
      </c>
      <c r="G11" s="60">
        <v>600000</v>
      </c>
      <c r="H11" s="251"/>
      <c r="I11" s="60"/>
      <c r="J11" s="250" t="s">
        <v>467</v>
      </c>
    </row>
    <row r="12" spans="1:10" ht="28.5" customHeight="1">
      <c r="A12" s="58">
        <v>4</v>
      </c>
      <c r="B12" s="232" t="s">
        <v>269</v>
      </c>
      <c r="C12" s="232" t="s">
        <v>271</v>
      </c>
      <c r="D12" s="242" t="s">
        <v>508</v>
      </c>
      <c r="E12" s="60">
        <v>220000</v>
      </c>
      <c r="F12" s="60">
        <v>120000</v>
      </c>
      <c r="G12" s="60">
        <v>100000</v>
      </c>
      <c r="H12" s="251"/>
      <c r="I12" s="60"/>
      <c r="J12" s="250" t="s">
        <v>467</v>
      </c>
    </row>
    <row r="13" spans="1:10" ht="29.25" customHeight="1">
      <c r="A13" s="58">
        <v>5</v>
      </c>
      <c r="B13" s="232" t="s">
        <v>269</v>
      </c>
      <c r="C13" s="232" t="s">
        <v>271</v>
      </c>
      <c r="D13" s="95" t="s">
        <v>509</v>
      </c>
      <c r="E13" s="60">
        <v>180000</v>
      </c>
      <c r="F13" s="60">
        <v>30000</v>
      </c>
      <c r="G13" s="60">
        <v>150000</v>
      </c>
      <c r="H13" s="251"/>
      <c r="I13" s="60"/>
      <c r="J13" s="250" t="s">
        <v>467</v>
      </c>
    </row>
    <row r="14" spans="1:10" ht="29.25" customHeight="1">
      <c r="A14" s="58">
        <v>6</v>
      </c>
      <c r="B14" s="232" t="s">
        <v>269</v>
      </c>
      <c r="C14" s="232" t="s">
        <v>271</v>
      </c>
      <c r="D14" s="95" t="s">
        <v>540</v>
      </c>
      <c r="E14" s="60">
        <v>20000</v>
      </c>
      <c r="F14" s="60"/>
      <c r="G14" s="60"/>
      <c r="H14" s="340" t="s">
        <v>542</v>
      </c>
      <c r="I14" s="60"/>
      <c r="J14" s="250" t="s">
        <v>467</v>
      </c>
    </row>
    <row r="15" spans="1:10" ht="18" customHeight="1">
      <c r="A15" s="58">
        <v>7</v>
      </c>
      <c r="B15" s="232" t="s">
        <v>269</v>
      </c>
      <c r="C15" s="232" t="s">
        <v>271</v>
      </c>
      <c r="D15" s="95" t="s">
        <v>541</v>
      </c>
      <c r="E15" s="60">
        <v>20000</v>
      </c>
      <c r="F15" s="60"/>
      <c r="G15" s="60"/>
      <c r="H15" s="340" t="s">
        <v>542</v>
      </c>
      <c r="I15" s="60"/>
      <c r="J15" s="250" t="s">
        <v>467</v>
      </c>
    </row>
    <row r="16" spans="1:10" ht="19.5" customHeight="1">
      <c r="A16" s="58">
        <v>8</v>
      </c>
      <c r="B16" s="232" t="s">
        <v>269</v>
      </c>
      <c r="C16" s="232" t="s">
        <v>271</v>
      </c>
      <c r="D16" s="95" t="s">
        <v>541</v>
      </c>
      <c r="E16" s="60">
        <v>10000</v>
      </c>
      <c r="F16" s="60"/>
      <c r="G16" s="60"/>
      <c r="H16" s="340" t="s">
        <v>543</v>
      </c>
      <c r="I16" s="60"/>
      <c r="J16" s="250" t="s">
        <v>467</v>
      </c>
    </row>
    <row r="17" spans="1:10" ht="26.25" customHeight="1">
      <c r="A17" s="58">
        <v>9</v>
      </c>
      <c r="B17" s="58">
        <v>700</v>
      </c>
      <c r="C17" s="58">
        <v>70005</v>
      </c>
      <c r="D17" s="95" t="s">
        <v>471</v>
      </c>
      <c r="E17" s="60">
        <v>128000</v>
      </c>
      <c r="F17" s="60">
        <v>128000</v>
      </c>
      <c r="G17" s="60"/>
      <c r="H17" s="251"/>
      <c r="I17" s="60"/>
      <c r="J17" s="250" t="s">
        <v>467</v>
      </c>
    </row>
    <row r="18" spans="1:10" ht="18" customHeight="1">
      <c r="A18" s="58">
        <v>10</v>
      </c>
      <c r="B18" s="58">
        <v>750</v>
      </c>
      <c r="C18" s="58">
        <v>75023</v>
      </c>
      <c r="D18" s="95" t="s">
        <v>464</v>
      </c>
      <c r="E18" s="60">
        <v>15000</v>
      </c>
      <c r="F18" s="60">
        <v>15000</v>
      </c>
      <c r="G18" s="60"/>
      <c r="H18" s="251"/>
      <c r="I18" s="60"/>
      <c r="J18" s="250" t="s">
        <v>467</v>
      </c>
    </row>
    <row r="19" spans="1:10" ht="18.75" customHeight="1">
      <c r="A19" s="58">
        <v>11</v>
      </c>
      <c r="B19" s="58">
        <v>750</v>
      </c>
      <c r="C19" s="58">
        <v>75023</v>
      </c>
      <c r="D19" s="95" t="s">
        <v>466</v>
      </c>
      <c r="E19" s="60">
        <v>3500</v>
      </c>
      <c r="F19" s="60">
        <v>3500</v>
      </c>
      <c r="G19" s="60"/>
      <c r="H19" s="251"/>
      <c r="I19" s="60"/>
      <c r="J19" s="250" t="s">
        <v>467</v>
      </c>
    </row>
    <row r="20" spans="1:10" ht="12.75">
      <c r="A20" s="17">
        <v>12</v>
      </c>
      <c r="B20" s="17">
        <v>926</v>
      </c>
      <c r="C20" s="17">
        <v>92695</v>
      </c>
      <c r="D20" s="13" t="s">
        <v>501</v>
      </c>
      <c r="E20" s="61">
        <v>6000</v>
      </c>
      <c r="F20" s="61">
        <v>6000</v>
      </c>
      <c r="G20" s="61"/>
      <c r="H20" s="298"/>
      <c r="I20" s="61"/>
      <c r="J20" s="17" t="s">
        <v>468</v>
      </c>
    </row>
    <row r="21" spans="1:10" ht="22.5" customHeight="1">
      <c r="A21" s="383" t="s">
        <v>44</v>
      </c>
      <c r="B21" s="384"/>
      <c r="C21" s="384"/>
      <c r="D21" s="385"/>
      <c r="E21" s="252">
        <f>SUM(E9:E20)</f>
        <v>1702500</v>
      </c>
      <c r="F21" s="231">
        <f>SUM(F9:F20)</f>
        <v>652500</v>
      </c>
      <c r="G21" s="231">
        <f>SUM(G10:G20)</f>
        <v>1000000</v>
      </c>
      <c r="H21" s="231">
        <v>50000</v>
      </c>
      <c r="I21" s="249"/>
      <c r="J21" s="32" t="s">
        <v>15</v>
      </c>
    </row>
    <row r="23" ht="12.75">
      <c r="A23" s="1" t="s">
        <v>24</v>
      </c>
    </row>
    <row r="24" ht="12.75">
      <c r="A24" s="1" t="s">
        <v>20</v>
      </c>
    </row>
    <row r="25" ht="12.75">
      <c r="A25" s="1" t="s">
        <v>21</v>
      </c>
    </row>
    <row r="26" ht="12.75">
      <c r="A26" s="1" t="s">
        <v>22</v>
      </c>
    </row>
    <row r="27" ht="12.75">
      <c r="A27" s="1" t="s">
        <v>23</v>
      </c>
    </row>
  </sheetData>
  <sheetProtection/>
  <mergeCells count="14">
    <mergeCell ref="F5:F7"/>
    <mergeCell ref="G5:G7"/>
    <mergeCell ref="H5:H7"/>
    <mergeCell ref="I5:I7"/>
    <mergeCell ref="A21:D21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5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B3" sqref="B3"/>
    </sheetView>
  </sheetViews>
  <sheetFormatPr defaultColWidth="9.00390625" defaultRowHeight="12.75"/>
  <cols>
    <col min="1" max="1" width="4.625" style="66" customWidth="1"/>
    <col min="2" max="2" width="43.25390625" style="66" customWidth="1"/>
    <col min="3" max="3" width="9.875" style="66" customWidth="1"/>
    <col min="4" max="16384" width="9.125" style="66" customWidth="1"/>
  </cols>
  <sheetData>
    <row r="1" s="65" customFormat="1" ht="12">
      <c r="C1" s="65" t="s">
        <v>91</v>
      </c>
    </row>
    <row r="2" spans="3:4" s="65" customFormat="1" ht="12">
      <c r="C2" s="65" t="s">
        <v>92</v>
      </c>
      <c r="D2" s="65" t="s">
        <v>557</v>
      </c>
    </row>
    <row r="3" s="65" customFormat="1" ht="12">
      <c r="C3" s="65" t="s">
        <v>558</v>
      </c>
    </row>
    <row r="4" s="65" customFormat="1" ht="12">
      <c r="C4" s="65" t="s">
        <v>559</v>
      </c>
    </row>
    <row r="5" ht="15.75">
      <c r="C5" s="67"/>
    </row>
    <row r="7" spans="1:6" ht="25.5" customHeight="1">
      <c r="A7" s="389" t="s">
        <v>95</v>
      </c>
      <c r="B7" s="389"/>
      <c r="C7" s="389"/>
      <c r="D7" s="389"/>
      <c r="E7" s="389"/>
      <c r="F7" s="389"/>
    </row>
    <row r="8" spans="1:6" ht="25.5" customHeight="1">
      <c r="A8" s="68"/>
      <c r="B8" s="68"/>
      <c r="C8" s="68"/>
      <c r="D8" s="68"/>
      <c r="E8" s="68"/>
      <c r="F8" s="68"/>
    </row>
    <row r="9" ht="12.75">
      <c r="F9" s="69" t="s">
        <v>96</v>
      </c>
    </row>
    <row r="10" spans="1:6" ht="35.25" customHeight="1">
      <c r="A10" s="388" t="s">
        <v>97</v>
      </c>
      <c r="B10" s="388" t="s">
        <v>98</v>
      </c>
      <c r="C10" s="388" t="s">
        <v>99</v>
      </c>
      <c r="D10" s="388" t="s">
        <v>100</v>
      </c>
      <c r="E10" s="388"/>
      <c r="F10" s="388"/>
    </row>
    <row r="11" spans="1:6" ht="27.75" customHeight="1">
      <c r="A11" s="388"/>
      <c r="B11" s="388"/>
      <c r="C11" s="388"/>
      <c r="D11" s="70" t="s">
        <v>101</v>
      </c>
      <c r="E11" s="70" t="s">
        <v>102</v>
      </c>
      <c r="F11" s="70" t="s">
        <v>103</v>
      </c>
    </row>
    <row r="12" spans="1:6" ht="12.75">
      <c r="A12" s="71" t="s">
        <v>104</v>
      </c>
      <c r="B12" s="72" t="s">
        <v>105</v>
      </c>
      <c r="C12" s="72"/>
      <c r="D12" s="72"/>
      <c r="E12" s="72"/>
      <c r="F12" s="72"/>
    </row>
    <row r="13" spans="1:6" ht="12.75">
      <c r="A13" s="72"/>
      <c r="B13" s="73" t="s">
        <v>106</v>
      </c>
      <c r="C13" s="72"/>
      <c r="D13" s="72"/>
      <c r="E13" s="72"/>
      <c r="F13" s="72"/>
    </row>
    <row r="14" spans="1:6" ht="12.75">
      <c r="A14" s="72"/>
      <c r="B14" s="73" t="s">
        <v>107</v>
      </c>
      <c r="C14" s="72"/>
      <c r="D14" s="72"/>
      <c r="E14" s="72"/>
      <c r="F14" s="72"/>
    </row>
    <row r="15" spans="1:6" ht="12.75">
      <c r="A15" s="74"/>
      <c r="B15" s="75" t="s">
        <v>108</v>
      </c>
      <c r="C15" s="74"/>
      <c r="D15" s="74"/>
      <c r="E15" s="74"/>
      <c r="F15" s="74"/>
    </row>
    <row r="16" spans="1:6" ht="12.75">
      <c r="A16" s="71" t="s">
        <v>109</v>
      </c>
      <c r="B16" s="72" t="s">
        <v>110</v>
      </c>
      <c r="C16" s="72"/>
      <c r="D16" s="72"/>
      <c r="E16" s="72"/>
      <c r="F16" s="72"/>
    </row>
    <row r="17" spans="1:6" ht="12.75">
      <c r="A17" s="72"/>
      <c r="B17" s="73" t="s">
        <v>106</v>
      </c>
      <c r="C17" s="72"/>
      <c r="D17" s="72"/>
      <c r="E17" s="72"/>
      <c r="F17" s="72"/>
    </row>
    <row r="18" spans="1:6" ht="12.75">
      <c r="A18" s="72"/>
      <c r="B18" s="73" t="s">
        <v>107</v>
      </c>
      <c r="C18" s="72"/>
      <c r="D18" s="72"/>
      <c r="E18" s="72"/>
      <c r="F18" s="72"/>
    </row>
    <row r="19" spans="1:6" ht="12.75">
      <c r="A19" s="74"/>
      <c r="B19" s="75" t="s">
        <v>108</v>
      </c>
      <c r="C19" s="74"/>
      <c r="D19" s="74"/>
      <c r="E19" s="74"/>
      <c r="F19" s="74"/>
    </row>
    <row r="20" spans="1:6" ht="12.75">
      <c r="A20" s="71"/>
      <c r="B20" s="72" t="s">
        <v>111</v>
      </c>
      <c r="C20" s="72"/>
      <c r="D20" s="72"/>
      <c r="E20" s="72"/>
      <c r="F20" s="72"/>
    </row>
    <row r="21" spans="1:6" ht="12.75">
      <c r="A21" s="72"/>
      <c r="B21" s="73" t="s">
        <v>106</v>
      </c>
      <c r="C21" s="72"/>
      <c r="D21" s="72"/>
      <c r="E21" s="72"/>
      <c r="F21" s="72"/>
    </row>
    <row r="22" spans="1:6" ht="12.75">
      <c r="A22" s="72"/>
      <c r="B22" s="73" t="s">
        <v>107</v>
      </c>
      <c r="C22" s="72"/>
      <c r="D22" s="72"/>
      <c r="E22" s="72"/>
      <c r="F22" s="72"/>
    </row>
    <row r="23" spans="1:6" ht="12.75">
      <c r="A23" s="74"/>
      <c r="B23" s="75" t="s">
        <v>108</v>
      </c>
      <c r="C23" s="74"/>
      <c r="D23" s="74"/>
      <c r="E23" s="74"/>
      <c r="F23" s="74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G29" sqref="G29"/>
    </sheetView>
  </sheetViews>
  <sheetFormatPr defaultColWidth="9.00390625" defaultRowHeight="12.75"/>
  <cols>
    <col min="1" max="1" width="4.625" style="66" customWidth="1"/>
    <col min="2" max="2" width="35.375" style="66" customWidth="1"/>
    <col min="3" max="3" width="9.125" style="66" customWidth="1"/>
    <col min="4" max="4" width="10.375" style="66" customWidth="1"/>
    <col min="5" max="6" width="9.125" style="66" customWidth="1"/>
    <col min="7" max="7" width="29.875" style="66" customWidth="1"/>
    <col min="8" max="8" width="9.125" style="66" customWidth="1"/>
    <col min="9" max="10" width="9.875" style="66" customWidth="1"/>
    <col min="11" max="16384" width="9.125" style="66" customWidth="1"/>
  </cols>
  <sheetData>
    <row r="1" s="65" customFormat="1" ht="12">
      <c r="J1" s="65" t="s">
        <v>112</v>
      </c>
    </row>
    <row r="2" spans="10:11" s="65" customFormat="1" ht="12">
      <c r="J2" s="65" t="s">
        <v>92</v>
      </c>
      <c r="K2" s="65" t="s">
        <v>557</v>
      </c>
    </row>
    <row r="3" s="65" customFormat="1" ht="12">
      <c r="J3" s="65" t="s">
        <v>560</v>
      </c>
    </row>
    <row r="4" s="65" customFormat="1" ht="12">
      <c r="J4" s="65" t="s">
        <v>561</v>
      </c>
    </row>
    <row r="5" s="65" customFormat="1" ht="12"/>
    <row r="7" spans="1:13" ht="12.75">
      <c r="A7" s="389" t="s">
        <v>113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</row>
    <row r="8" spans="1:13" ht="12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ht="12.75">
      <c r="M9" s="69" t="s">
        <v>96</v>
      </c>
    </row>
    <row r="10" spans="1:13" ht="48" customHeight="1">
      <c r="A10" s="388" t="s">
        <v>97</v>
      </c>
      <c r="B10" s="388" t="s">
        <v>114</v>
      </c>
      <c r="C10" s="388" t="s">
        <v>115</v>
      </c>
      <c r="D10" s="361" t="s">
        <v>19</v>
      </c>
      <c r="E10" s="388" t="s">
        <v>1</v>
      </c>
      <c r="F10" s="361" t="s">
        <v>2</v>
      </c>
      <c r="G10" s="388" t="s">
        <v>116</v>
      </c>
      <c r="H10" s="388"/>
      <c r="I10" s="361" t="s">
        <v>117</v>
      </c>
      <c r="J10" s="388" t="s">
        <v>99</v>
      </c>
      <c r="K10" s="388" t="s">
        <v>118</v>
      </c>
      <c r="L10" s="388"/>
      <c r="M10" s="388"/>
    </row>
    <row r="11" spans="1:13" ht="24">
      <c r="A11" s="388"/>
      <c r="B11" s="388"/>
      <c r="C11" s="388"/>
      <c r="D11" s="362"/>
      <c r="E11" s="388"/>
      <c r="F11" s="362"/>
      <c r="G11" s="70" t="s">
        <v>119</v>
      </c>
      <c r="H11" s="70" t="s">
        <v>120</v>
      </c>
      <c r="I11" s="362"/>
      <c r="J11" s="388"/>
      <c r="K11" s="70" t="s">
        <v>101</v>
      </c>
      <c r="L11" s="70" t="s">
        <v>102</v>
      </c>
      <c r="M11" s="70" t="s">
        <v>121</v>
      </c>
    </row>
    <row r="12" spans="1:13" ht="12.75">
      <c r="A12" s="76" t="s">
        <v>6</v>
      </c>
      <c r="B12" s="76" t="s">
        <v>122</v>
      </c>
      <c r="C12" s="76"/>
      <c r="D12" s="76"/>
      <c r="E12" s="76"/>
      <c r="F12" s="76"/>
      <c r="G12" s="76" t="s">
        <v>123</v>
      </c>
      <c r="H12" s="76"/>
      <c r="I12" s="76"/>
      <c r="J12" s="76"/>
      <c r="K12" s="76"/>
      <c r="L12" s="76"/>
      <c r="M12" s="76"/>
    </row>
    <row r="13" spans="1:13" ht="12.75">
      <c r="A13" s="72"/>
      <c r="B13" s="72" t="s">
        <v>124</v>
      </c>
      <c r="C13" s="72"/>
      <c r="D13" s="72"/>
      <c r="E13" s="72"/>
      <c r="F13" s="72"/>
      <c r="G13" s="77" t="s">
        <v>106</v>
      </c>
      <c r="H13" s="72"/>
      <c r="I13" s="72"/>
      <c r="J13" s="72"/>
      <c r="K13" s="72"/>
      <c r="L13" s="72"/>
      <c r="M13" s="72"/>
    </row>
    <row r="14" spans="1:13" ht="12.75">
      <c r="A14" s="72"/>
      <c r="B14" s="72" t="s">
        <v>125</v>
      </c>
      <c r="C14" s="72"/>
      <c r="D14" s="72"/>
      <c r="E14" s="72"/>
      <c r="F14" s="72"/>
      <c r="G14" s="77" t="s">
        <v>107</v>
      </c>
      <c r="H14" s="72"/>
      <c r="I14" s="72"/>
      <c r="J14" s="72"/>
      <c r="K14" s="72"/>
      <c r="L14" s="72"/>
      <c r="M14" s="72"/>
    </row>
    <row r="15" spans="1:13" ht="24">
      <c r="A15" s="72"/>
      <c r="B15" s="72" t="s">
        <v>126</v>
      </c>
      <c r="C15" s="72"/>
      <c r="D15" s="72"/>
      <c r="E15" s="72"/>
      <c r="F15" s="72"/>
      <c r="G15" s="78" t="s">
        <v>108</v>
      </c>
      <c r="H15" s="72"/>
      <c r="I15" s="72"/>
      <c r="J15" s="72"/>
      <c r="K15" s="72"/>
      <c r="L15" s="72"/>
      <c r="M15" s="72"/>
    </row>
    <row r="16" spans="1:13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2.75">
      <c r="A17" s="76" t="s">
        <v>7</v>
      </c>
      <c r="B17" s="76" t="s">
        <v>122</v>
      </c>
      <c r="C17" s="76"/>
      <c r="D17" s="76"/>
      <c r="E17" s="76"/>
      <c r="F17" s="76"/>
      <c r="G17" s="76" t="s">
        <v>123</v>
      </c>
      <c r="H17" s="76"/>
      <c r="I17" s="76"/>
      <c r="J17" s="76"/>
      <c r="K17" s="76"/>
      <c r="L17" s="76"/>
      <c r="M17" s="76"/>
    </row>
    <row r="18" spans="1:13" ht="12.75">
      <c r="A18" s="72"/>
      <c r="B18" s="72" t="s">
        <v>124</v>
      </c>
      <c r="C18" s="72"/>
      <c r="D18" s="72"/>
      <c r="E18" s="72"/>
      <c r="F18" s="72"/>
      <c r="G18" s="77" t="s">
        <v>106</v>
      </c>
      <c r="H18" s="72"/>
      <c r="I18" s="72"/>
      <c r="J18" s="72"/>
      <c r="K18" s="72"/>
      <c r="L18" s="72"/>
      <c r="M18" s="72"/>
    </row>
    <row r="19" spans="1:13" ht="12.75">
      <c r="A19" s="72"/>
      <c r="B19" s="72" t="s">
        <v>125</v>
      </c>
      <c r="C19" s="72"/>
      <c r="D19" s="72"/>
      <c r="E19" s="72"/>
      <c r="F19" s="72"/>
      <c r="G19" s="77" t="s">
        <v>107</v>
      </c>
      <c r="H19" s="72"/>
      <c r="I19" s="72"/>
      <c r="J19" s="72"/>
      <c r="K19" s="72"/>
      <c r="L19" s="72"/>
      <c r="M19" s="72"/>
    </row>
    <row r="20" spans="1:13" ht="24">
      <c r="A20" s="72"/>
      <c r="B20" s="72" t="s">
        <v>126</v>
      </c>
      <c r="C20" s="72"/>
      <c r="D20" s="72"/>
      <c r="E20" s="72"/>
      <c r="F20" s="72"/>
      <c r="G20" s="78" t="s">
        <v>108</v>
      </c>
      <c r="H20" s="72"/>
      <c r="I20" s="72"/>
      <c r="J20" s="72"/>
      <c r="K20" s="72"/>
      <c r="L20" s="72"/>
      <c r="M20" s="72"/>
    </row>
    <row r="21" spans="1:13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2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ht="12.75">
      <c r="A23" s="72"/>
      <c r="B23" s="72" t="s">
        <v>105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2.75">
      <c r="A24" s="72"/>
      <c r="B24" s="73" t="s">
        <v>106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2.75">
      <c r="A25" s="72"/>
      <c r="B25" s="73" t="s">
        <v>107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2.75">
      <c r="A26" s="74"/>
      <c r="B26" s="79" t="s">
        <v>108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</sheetData>
  <sheetProtection/>
  <mergeCells count="11">
    <mergeCell ref="K10:M10"/>
    <mergeCell ref="A7:M7"/>
    <mergeCell ref="A10:A11"/>
    <mergeCell ref="B10:B11"/>
    <mergeCell ref="C10:C11"/>
    <mergeCell ref="D10:D11"/>
    <mergeCell ref="F10:F11"/>
    <mergeCell ref="E10:E11"/>
    <mergeCell ref="I10:I11"/>
    <mergeCell ref="G10:H10"/>
    <mergeCell ref="J10:J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66" customWidth="1"/>
    <col min="2" max="2" width="35.375" style="66" customWidth="1"/>
    <col min="3" max="3" width="9.125" style="66" customWidth="1"/>
    <col min="4" max="4" width="10.375" style="66" customWidth="1"/>
    <col min="5" max="6" width="9.125" style="66" customWidth="1"/>
    <col min="7" max="7" width="29.875" style="66" customWidth="1"/>
    <col min="8" max="8" width="9.125" style="66" customWidth="1"/>
    <col min="9" max="10" width="9.875" style="66" customWidth="1"/>
    <col min="11" max="16384" width="9.125" style="66" customWidth="1"/>
  </cols>
  <sheetData>
    <row r="1" s="65" customFormat="1" ht="12">
      <c r="J1" s="65" t="s">
        <v>127</v>
      </c>
    </row>
    <row r="2" s="65" customFormat="1" ht="12">
      <c r="J2" s="65" t="s">
        <v>92</v>
      </c>
    </row>
    <row r="3" s="65" customFormat="1" ht="12">
      <c r="J3" s="65" t="s">
        <v>93</v>
      </c>
    </row>
    <row r="4" s="65" customFormat="1" ht="12">
      <c r="J4" s="65" t="s">
        <v>94</v>
      </c>
    </row>
    <row r="5" s="65" customFormat="1" ht="12"/>
    <row r="7" spans="1:13" ht="12.75">
      <c r="A7" s="389" t="s">
        <v>128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</row>
    <row r="8" spans="1:13" ht="12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ht="12.75">
      <c r="M9" s="69" t="s">
        <v>96</v>
      </c>
    </row>
    <row r="10" spans="1:13" ht="48" customHeight="1">
      <c r="A10" s="388" t="s">
        <v>97</v>
      </c>
      <c r="B10" s="388" t="s">
        <v>114</v>
      </c>
      <c r="C10" s="388" t="s">
        <v>115</v>
      </c>
      <c r="D10" s="361" t="s">
        <v>19</v>
      </c>
      <c r="E10" s="388" t="s">
        <v>1</v>
      </c>
      <c r="F10" s="361" t="s">
        <v>2</v>
      </c>
      <c r="G10" s="388" t="s">
        <v>116</v>
      </c>
      <c r="H10" s="388"/>
      <c r="I10" s="361" t="s">
        <v>117</v>
      </c>
      <c r="J10" s="388" t="s">
        <v>99</v>
      </c>
      <c r="K10" s="388" t="s">
        <v>118</v>
      </c>
      <c r="L10" s="388"/>
      <c r="M10" s="388"/>
    </row>
    <row r="11" spans="1:13" ht="24">
      <c r="A11" s="388"/>
      <c r="B11" s="388"/>
      <c r="C11" s="388"/>
      <c r="D11" s="362"/>
      <c r="E11" s="388"/>
      <c r="F11" s="362"/>
      <c r="G11" s="70" t="s">
        <v>119</v>
      </c>
      <c r="H11" s="70" t="s">
        <v>120</v>
      </c>
      <c r="I11" s="362"/>
      <c r="J11" s="388"/>
      <c r="K11" s="70" t="s">
        <v>101</v>
      </c>
      <c r="L11" s="70" t="s">
        <v>102</v>
      </c>
      <c r="M11" s="70" t="s">
        <v>121</v>
      </c>
    </row>
    <row r="12" spans="1:13" ht="12.75">
      <c r="A12" s="76" t="s">
        <v>6</v>
      </c>
      <c r="B12" s="76" t="s">
        <v>122</v>
      </c>
      <c r="C12" s="76"/>
      <c r="D12" s="76"/>
      <c r="E12" s="76"/>
      <c r="F12" s="76"/>
      <c r="G12" s="76" t="s">
        <v>123</v>
      </c>
      <c r="H12" s="76"/>
      <c r="I12" s="76"/>
      <c r="J12" s="76"/>
      <c r="K12" s="76"/>
      <c r="L12" s="76"/>
      <c r="M12" s="76"/>
    </row>
    <row r="13" spans="1:13" ht="12.75">
      <c r="A13" s="72"/>
      <c r="B13" s="72" t="s">
        <v>124</v>
      </c>
      <c r="C13" s="72"/>
      <c r="D13" s="72"/>
      <c r="E13" s="72"/>
      <c r="F13" s="72"/>
      <c r="G13" s="77" t="s">
        <v>106</v>
      </c>
      <c r="H13" s="72"/>
      <c r="I13" s="72"/>
      <c r="J13" s="72"/>
      <c r="K13" s="72"/>
      <c r="L13" s="72"/>
      <c r="M13" s="72"/>
    </row>
    <row r="14" spans="1:13" ht="12.75">
      <c r="A14" s="72"/>
      <c r="B14" s="72" t="s">
        <v>125</v>
      </c>
      <c r="C14" s="72"/>
      <c r="D14" s="72"/>
      <c r="E14" s="72"/>
      <c r="F14" s="72"/>
      <c r="G14" s="77" t="s">
        <v>107</v>
      </c>
      <c r="H14" s="72"/>
      <c r="I14" s="72"/>
      <c r="J14" s="72"/>
      <c r="K14" s="72"/>
      <c r="L14" s="72"/>
      <c r="M14" s="72"/>
    </row>
    <row r="15" spans="1:13" ht="24">
      <c r="A15" s="72"/>
      <c r="B15" s="72" t="s">
        <v>126</v>
      </c>
      <c r="C15" s="72"/>
      <c r="D15" s="72"/>
      <c r="E15" s="72"/>
      <c r="F15" s="72"/>
      <c r="G15" s="78" t="s">
        <v>108</v>
      </c>
      <c r="H15" s="72"/>
      <c r="I15" s="72"/>
      <c r="J15" s="72"/>
      <c r="K15" s="72"/>
      <c r="L15" s="72"/>
      <c r="M15" s="72"/>
    </row>
    <row r="16" spans="1:13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2.75">
      <c r="A17" s="76" t="s">
        <v>7</v>
      </c>
      <c r="B17" s="76" t="s">
        <v>122</v>
      </c>
      <c r="C17" s="76"/>
      <c r="D17" s="76"/>
      <c r="E17" s="76"/>
      <c r="F17" s="76"/>
      <c r="G17" s="76" t="s">
        <v>123</v>
      </c>
      <c r="H17" s="76"/>
      <c r="I17" s="76"/>
      <c r="J17" s="76"/>
      <c r="K17" s="76"/>
      <c r="L17" s="76"/>
      <c r="M17" s="76"/>
    </row>
    <row r="18" spans="1:13" ht="12.75">
      <c r="A18" s="72"/>
      <c r="B18" s="72" t="s">
        <v>124</v>
      </c>
      <c r="C18" s="72"/>
      <c r="D18" s="72"/>
      <c r="E18" s="72"/>
      <c r="F18" s="72"/>
      <c r="G18" s="77" t="s">
        <v>106</v>
      </c>
      <c r="H18" s="72"/>
      <c r="I18" s="72"/>
      <c r="J18" s="72"/>
      <c r="K18" s="72"/>
      <c r="L18" s="72"/>
      <c r="M18" s="72"/>
    </row>
    <row r="19" spans="1:13" ht="12.75">
      <c r="A19" s="72"/>
      <c r="B19" s="72" t="s">
        <v>125</v>
      </c>
      <c r="C19" s="72"/>
      <c r="D19" s="72"/>
      <c r="E19" s="72"/>
      <c r="F19" s="72"/>
      <c r="G19" s="77" t="s">
        <v>107</v>
      </c>
      <c r="H19" s="72"/>
      <c r="I19" s="72"/>
      <c r="J19" s="72"/>
      <c r="K19" s="72"/>
      <c r="L19" s="72"/>
      <c r="M19" s="72"/>
    </row>
    <row r="20" spans="1:13" ht="24">
      <c r="A20" s="72"/>
      <c r="B20" s="72" t="s">
        <v>126</v>
      </c>
      <c r="C20" s="72"/>
      <c r="D20" s="72"/>
      <c r="E20" s="72"/>
      <c r="F20" s="72"/>
      <c r="G20" s="78" t="s">
        <v>108</v>
      </c>
      <c r="H20" s="72"/>
      <c r="I20" s="72"/>
      <c r="J20" s="72"/>
      <c r="K20" s="72"/>
      <c r="L20" s="72"/>
      <c r="M20" s="72"/>
    </row>
    <row r="21" spans="1:13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2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ht="12.75">
      <c r="A23" s="72"/>
      <c r="B23" s="72" t="s">
        <v>110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2.75">
      <c r="A24" s="72"/>
      <c r="B24" s="73" t="s">
        <v>106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2.75">
      <c r="A25" s="72"/>
      <c r="B25" s="73" t="s">
        <v>107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2.75">
      <c r="A26" s="74"/>
      <c r="B26" s="79" t="s">
        <v>108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</sheetData>
  <sheetProtection/>
  <mergeCells count="11">
    <mergeCell ref="I10:I11"/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9" sqref="D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55" t="s">
        <v>212</v>
      </c>
      <c r="B1" s="355"/>
      <c r="C1" s="355"/>
      <c r="D1" s="355"/>
    </row>
    <row r="2" ht="6.75" customHeight="1">
      <c r="A2" s="115"/>
    </row>
    <row r="3" ht="12.75">
      <c r="D3" s="52" t="s">
        <v>14</v>
      </c>
    </row>
    <row r="4" spans="1:4" ht="15" customHeight="1">
      <c r="A4" s="386" t="s">
        <v>17</v>
      </c>
      <c r="B4" s="386" t="s">
        <v>4</v>
      </c>
      <c r="C4" s="387" t="s">
        <v>213</v>
      </c>
      <c r="D4" s="387" t="s">
        <v>214</v>
      </c>
    </row>
    <row r="5" spans="1:4" ht="15" customHeight="1">
      <c r="A5" s="386"/>
      <c r="B5" s="386"/>
      <c r="C5" s="386"/>
      <c r="D5" s="387"/>
    </row>
    <row r="6" spans="1:4" ht="15.75" customHeight="1">
      <c r="A6" s="386"/>
      <c r="B6" s="386"/>
      <c r="C6" s="386"/>
      <c r="D6" s="387"/>
    </row>
    <row r="7" spans="1:4" s="117" customFormat="1" ht="6.75" customHeight="1">
      <c r="A7" s="116">
        <v>1</v>
      </c>
      <c r="B7" s="116">
        <v>2</v>
      </c>
      <c r="C7" s="116">
        <v>3</v>
      </c>
      <c r="D7" s="116">
        <v>4</v>
      </c>
    </row>
    <row r="8" spans="1:4" ht="18.75" customHeight="1">
      <c r="A8" s="354" t="s">
        <v>215</v>
      </c>
      <c r="B8" s="354"/>
      <c r="C8" s="118"/>
      <c r="D8" s="231">
        <v>9467756</v>
      </c>
    </row>
    <row r="9" spans="1:4" ht="18.75" customHeight="1">
      <c r="A9" s="48" t="s">
        <v>6</v>
      </c>
      <c r="B9" s="85" t="s">
        <v>216</v>
      </c>
      <c r="C9" s="48" t="s">
        <v>217</v>
      </c>
      <c r="D9" s="228">
        <v>3420956</v>
      </c>
    </row>
    <row r="10" spans="1:4" ht="18.75" customHeight="1">
      <c r="A10" s="44" t="s">
        <v>7</v>
      </c>
      <c r="B10" s="86" t="s">
        <v>218</v>
      </c>
      <c r="C10" s="44" t="s">
        <v>217</v>
      </c>
      <c r="D10" s="229">
        <v>1000000</v>
      </c>
    </row>
    <row r="11" spans="1:4" ht="51">
      <c r="A11" s="44" t="s">
        <v>8</v>
      </c>
      <c r="B11" s="119" t="s">
        <v>219</v>
      </c>
      <c r="C11" s="44" t="s">
        <v>220</v>
      </c>
      <c r="D11" s="229"/>
    </row>
    <row r="12" spans="1:4" ht="18.75" customHeight="1">
      <c r="A12" s="44" t="s">
        <v>0</v>
      </c>
      <c r="B12" s="86" t="s">
        <v>221</v>
      </c>
      <c r="C12" s="44" t="s">
        <v>222</v>
      </c>
      <c r="D12" s="229"/>
    </row>
    <row r="13" spans="1:4" ht="18.75" customHeight="1">
      <c r="A13" s="44" t="s">
        <v>223</v>
      </c>
      <c r="B13" s="86" t="s">
        <v>224</v>
      </c>
      <c r="C13" s="44" t="s">
        <v>265</v>
      </c>
      <c r="D13" s="229"/>
    </row>
    <row r="14" spans="1:4" ht="18.75" customHeight="1">
      <c r="A14" s="44" t="s">
        <v>225</v>
      </c>
      <c r="B14" s="86" t="s">
        <v>226</v>
      </c>
      <c r="C14" s="44" t="s">
        <v>227</v>
      </c>
      <c r="D14" s="229"/>
    </row>
    <row r="15" spans="1:4" ht="18.75" customHeight="1">
      <c r="A15" s="44" t="s">
        <v>228</v>
      </c>
      <c r="B15" s="86" t="s">
        <v>229</v>
      </c>
      <c r="C15" s="44" t="s">
        <v>230</v>
      </c>
      <c r="D15" s="229"/>
    </row>
    <row r="16" spans="1:4" ht="44.25" customHeight="1">
      <c r="A16" s="44" t="s">
        <v>231</v>
      </c>
      <c r="B16" s="119" t="s">
        <v>232</v>
      </c>
      <c r="C16" s="44" t="s">
        <v>233</v>
      </c>
      <c r="D16" s="229"/>
    </row>
    <row r="17" spans="1:4" ht="18.75" customHeight="1">
      <c r="A17" s="44" t="s">
        <v>234</v>
      </c>
      <c r="B17" s="86" t="s">
        <v>235</v>
      </c>
      <c r="C17" s="44" t="s">
        <v>236</v>
      </c>
      <c r="D17" s="229"/>
    </row>
    <row r="18" spans="1:4" ht="18.75" customHeight="1">
      <c r="A18" s="44" t="s">
        <v>237</v>
      </c>
      <c r="B18" s="86" t="s">
        <v>238</v>
      </c>
      <c r="C18" s="44" t="s">
        <v>239</v>
      </c>
      <c r="D18" s="229">
        <v>1628000</v>
      </c>
    </row>
    <row r="19" spans="1:4" ht="18.75" customHeight="1">
      <c r="A19" s="44" t="s">
        <v>240</v>
      </c>
      <c r="B19" s="86" t="s">
        <v>241</v>
      </c>
      <c r="C19" s="44" t="s">
        <v>242</v>
      </c>
      <c r="D19" s="229"/>
    </row>
    <row r="20" spans="1:4" ht="18.75" customHeight="1">
      <c r="A20" s="44" t="s">
        <v>243</v>
      </c>
      <c r="B20" s="86" t="s">
        <v>244</v>
      </c>
      <c r="C20" s="44" t="s">
        <v>245</v>
      </c>
      <c r="D20" s="229"/>
    </row>
    <row r="21" spans="1:4" ht="18.75" customHeight="1">
      <c r="A21" s="44" t="s">
        <v>246</v>
      </c>
      <c r="B21" s="86" t="s">
        <v>247</v>
      </c>
      <c r="C21" s="44" t="s">
        <v>248</v>
      </c>
      <c r="D21" s="229">
        <v>3418800</v>
      </c>
    </row>
    <row r="22" spans="1:4" ht="18.75" customHeight="1">
      <c r="A22" s="46" t="s">
        <v>249</v>
      </c>
      <c r="B22" s="87" t="s">
        <v>250</v>
      </c>
      <c r="C22" s="46" t="s">
        <v>251</v>
      </c>
      <c r="D22" s="230"/>
    </row>
    <row r="23" spans="1:4" ht="18.75" customHeight="1">
      <c r="A23" s="354" t="s">
        <v>252</v>
      </c>
      <c r="B23" s="354"/>
      <c r="C23" s="118"/>
      <c r="D23" s="231">
        <v>835200</v>
      </c>
    </row>
    <row r="24" spans="1:4" ht="18.75" customHeight="1">
      <c r="A24" s="48" t="s">
        <v>6</v>
      </c>
      <c r="B24" s="85" t="s">
        <v>253</v>
      </c>
      <c r="C24" s="48" t="s">
        <v>254</v>
      </c>
      <c r="D24" s="228"/>
    </row>
    <row r="25" spans="1:4" ht="18.75" customHeight="1">
      <c r="A25" s="44" t="s">
        <v>7</v>
      </c>
      <c r="B25" s="86" t="s">
        <v>255</v>
      </c>
      <c r="C25" s="44" t="s">
        <v>254</v>
      </c>
      <c r="D25" s="229">
        <v>835200</v>
      </c>
    </row>
    <row r="26" spans="1:4" ht="38.25">
      <c r="A26" s="44" t="s">
        <v>8</v>
      </c>
      <c r="B26" s="119" t="s">
        <v>256</v>
      </c>
      <c r="C26" s="44" t="s">
        <v>257</v>
      </c>
      <c r="D26" s="229"/>
    </row>
    <row r="27" spans="1:4" ht="18.75" customHeight="1">
      <c r="A27" s="44" t="s">
        <v>0</v>
      </c>
      <c r="B27" s="86" t="s">
        <v>176</v>
      </c>
      <c r="C27" s="44" t="s">
        <v>258</v>
      </c>
      <c r="D27" s="229"/>
    </row>
    <row r="28" spans="1:4" ht="18.75" customHeight="1">
      <c r="A28" s="44" t="s">
        <v>223</v>
      </c>
      <c r="B28" s="86" t="s">
        <v>259</v>
      </c>
      <c r="C28" s="44" t="s">
        <v>251</v>
      </c>
      <c r="D28" s="229"/>
    </row>
    <row r="29" spans="1:4" ht="18.75" customHeight="1">
      <c r="A29" s="44" t="s">
        <v>237</v>
      </c>
      <c r="B29" s="86" t="s">
        <v>178</v>
      </c>
      <c r="C29" s="44" t="s">
        <v>260</v>
      </c>
      <c r="D29" s="229"/>
    </row>
    <row r="30" spans="1:4" ht="18.75" customHeight="1">
      <c r="A30" s="44" t="s">
        <v>240</v>
      </c>
      <c r="B30" s="86" t="s">
        <v>261</v>
      </c>
      <c r="C30" s="44" t="s">
        <v>262</v>
      </c>
      <c r="D30" s="229"/>
    </row>
    <row r="31" spans="1:4" ht="18.75" customHeight="1">
      <c r="A31" s="46" t="s">
        <v>243</v>
      </c>
      <c r="B31" s="87" t="s">
        <v>263</v>
      </c>
      <c r="C31" s="46" t="s">
        <v>264</v>
      </c>
      <c r="D31" s="230"/>
    </row>
    <row r="32" spans="1:4" ht="7.5" customHeight="1">
      <c r="A32" s="120"/>
      <c r="B32" s="4"/>
      <c r="C32" s="4"/>
      <c r="D32" s="4"/>
    </row>
    <row r="33" spans="1:6" ht="12.75">
      <c r="A33" s="121"/>
      <c r="B33" s="122"/>
      <c r="C33" s="122"/>
      <c r="D33" s="122"/>
      <c r="E33" s="56"/>
      <c r="F33" s="56"/>
    </row>
    <row r="34" spans="1:6" ht="12.75">
      <c r="A34" s="363" t="s">
        <v>266</v>
      </c>
      <c r="B34" s="363"/>
      <c r="C34" s="363"/>
      <c r="D34" s="363"/>
      <c r="E34" s="363"/>
      <c r="F34" s="363"/>
    </row>
    <row r="35" spans="1:6" ht="22.5" customHeight="1">
      <c r="A35" s="363"/>
      <c r="B35" s="363"/>
      <c r="C35" s="363"/>
      <c r="D35" s="363"/>
      <c r="E35" s="363"/>
      <c r="F35" s="363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defaultGridColor="0" zoomScalePageLayoutView="0" colorId="8" workbookViewId="0" topLeftCell="A1">
      <selection activeCell="F19" sqref="F1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356" t="s">
        <v>61</v>
      </c>
      <c r="B1" s="356"/>
      <c r="C1" s="356"/>
      <c r="D1" s="356"/>
      <c r="E1" s="356"/>
      <c r="F1" s="356"/>
      <c r="G1" s="356"/>
      <c r="H1" s="356"/>
      <c r="I1" s="356"/>
      <c r="J1" s="356"/>
    </row>
    <row r="2" ht="12.75">
      <c r="J2" s="5" t="s">
        <v>14</v>
      </c>
    </row>
    <row r="3" spans="1:10" s="3" customFormat="1" ht="20.25" customHeight="1">
      <c r="A3" s="386" t="s">
        <v>1</v>
      </c>
      <c r="B3" s="357" t="s">
        <v>2</v>
      </c>
      <c r="C3" s="357" t="s">
        <v>3</v>
      </c>
      <c r="D3" s="387" t="s">
        <v>39</v>
      </c>
      <c r="E3" s="387" t="s">
        <v>38</v>
      </c>
      <c r="F3" s="387" t="s">
        <v>26</v>
      </c>
      <c r="G3" s="387"/>
      <c r="H3" s="387"/>
      <c r="I3" s="387"/>
      <c r="J3" s="387"/>
    </row>
    <row r="4" spans="1:10" s="3" customFormat="1" ht="20.25" customHeight="1">
      <c r="A4" s="386"/>
      <c r="B4" s="358"/>
      <c r="C4" s="358"/>
      <c r="D4" s="386"/>
      <c r="E4" s="387"/>
      <c r="F4" s="387" t="s">
        <v>36</v>
      </c>
      <c r="G4" s="387" t="s">
        <v>5</v>
      </c>
      <c r="H4" s="387"/>
      <c r="I4" s="387"/>
      <c r="J4" s="387" t="s">
        <v>37</v>
      </c>
    </row>
    <row r="5" spans="1:10" s="3" customFormat="1" ht="65.25" customHeight="1">
      <c r="A5" s="386"/>
      <c r="B5" s="359"/>
      <c r="C5" s="359"/>
      <c r="D5" s="386"/>
      <c r="E5" s="387"/>
      <c r="F5" s="387"/>
      <c r="G5" s="9" t="s">
        <v>33</v>
      </c>
      <c r="H5" s="9" t="s">
        <v>34</v>
      </c>
      <c r="I5" s="9" t="s">
        <v>35</v>
      </c>
      <c r="J5" s="387"/>
    </row>
    <row r="6" spans="1:10" ht="9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19.5" customHeight="1">
      <c r="A7" s="253">
        <v>750</v>
      </c>
      <c r="B7" s="246" t="s">
        <v>351</v>
      </c>
      <c r="C7" s="246" t="s">
        <v>352</v>
      </c>
      <c r="D7" s="254">
        <v>69710</v>
      </c>
      <c r="E7" s="235">
        <v>69710</v>
      </c>
      <c r="F7" s="235">
        <v>69710</v>
      </c>
      <c r="G7" s="255">
        <v>52500</v>
      </c>
      <c r="H7" s="255">
        <v>10160</v>
      </c>
      <c r="I7" s="236" t="s">
        <v>452</v>
      </c>
      <c r="J7" s="238" t="s">
        <v>452</v>
      </c>
    </row>
    <row r="8" spans="1:10" ht="19.5" customHeight="1">
      <c r="A8" s="253">
        <v>751</v>
      </c>
      <c r="B8" s="246" t="s">
        <v>362</v>
      </c>
      <c r="C8" s="246" t="s">
        <v>352</v>
      </c>
      <c r="D8" s="254">
        <v>2098</v>
      </c>
      <c r="E8" s="235">
        <v>2098</v>
      </c>
      <c r="F8" s="235">
        <v>2098</v>
      </c>
      <c r="G8" s="256">
        <v>600</v>
      </c>
      <c r="H8" s="256">
        <v>118</v>
      </c>
      <c r="I8" s="236" t="s">
        <v>452</v>
      </c>
      <c r="J8" s="238" t="s">
        <v>452</v>
      </c>
    </row>
    <row r="9" spans="1:10" ht="19.5" customHeight="1">
      <c r="A9" s="253">
        <v>852</v>
      </c>
      <c r="B9" s="246" t="s">
        <v>423</v>
      </c>
      <c r="C9" s="246" t="s">
        <v>352</v>
      </c>
      <c r="D9" s="254">
        <v>3168857</v>
      </c>
      <c r="E9" s="235">
        <v>3168857</v>
      </c>
      <c r="F9" s="235">
        <v>3168857</v>
      </c>
      <c r="G9" s="256">
        <v>62519</v>
      </c>
      <c r="H9" s="256">
        <v>44777</v>
      </c>
      <c r="I9" s="236" t="s">
        <v>452</v>
      </c>
      <c r="J9" s="238" t="s">
        <v>452</v>
      </c>
    </row>
    <row r="10" spans="1:10" ht="19.5" customHeight="1">
      <c r="A10" s="253">
        <v>852</v>
      </c>
      <c r="B10" s="246" t="s">
        <v>424</v>
      </c>
      <c r="C10" s="246" t="s">
        <v>352</v>
      </c>
      <c r="D10" s="254">
        <v>26286</v>
      </c>
      <c r="E10" s="235">
        <v>26286</v>
      </c>
      <c r="F10" s="235">
        <v>26286</v>
      </c>
      <c r="G10" s="236" t="s">
        <v>452</v>
      </c>
      <c r="H10" s="256">
        <v>26286</v>
      </c>
      <c r="I10" s="236" t="s">
        <v>452</v>
      </c>
      <c r="J10" s="238" t="s">
        <v>452</v>
      </c>
    </row>
    <row r="11" spans="1:10" ht="19.5" customHeight="1">
      <c r="A11" s="253">
        <v>852</v>
      </c>
      <c r="B11" s="246" t="s">
        <v>425</v>
      </c>
      <c r="C11" s="246" t="s">
        <v>352</v>
      </c>
      <c r="D11" s="254">
        <v>281519</v>
      </c>
      <c r="E11" s="235">
        <v>281519</v>
      </c>
      <c r="F11" s="235">
        <v>281519</v>
      </c>
      <c r="G11" s="236" t="s">
        <v>452</v>
      </c>
      <c r="H11" s="236" t="s">
        <v>452</v>
      </c>
      <c r="I11" s="236" t="s">
        <v>452</v>
      </c>
      <c r="J11" s="238" t="s">
        <v>452</v>
      </c>
    </row>
    <row r="12" spans="1:10" ht="19.5" customHeight="1">
      <c r="A12" s="360" t="s">
        <v>44</v>
      </c>
      <c r="B12" s="390"/>
      <c r="C12" s="391"/>
      <c r="D12" s="326">
        <f>SUM(D7:D11)</f>
        <v>3548470</v>
      </c>
      <c r="E12" s="231">
        <f>SUM(E7:E11)</f>
        <v>3548470</v>
      </c>
      <c r="F12" s="231">
        <f>SUM(F7:F11)</f>
        <v>3548470</v>
      </c>
      <c r="G12" s="231">
        <f>SUM(G7:G11)</f>
        <v>115619</v>
      </c>
      <c r="H12" s="231">
        <f>SUM(H7:H11)</f>
        <v>81341</v>
      </c>
      <c r="I12" s="58" t="s">
        <v>452</v>
      </c>
      <c r="J12" s="58" t="s">
        <v>452</v>
      </c>
    </row>
  </sheetData>
  <sheetProtection/>
  <mergeCells count="11">
    <mergeCell ref="A12:C12"/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UGPok3</cp:lastModifiedBy>
  <cp:lastPrinted>2008-01-31T10:40:21Z</cp:lastPrinted>
  <dcterms:created xsi:type="dcterms:W3CDTF">1998-12-09T13:02:10Z</dcterms:created>
  <dcterms:modified xsi:type="dcterms:W3CDTF">2008-02-05T08:40:02Z</dcterms:modified>
  <cp:category/>
  <cp:version/>
  <cp:contentType/>
  <cp:contentStatus/>
</cp:coreProperties>
</file>