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SERWERX\BackpuPC\K. Targoński\A\GZ Miedziana Góra\gaz - II przetarg\"/>
    </mc:Choice>
  </mc:AlternateContent>
  <xr:revisionPtr revIDLastSave="0" documentId="13_ncr:1_{1C1CA6CE-D3C5-4A7E-A98D-17D7639F9525}" xr6:coauthVersionLast="37" xr6:coauthVersionMax="37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Zmiany" sheetId="9" state="hidden" r:id="rId1"/>
    <sheet name="Arkusz1" sheetId="24" r:id="rId2"/>
  </sheets>
  <calcPr calcId="162913"/>
</workbook>
</file>

<file path=xl/calcChain.xml><?xml version="1.0" encoding="utf-8"?>
<calcChain xmlns="http://schemas.openxmlformats.org/spreadsheetml/2006/main">
  <c r="K10" i="24" l="1"/>
  <c r="M10" i="24" s="1"/>
  <c r="K9" i="24"/>
  <c r="M9" i="24" s="1"/>
  <c r="Q9" i="24"/>
  <c r="K8" i="24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O9" i="24"/>
  <c r="R9" i="24" s="1"/>
  <c r="S9" i="24" s="1"/>
  <c r="T9" i="24" s="1"/>
  <c r="Q10" i="24"/>
  <c r="T5" i="24" l="1"/>
  <c r="O10" i="24"/>
  <c r="R10" i="24" s="1"/>
  <c r="S10" i="24" s="1"/>
  <c r="T10" i="24" s="1"/>
  <c r="O8" i="24"/>
  <c r="R8" i="24" s="1"/>
  <c r="S8" i="24" s="1"/>
  <c r="T8" i="24" s="1"/>
  <c r="O6" i="24"/>
  <c r="R6" i="24" s="1"/>
  <c r="S6" i="24" s="1"/>
  <c r="T6" i="24" l="1"/>
  <c r="T11" i="24" s="1"/>
  <c r="S11" i="24"/>
</calcChain>
</file>

<file path=xl/sharedStrings.xml><?xml version="1.0" encoding="utf-8"?>
<sst xmlns="http://schemas.openxmlformats.org/spreadsheetml/2006/main" count="109" uniqueCount="84">
  <si>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</si>
  <si>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</si>
  <si>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</si>
  <si>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</si>
  <si>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</si>
  <si>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</si>
  <si>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</si>
  <si>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</si>
  <si>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</si>
  <si>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</si>
  <si>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</si>
  <si>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</si>
  <si>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</si>
  <si>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</si>
  <si>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</si>
  <si>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</si>
  <si>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</si>
  <si>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</si>
  <si>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</si>
  <si>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</si>
  <si>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</si>
  <si>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</si>
  <si>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</si>
  <si>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</si>
  <si>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</si>
  <si>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</si>
  <si>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</si>
  <si>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</si>
  <si>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</si>
  <si>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</si>
  <si>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</si>
  <si>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</si>
  <si>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</si>
  <si>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</si>
  <si>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</si>
  <si>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</si>
  <si>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</si>
  <si>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</si>
  <si>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</si>
  <si>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</si>
  <si>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</si>
  <si>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</si>
  <si>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</si>
  <si>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</si>
  <si>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</si>
  <si>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</si>
  <si>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</si>
  <si>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</si>
  <si>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</si>
  <si>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</si>
  <si>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</si>
  <si>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</si>
  <si>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</si>
  <si>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</si>
  <si>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</si>
  <si>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</si>
  <si>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</si>
  <si>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</si>
  <si>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</si>
  <si>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</si>
  <si>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</si>
  <si>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</si>
  <si>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</si>
  <si>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</si>
  <si>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</si>
  <si>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</si>
  <si>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</si>
  <si>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</si>
  <si>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</si>
  <si>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</si>
  <si>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</si>
  <si>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</si>
  <si>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PSG Sp. z o.o. - Tarnów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</si>
  <si>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</si>
  <si>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</si>
  <si>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</si>
  <si>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</si>
  <si>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</si>
  <si>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</si>
  <si>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</si>
  <si>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W-2.1</t>
  </si>
  <si>
    <t>Cena za usługi dystrybucyjne (zł netto)**</t>
  </si>
  <si>
    <t>**Rozliczenia kosztów dystrybucji będą prowadzone zgodnie z taryfą OSD.</t>
  </si>
  <si>
    <t>W-6.1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</si>
</sst>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"/>
  <sheetViews>
    <sheetView tabSelected="1" zoomScale="85" zoomScaleNormal="85" workbookViewId="0">
      <selection activeCell="I5" sqref="I5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21.10937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18.88671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ht="24" customHeight="1">
      <c r="A2" s="43" t="s">
        <v>49</v>
      </c>
      <c r="B2" s="43" t="s">
        <v>50</v>
      </c>
      <c r="C2" s="43" t="s">
        <v>51</v>
      </c>
      <c r="D2" s="45" t="s">
        <v>52</v>
      </c>
      <c r="E2" s="45" t="s">
        <v>53</v>
      </c>
      <c r="F2" s="45" t="s">
        <v>54</v>
      </c>
      <c r="G2" s="43" t="s">
        <v>55</v>
      </c>
      <c r="H2" s="43" t="s">
        <v>56</v>
      </c>
      <c r="I2" s="43" t="s">
        <v>57</v>
      </c>
      <c r="J2" s="37" t="s">
        <v>58</v>
      </c>
      <c r="K2" s="38"/>
      <c r="L2" s="38"/>
      <c r="M2" s="39"/>
      <c r="N2" s="37" t="s">
        <v>81</v>
      </c>
      <c r="O2" s="38"/>
      <c r="P2" s="38"/>
      <c r="Q2" s="38"/>
      <c r="R2" s="39"/>
      <c r="S2" s="18" t="s">
        <v>59</v>
      </c>
      <c r="T2" s="18" t="s">
        <v>60</v>
      </c>
    </row>
    <row r="3" spans="1:20" ht="186.6" customHeight="1">
      <c r="A3" s="44"/>
      <c r="B3" s="44"/>
      <c r="C3" s="44"/>
      <c r="D3" s="46"/>
      <c r="E3" s="46"/>
      <c r="F3" s="46"/>
      <c r="G3" s="44"/>
      <c r="H3" s="44"/>
      <c r="I3" s="44"/>
      <c r="J3" s="30" t="s">
        <v>61</v>
      </c>
      <c r="K3" s="29" t="s">
        <v>62</v>
      </c>
      <c r="L3" s="30" t="s">
        <v>78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79</v>
      </c>
      <c r="B5" s="20">
        <v>2</v>
      </c>
      <c r="C5" s="21" t="s">
        <v>71</v>
      </c>
      <c r="D5" s="22">
        <v>2779</v>
      </c>
      <c r="E5" s="22">
        <v>0</v>
      </c>
      <c r="F5" s="22">
        <v>2779</v>
      </c>
      <c r="G5" s="22">
        <v>12</v>
      </c>
      <c r="H5" s="22" t="s">
        <v>71</v>
      </c>
      <c r="I5" s="23" t="s">
        <v>72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33">
        <v>3.28</v>
      </c>
      <c r="O5" s="25">
        <f>ROUND(IF(C5="nd.",B5*N5*G5,(H5*24*C5*N5)/100),2)</f>
        <v>78.72</v>
      </c>
      <c r="P5" s="33">
        <v>4.968</v>
      </c>
      <c r="Q5" s="25">
        <f t="shared" ref="Q5:Q10" si="0">ROUND(P5*F5/100,2)</f>
        <v>138.06</v>
      </c>
      <c r="R5" s="25">
        <f>O5+Q5</f>
        <v>216.78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80</v>
      </c>
      <c r="B6" s="20">
        <v>1</v>
      </c>
      <c r="C6" s="21" t="s">
        <v>71</v>
      </c>
      <c r="D6" s="22">
        <v>3918</v>
      </c>
      <c r="E6" s="22">
        <v>0</v>
      </c>
      <c r="F6" s="22">
        <v>3918</v>
      </c>
      <c r="G6" s="22">
        <v>12</v>
      </c>
      <c r="H6" s="22" t="s">
        <v>71</v>
      </c>
      <c r="I6" s="23" t="s">
        <v>72</v>
      </c>
      <c r="J6" s="31"/>
      <c r="K6" s="24" t="str">
        <f t="shared" ref="K6:K10" si="1">IF(ROUND(J6,3)=0,"",ROUND(J6,3)+0.362)</f>
        <v/>
      </c>
      <c r="L6" s="32"/>
      <c r="M6" s="25" t="str">
        <f t="shared" ref="M6:M10" si="2">IF(ROUND(J6,3)&gt;0,ROUND(D6*ROUND(J6,3)/100+E6*K6/100+ROUND(L6,2)*G6*B6,2),"")</f>
        <v/>
      </c>
      <c r="N6" s="33">
        <v>8.35</v>
      </c>
      <c r="O6" s="25">
        <f t="shared" ref="O6:O10" si="3">ROUND(IF(C6="nd.",B6*N6*G6,(H6*24*C6*N6)/100),2)</f>
        <v>100.2</v>
      </c>
      <c r="P6" s="33">
        <v>3.613</v>
      </c>
      <c r="Q6" s="25">
        <f t="shared" si="0"/>
        <v>141.56</v>
      </c>
      <c r="R6" s="25">
        <f t="shared" ref="R6:R10" si="4">O6+Q6</f>
        <v>241.76</v>
      </c>
      <c r="S6" s="25" t="str">
        <f t="shared" ref="S6:S10" si="5">IF(J6&gt;0,M6+R6,"")</f>
        <v/>
      </c>
      <c r="T6" s="25" t="str">
        <f t="shared" ref="T6:T10" si="6">IF(J6&gt;0,ROUND(S6*1.23,2),"")</f>
        <v/>
      </c>
    </row>
    <row r="7" spans="1:20" ht="28.8" customHeight="1">
      <c r="A7" s="20" t="s">
        <v>73</v>
      </c>
      <c r="B7" s="20">
        <v>12</v>
      </c>
      <c r="C7" s="21" t="s">
        <v>71</v>
      </c>
      <c r="D7" s="22">
        <v>451774</v>
      </c>
      <c r="E7" s="22">
        <v>0</v>
      </c>
      <c r="F7" s="22">
        <v>451774</v>
      </c>
      <c r="G7" s="22">
        <v>12</v>
      </c>
      <c r="H7" s="22" t="s">
        <v>71</v>
      </c>
      <c r="I7" s="23" t="s">
        <v>72</v>
      </c>
      <c r="J7" s="31"/>
      <c r="K7" s="24" t="str">
        <f t="shared" si="1"/>
        <v/>
      </c>
      <c r="L7" s="32"/>
      <c r="M7" s="25" t="str">
        <f t="shared" si="2"/>
        <v/>
      </c>
      <c r="N7" s="33">
        <v>32.25</v>
      </c>
      <c r="O7" s="25">
        <f t="shared" si="3"/>
        <v>4644</v>
      </c>
      <c r="P7" s="33">
        <v>2.7090000000000001</v>
      </c>
      <c r="Q7" s="25">
        <f t="shared" si="0"/>
        <v>12238.56</v>
      </c>
      <c r="R7" s="25">
        <f t="shared" si="4"/>
        <v>16882.559999999998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74</v>
      </c>
      <c r="B8" s="20">
        <v>2</v>
      </c>
      <c r="C8" s="21" t="s">
        <v>71</v>
      </c>
      <c r="D8" s="22">
        <v>233232</v>
      </c>
      <c r="E8" s="22">
        <v>0</v>
      </c>
      <c r="F8" s="22">
        <v>233232</v>
      </c>
      <c r="G8" s="22">
        <v>12</v>
      </c>
      <c r="H8" s="22" t="s">
        <v>71</v>
      </c>
      <c r="I8" s="23" t="s">
        <v>72</v>
      </c>
      <c r="J8" s="31"/>
      <c r="K8" s="24" t="str">
        <f t="shared" si="1"/>
        <v/>
      </c>
      <c r="L8" s="32"/>
      <c r="M8" s="25" t="str">
        <f t="shared" si="2"/>
        <v/>
      </c>
      <c r="N8" s="33">
        <v>180.18</v>
      </c>
      <c r="O8" s="25">
        <f t="shared" si="3"/>
        <v>4324.32</v>
      </c>
      <c r="P8" s="33">
        <v>2.6549999999999998</v>
      </c>
      <c r="Q8" s="25">
        <f t="shared" si="0"/>
        <v>6192.31</v>
      </c>
      <c r="R8" s="25">
        <f t="shared" si="4"/>
        <v>10516.630000000001</v>
      </c>
      <c r="S8" s="25" t="str">
        <f t="shared" si="5"/>
        <v/>
      </c>
      <c r="T8" s="25" t="str">
        <f t="shared" si="6"/>
        <v/>
      </c>
    </row>
    <row r="9" spans="1:20" ht="28.8" customHeight="1">
      <c r="A9" s="20" t="s">
        <v>75</v>
      </c>
      <c r="B9" s="20">
        <v>6</v>
      </c>
      <c r="C9" s="21">
        <v>1765</v>
      </c>
      <c r="D9" s="22">
        <v>2248648</v>
      </c>
      <c r="E9" s="22">
        <v>0</v>
      </c>
      <c r="F9" s="22">
        <v>2248648</v>
      </c>
      <c r="G9" s="22">
        <v>12</v>
      </c>
      <c r="H9" s="22">
        <v>365</v>
      </c>
      <c r="I9" s="23" t="s">
        <v>72</v>
      </c>
      <c r="J9" s="31"/>
      <c r="K9" s="24" t="str">
        <f t="shared" si="1"/>
        <v/>
      </c>
      <c r="L9" s="32"/>
      <c r="M9" s="25" t="str">
        <f t="shared" si="2"/>
        <v/>
      </c>
      <c r="N9" s="33">
        <v>0.46600000000000003</v>
      </c>
      <c r="O9" s="25">
        <f t="shared" si="3"/>
        <v>72050.12</v>
      </c>
      <c r="P9" s="33">
        <v>2.407</v>
      </c>
      <c r="Q9" s="25">
        <f t="shared" si="0"/>
        <v>54124.959999999999</v>
      </c>
      <c r="R9" s="25">
        <f t="shared" si="4"/>
        <v>126175.07999999999</v>
      </c>
      <c r="S9" s="25" t="str">
        <f t="shared" si="5"/>
        <v/>
      </c>
      <c r="T9" s="25" t="str">
        <f t="shared" si="6"/>
        <v/>
      </c>
    </row>
    <row r="10" spans="1:20" ht="28.8" customHeight="1">
      <c r="A10" s="20" t="s">
        <v>83</v>
      </c>
      <c r="B10" s="20">
        <v>1</v>
      </c>
      <c r="C10" s="21">
        <v>713</v>
      </c>
      <c r="D10" s="22">
        <v>986529</v>
      </c>
      <c r="E10" s="22">
        <v>0</v>
      </c>
      <c r="F10" s="22">
        <v>986529</v>
      </c>
      <c r="G10" s="22">
        <v>12</v>
      </c>
      <c r="H10" s="22">
        <v>365</v>
      </c>
      <c r="I10" s="23" t="s">
        <v>72</v>
      </c>
      <c r="J10" s="31"/>
      <c r="K10" s="24" t="str">
        <f t="shared" si="1"/>
        <v/>
      </c>
      <c r="L10" s="32"/>
      <c r="M10" s="25" t="str">
        <f t="shared" si="2"/>
        <v/>
      </c>
      <c r="N10" s="33">
        <v>0.42899999999999999</v>
      </c>
      <c r="O10" s="25">
        <f t="shared" si="3"/>
        <v>26794.83</v>
      </c>
      <c r="P10" s="33">
        <v>2.2669999999999999</v>
      </c>
      <c r="Q10" s="25">
        <f t="shared" si="0"/>
        <v>22364.61</v>
      </c>
      <c r="R10" s="25">
        <f t="shared" si="4"/>
        <v>49159.44</v>
      </c>
      <c r="S10" s="25" t="str">
        <f t="shared" si="5"/>
        <v/>
      </c>
      <c r="T10" s="25" t="str">
        <f t="shared" si="6"/>
        <v/>
      </c>
    </row>
    <row r="11" spans="1:20" ht="31.2" customHeight="1">
      <c r="R11" s="28" t="s">
        <v>76</v>
      </c>
      <c r="S11" s="25" t="str">
        <f>IF(SUM(S5:S10)=0,"",SUM(S5:S10))</f>
        <v/>
      </c>
      <c r="T11" s="25" t="str">
        <f>IF(SUM(T5:T10)=0,"",SUM(T5:T10))</f>
        <v/>
      </c>
    </row>
    <row r="12" spans="1:20" ht="64.2" customHeight="1">
      <c r="A12" s="34" t="s">
        <v>77</v>
      </c>
      <c r="B12" s="35"/>
      <c r="C12" s="35"/>
      <c r="D12" s="35"/>
      <c r="E12" s="35"/>
      <c r="F12" s="35"/>
      <c r="G12" s="35"/>
      <c r="H12" s="35"/>
      <c r="I12" s="36"/>
    </row>
    <row r="13" spans="1:20" ht="15.6">
      <c r="A13" s="34" t="s">
        <v>82</v>
      </c>
      <c r="B13" s="35"/>
      <c r="C13" s="35"/>
      <c r="D13" s="35"/>
      <c r="E13" s="35"/>
      <c r="F13" s="35"/>
      <c r="G13" s="35"/>
      <c r="H13" s="35"/>
      <c r="I13" s="36"/>
    </row>
    <row r="28" spans="10:10">
      <c r="J28" s="27"/>
    </row>
  </sheetData>
  <sheetProtection algorithmName="SHA-512" hashValue="PTJFUfboPnEIBDGXXSicyYN1aQQxneXmQZZw9Pc/R2NDCt/nfmtZDUv06pvmi85FI+h8Ab0Mc469pd0tOmJmiQ==" saltValue="f5HLiSbLYujUfjfRzj+C7g==" spinCount="100000" sheet="1" objects="1" scenarios="1"/>
  <protectedRanges>
    <protectedRange sqref="L5:L10" name="Rozstęp2"/>
    <protectedRange sqref="J5:J10" name="Rozstęp1"/>
  </protectedRanges>
  <mergeCells count="14">
    <mergeCell ref="A13:I13"/>
    <mergeCell ref="A12:I12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2018-10-23T11:40:00Z</cp:lastPrinted>
  <dcterms:created xsi:type="dcterms:W3CDTF">2010-01-11T11:46:38Z</dcterms:created>
  <dcterms:modified xsi:type="dcterms:W3CDTF">2018-10-23T11:40:17Z</dcterms:modified>
</cp:coreProperties>
</file>