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8" yWindow="65236" windowWidth="17628" windowHeight="13176" activeTab="1"/>
  </bookViews>
  <sheets>
    <sheet name="Kosztorys" sheetId="1" r:id="rId1"/>
    <sheet name="ZZK" sheetId="2" r:id="rId2"/>
  </sheets>
  <definedNames/>
  <calcPr fullCalcOnLoad="1"/>
</workbook>
</file>

<file path=xl/sharedStrings.xml><?xml version="1.0" encoding="utf-8"?>
<sst xmlns="http://schemas.openxmlformats.org/spreadsheetml/2006/main" count="165" uniqueCount="121">
  <si>
    <t>Ilość</t>
  </si>
  <si>
    <t>km</t>
  </si>
  <si>
    <t>ha</t>
  </si>
  <si>
    <t>m3</t>
  </si>
  <si>
    <t>m2</t>
  </si>
  <si>
    <t>m</t>
  </si>
  <si>
    <t>Nr</t>
  </si>
  <si>
    <t>45233120-6 Roboty w zakresie budowy dróg</t>
  </si>
  <si>
    <t xml:space="preserve">Podstawa </t>
  </si>
  <si>
    <t>Jedn.miary</t>
  </si>
  <si>
    <t>Opis robót</t>
  </si>
  <si>
    <t>Kalkulacja indywidualna</t>
  </si>
  <si>
    <t>KNR 2-01                 0119-04</t>
  </si>
  <si>
    <t>KNR 2-01             0108-05</t>
  </si>
  <si>
    <t>KNR 2-01             0215-05              analogia</t>
  </si>
  <si>
    <t>KNR 2-31              0605-06              analogia</t>
  </si>
  <si>
    <t>KNR 2-01            0314-01</t>
  </si>
  <si>
    <t>KNR 2-01             0236-03</t>
  </si>
  <si>
    <t>KNR 2-01            0512-04           analogia</t>
  </si>
  <si>
    <t xml:space="preserve">Zagęszczenie nasypów zagęszczarkami; grunty sypkie kat. I-III </t>
  </si>
  <si>
    <t>KNR 2-31             0103-04</t>
  </si>
  <si>
    <t>ROBOTY WYKOŃCZENIOWE</t>
  </si>
  <si>
    <t xml:space="preserve">KNR 2-01             0510-01 0510-02 </t>
  </si>
  <si>
    <t>szt.</t>
  </si>
  <si>
    <t xml:space="preserve">Zagęszczanie nasypów walcami samojezdnymi statycznymi; grunt sypki kat. I-III                                                               </t>
  </si>
  <si>
    <t>D. 01.01.01 Odtworzenie trasy i punktów wysokościowych</t>
  </si>
  <si>
    <t xml:space="preserve">D. 10.11.01 Rury osłonowe dwudzielne </t>
  </si>
  <si>
    <t>D. 01.02.01 Usunięcie drzew i krzewów</t>
  </si>
  <si>
    <t>D. 01.02.02 Zdjęcie warstwy humusu</t>
  </si>
  <si>
    <t>D. 01.02.04 Rozbiórka elementów dróg i przepustów wraz z odwiezieniem gruzu</t>
  </si>
  <si>
    <t>D. 02.01.01 Wykonanie wykopów</t>
  </si>
  <si>
    <t>D. 02.03.01 Wykonanie nasypów</t>
  </si>
  <si>
    <t>D. 04.04.01 Podbudowa z kruszywa naturalnego stabilizowanego mechaniczne</t>
  </si>
  <si>
    <t>D. 05.03.01 Nawierzchnia żwirowa</t>
  </si>
  <si>
    <t>D. 04.01.01 Koryto wraz profilowaniem i zagęszczeniem podłoża</t>
  </si>
  <si>
    <t>D. 06.01.02 Powierzchniowe umocnienie skarp</t>
  </si>
  <si>
    <t>OZNAKOWANIE DRÓG I URZĄDZENIA BEZPIECZEŃSTWA RUCHU</t>
  </si>
  <si>
    <t>D. 07.02.01 Oznakowanie pionowe</t>
  </si>
  <si>
    <t>D. 00.00.00 Wymagania ogólne</t>
  </si>
  <si>
    <t>WYMAGANIA OGÓLNE</t>
  </si>
  <si>
    <t>KNR 2-31               1406-04</t>
  </si>
  <si>
    <t>KNR 2-31           0702-01</t>
  </si>
  <si>
    <t>KNR 2-31             0703-01</t>
  </si>
  <si>
    <t>KNR 2-31             0703-02</t>
  </si>
  <si>
    <t>ROBOTY PRZYGOTOWAWCZE</t>
  </si>
  <si>
    <t>ROBOTY ZIEMNE</t>
  </si>
  <si>
    <t>PODBUDOWY</t>
  </si>
  <si>
    <t>NAWIERZCHNIE</t>
  </si>
  <si>
    <t>INNE NIEZBĘDNE PRACE</t>
  </si>
  <si>
    <t>D. 06.01.01 Umocnienie skarp (humusowanie)</t>
  </si>
  <si>
    <t>KNR 2-01            0206-03             analogia</t>
  </si>
  <si>
    <t>KNR 2-01             0205-04           analogia</t>
  </si>
  <si>
    <t>ZABEZPIECZENIE KABLI TELEKOMUNIKACYJNYCH I ENERGETYCZNYCH</t>
  </si>
  <si>
    <t>KNR 2-31              0115-02            analogia</t>
  </si>
  <si>
    <t>KNR 2-31              0115-01             analogia</t>
  </si>
  <si>
    <t>KNR 2-31              0605-08         analogia</t>
  </si>
  <si>
    <t>KNR 9-07             0104-01           analogia</t>
  </si>
  <si>
    <t>D. 06.02.01 Przepusty pod drogą oraz pod zjazdami (w przypadku konieczności wykonania przepustów - lokalizacja w porozumieniu z Inspektorem Nadzoru)</t>
  </si>
  <si>
    <t>KNR 2-01              0235-01</t>
  </si>
  <si>
    <t>KNR 2-01                0237-03</t>
  </si>
  <si>
    <t>D. 04.03.01 Oczyszczenie i skropienie warstw konstrukcyjnych</t>
  </si>
  <si>
    <t>KNR 2-31               1004-04</t>
  </si>
  <si>
    <t>KNR 2-31               1004-06</t>
  </si>
  <si>
    <t>KNR 2-31                     1004-07</t>
  </si>
  <si>
    <t>D. 04.07.01/a Podbudowa zasadnicza z AC 16P</t>
  </si>
  <si>
    <t>KNR 2-31                  0110-01           analogia</t>
  </si>
  <si>
    <t>D. 05.03.05/a Warstwa ścierlana z AC 11S</t>
  </si>
  <si>
    <t>KNR 2-31            0311-05 0311-06</t>
  </si>
  <si>
    <t>kpl.</t>
  </si>
  <si>
    <r>
      <t xml:space="preserve">Ręczne formowanie nasypów z ziemi leżącej na odkładzie (kat.gr.I-II)                                                                                  </t>
    </r>
    <r>
      <rPr>
        <sz val="8"/>
        <rFont val="Arial"/>
        <family val="2"/>
      </rPr>
      <t>83,20-(4*6,50*0,2+10*0,44)</t>
    </r>
  </si>
  <si>
    <r>
      <t xml:space="preserve">Regulacja pionowa studzienek dla urządzeń podziemnych, zawory wodociągowe                                                                                        </t>
    </r>
    <r>
      <rPr>
        <sz val="8"/>
        <color indexed="8"/>
        <rFont val="Arial"/>
        <family val="2"/>
      </rPr>
      <t>2</t>
    </r>
  </si>
  <si>
    <t>Cena jedn.</t>
  </si>
  <si>
    <t>Wartość</t>
  </si>
  <si>
    <t xml:space="preserve">Roboty pomiarowe przy liniowych robotach ziemnych - trasa drogi w terenie pagórkowatym lub podgórskim                         </t>
  </si>
  <si>
    <r>
      <t xml:space="preserve">Mechaniczne karczowanie pni wraz z wywozem karpiny (odległość ustala Wykonawca)                                                          </t>
    </r>
    <r>
      <rPr>
        <sz val="8"/>
        <color indexed="8"/>
        <rFont val="Arial"/>
        <family val="2"/>
      </rPr>
      <t xml:space="preserve"> </t>
    </r>
  </si>
  <si>
    <r>
      <t xml:space="preserve">Mechaniczne karczowanie średniej gęstości krzaków i podszycia                                                                                   </t>
    </r>
    <r>
      <rPr>
        <sz val="8"/>
        <color indexed="8"/>
        <rFont val="Arial"/>
        <family val="2"/>
      </rPr>
      <t xml:space="preserve">                                             </t>
    </r>
  </si>
  <si>
    <r>
      <t xml:space="preserve">Roboty ziemne wykon. koparkami podsiębiernymi o poj. łyżki 0.25 m3 w gr.kat.III z transp. urobku samochod. samowyładowczymi na odległość do ... km (odległość ustala Wykonawca) - zdjęcie warstwy humusu o średniej grubości 20 cm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             </t>
    </r>
  </si>
  <si>
    <r>
      <rPr>
        <sz val="10"/>
        <rFont val="Arial"/>
        <family val="2"/>
      </rPr>
      <t xml:space="preserve">Materiał na wykonanie nasypów (grunt z dokopu) - zakup wraz z transportem na plac budowy                                               </t>
    </r>
    <r>
      <rPr>
        <sz val="8"/>
        <color indexed="10"/>
        <rFont val="Arial"/>
        <family val="2"/>
      </rPr>
      <t xml:space="preserve">                                     </t>
    </r>
    <r>
      <rPr>
        <sz val="10"/>
        <color indexed="10"/>
        <rFont val="Arial"/>
        <family val="2"/>
      </rPr>
      <t xml:space="preserve">            </t>
    </r>
  </si>
  <si>
    <r>
      <t xml:space="preserve">Formowanie i zagęszczanie nasypów o wys. do 3.0 m spycharkami w gruncie kat. I-II                                                       </t>
    </r>
    <r>
      <rPr>
        <sz val="8"/>
        <rFont val="Arial"/>
        <family val="2"/>
      </rPr>
      <t xml:space="preserve">                                                                                        </t>
    </r>
  </si>
  <si>
    <r>
      <t xml:space="preserve">Mechaniczne profilowanie i zagęszczenie podłoża pod warstwy konstrukcyjne nawierzchni w gruncie kat. I-IV                    </t>
    </r>
    <r>
      <rPr>
        <sz val="8"/>
        <color indexed="8"/>
        <rFont val="Arial"/>
        <family val="2"/>
      </rPr>
      <t xml:space="preserve">                                                                                       </t>
    </r>
  </si>
  <si>
    <r>
      <t xml:space="preserve">Mechaniczne czyszczenie nawierzchni drogowej nieulepszonej                                                                    </t>
    </r>
    <r>
      <rPr>
        <sz val="8"/>
        <color indexed="8"/>
        <rFont val="Arial"/>
        <family val="2"/>
      </rPr>
      <t xml:space="preserve">                                                        </t>
    </r>
  </si>
  <si>
    <r>
      <t xml:space="preserve">Mechaniczne czyszczenie nawierzchni drogowej ulepszonej                                                                    </t>
    </r>
    <r>
      <rPr>
        <sz val="10"/>
        <color indexed="8"/>
        <rFont val="Arial"/>
        <family val="2"/>
      </rPr>
      <t xml:space="preserve">                                                        </t>
    </r>
    <r>
      <rPr>
        <sz val="8"/>
        <color indexed="8"/>
        <rFont val="Arial"/>
        <family val="2"/>
      </rPr>
      <t xml:space="preserve">                 </t>
    </r>
  </si>
  <si>
    <r>
      <t xml:space="preserve">Skropienie nawierzchni emulsją asfaltową                                            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</t>
    </r>
  </si>
  <si>
    <r>
      <t xml:space="preserve">Podbudowa z kruszywa naturalnego jednowarstwowa z domieszkami ulepszającymi z kruszywa łamanego 50 % o grubości 20 cm (uziarnienie 0/31,5 mm)                                                               </t>
    </r>
    <r>
      <rPr>
        <sz val="8"/>
        <color indexed="8"/>
        <rFont val="Arial"/>
        <family val="2"/>
      </rPr>
      <t xml:space="preserve">                                                        </t>
    </r>
  </si>
  <si>
    <r>
      <t xml:space="preserve">Podbudowa z kruszywa naturalnego jednowarstwowa z domieszkami ulepszającymi z kruszywa łamanego 50 % o grubości 20 cm (uziarnienie 0/31,5 mm)                                                               </t>
    </r>
    <r>
      <rPr>
        <sz val="8"/>
        <color indexed="8"/>
        <rFont val="Arial"/>
        <family val="2"/>
      </rPr>
      <t xml:space="preserve">                                                        </t>
    </r>
  </si>
  <si>
    <t xml:space="preserve">Pobocza z kruszywa naturalnego z domieszkami ulepszającymi z kruszywa łamanego 50 % o grubości 20 cm </t>
  </si>
  <si>
    <t xml:space="preserve">Nawierzchnia z mieszanek mineralno-bitumicznych grysowo-żwirowych - warstwa ścieralna asfaltowa - grubość po zagęszczeniu 4 cm                                                                                               </t>
  </si>
  <si>
    <t xml:space="preserve">Humusowanie skarp z obsianiem przy grub.warstwy humusu 10 cm                                                                                                           </t>
  </si>
  <si>
    <r>
      <t xml:space="preserve">Brukowanie skarp,przekopów i nasypów na podsypce z cementowo-piaskowej z zalaniem szczelin zaprawą </t>
    </r>
    <r>
      <rPr>
        <sz val="10"/>
        <rFont val="Arial"/>
        <family val="2"/>
      </rPr>
      <t xml:space="preserve">cementową (w przypadku skarp w porozumieniu z Inspektorem Nadzoru dopuszcza się zastosowanie płyt ażurowych)                                                                                      </t>
    </r>
    <r>
      <rPr>
        <sz val="10"/>
        <color indexed="8"/>
        <rFont val="Arial"/>
        <family val="2"/>
      </rPr>
      <t xml:space="preserve">                                                                                      </t>
    </r>
  </si>
  <si>
    <t xml:space="preserve">Wykopy oraz przekopy wykonywane koparkami przedsiębiernymi 0.40 m3 na odkład w gruncie kat.I-II      </t>
  </si>
  <si>
    <t xml:space="preserve">Wykonanie warstwy separacyjnej z geotkaniny na dnie i ścianach wykopu                                                                                  </t>
  </si>
  <si>
    <t xml:space="preserve">Przymocowanie tablic znaków drogowych zakazu, nakazu, ostrzegawczych, informacyjnych o powierzchni ponad           0,3 m2                                                                                     </t>
  </si>
  <si>
    <t xml:space="preserve">Przymocowanie tablic znaków drogowych zakazu, nakazu, ostrzegawczych, informacyjnych o powierzchni do 0,3 m2      </t>
  </si>
  <si>
    <r>
      <t xml:space="preserve">Słupki do znaków drogowych z rur stalowych o śr. 50 mm                 </t>
    </r>
  </si>
  <si>
    <t>ELEMENTY ULIC</t>
  </si>
  <si>
    <t>KNR 2-31          0402-04</t>
  </si>
  <si>
    <t>D. 08.02.02 Chodniki z brukowej kostki betonowej</t>
  </si>
  <si>
    <t>KNR 2-31       0511-02</t>
  </si>
  <si>
    <t>D. 08.03.01 Betonowe obrzeża chodnikowe</t>
  </si>
  <si>
    <t>KNR 2-31       0407-01       analogia</t>
  </si>
  <si>
    <t>D. 08.05.01 Ścieki z prefabrykowanych elementów betonowych</t>
  </si>
  <si>
    <t>KNR 2-31               0606-03                    analogia</t>
  </si>
  <si>
    <t xml:space="preserve">Podbudowa z mieszanki mineralno-bitumicznej - podbudowa zasadnicza z AC 16P - grubość po zagęszczeniu 4 cm          </t>
  </si>
  <si>
    <r>
      <t xml:space="preserve">Podbudowa z kruszywa naturalnego jednowarstwowa grubości 10 cm (uziarnienie 0/31,5 mm)                                                               </t>
    </r>
    <r>
      <rPr>
        <sz val="8"/>
        <color indexed="8"/>
        <rFont val="Arial"/>
        <family val="2"/>
      </rPr>
      <t xml:space="preserve">                                                        </t>
    </r>
  </si>
  <si>
    <t>razem netto</t>
  </si>
  <si>
    <t>VAT</t>
  </si>
  <si>
    <t>razem brutto</t>
  </si>
  <si>
    <t>KOSZTY RELIZACJI ZADANIA</t>
  </si>
  <si>
    <t xml:space="preserve">"Zaboryszki-Szołtany"                                                                                                                                        </t>
  </si>
  <si>
    <t>PRZEDMIAR</t>
  </si>
  <si>
    <r>
      <t xml:space="preserve">Roboty ziemne wykon. koparkami podsiębiernymi o poj. łyżki 0.60 m3 w gr.kat.I-II z transp. urobku samochod. samowyładowczymi na odległość do ... km -odległość ustala Wykonawca (założono wykorzystanie 20% do wbudowania w nasypy)                                                                                        </t>
    </r>
    <r>
      <rPr>
        <sz val="8"/>
        <rFont val="Arial"/>
        <family val="2"/>
      </rPr>
      <t xml:space="preserve">                                     </t>
    </r>
  </si>
  <si>
    <t xml:space="preserve">Przepusty rurowe pod jezdnią - rury betonowe/pvc o śr.+/- 40 cm                                                                                </t>
  </si>
  <si>
    <t xml:space="preserve">Rowy kryte pod zjazdami - rury betonowe/pvc o śr. 40 cm                                                                                  </t>
  </si>
  <si>
    <t>D. 07.05.01 Oznakowanie pionowe aktywne</t>
  </si>
  <si>
    <t>KNR 2-31            0703-02</t>
  </si>
  <si>
    <t>Pionowe oznakowanie aktywne</t>
  </si>
  <si>
    <t>Wyniesione przejście dla pieszych z masy bitumicznej</t>
  </si>
  <si>
    <r>
      <t xml:space="preserve">Peron przystankowy, nawierzchnia z kostki brukowej betonowej grubości 6 cm na podsypce cementowo-piaskowej (szara)                               </t>
    </r>
    <r>
      <rPr>
        <sz val="10"/>
        <color indexed="8"/>
        <rFont val="Arial"/>
        <family val="2"/>
      </rPr>
      <t xml:space="preserve">                                                                  </t>
    </r>
  </si>
  <si>
    <t xml:space="preserve">Obrzeża betonowe o wymiarach 20x6 cm na podsypce cementowo-piaskowej z wypełnieniem spoin zaprawą cementową                                                                          </t>
  </si>
  <si>
    <r>
      <t xml:space="preserve">Ścieki z prefabrykatów betonowych o grubości 15 cm na podsypce cementowo-piaskowej                                         </t>
    </r>
    <r>
      <rPr>
        <sz val="8"/>
        <color indexed="8"/>
        <rFont val="Arial"/>
        <family val="2"/>
      </rPr>
      <t xml:space="preserve">                              </t>
    </r>
  </si>
  <si>
    <t>Malowanie pasa ruchu dla rowerów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</si>
</sst>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51" applyFont="1" applyBorder="1" applyAlignment="1">
      <alignment vertical="center" wrapText="1"/>
      <protection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45" fillId="0" borderId="10" xfId="51" applyFont="1" applyBorder="1" applyAlignment="1">
      <alignment horizontal="center" vertical="center" wrapText="1"/>
      <protection/>
    </xf>
    <xf numFmtId="0" fontId="45" fillId="0" borderId="10" xfId="51" applyFont="1" applyBorder="1" applyAlignment="1">
      <alignment horizontal="left" vertical="center" wrapText="1"/>
      <protection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45" fillId="0" borderId="10" xfId="51" applyFont="1" applyFill="1" applyBorder="1" applyAlignment="1">
      <alignment vertical="center" wrapText="1"/>
      <protection/>
    </xf>
    <xf numFmtId="166" fontId="0" fillId="0" borderId="10" xfId="0" applyNumberFormat="1" applyFill="1" applyBorder="1" applyAlignment="1">
      <alignment horizontal="center" vertical="center" wrapText="1"/>
    </xf>
    <xf numFmtId="0" fontId="45" fillId="0" borderId="10" xfId="5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5" fillId="0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33" borderId="11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1"/>
  <sheetViews>
    <sheetView zoomScale="125" zoomScaleNormal="125" zoomScalePageLayoutView="0" workbookViewId="0" topLeftCell="A79">
      <selection activeCell="B91" sqref="B91:G91"/>
    </sheetView>
  </sheetViews>
  <sheetFormatPr defaultColWidth="9.140625" defaultRowHeight="12.75"/>
  <cols>
    <col min="1" max="1" width="3.7109375" style="0" customWidth="1"/>
    <col min="2" max="2" width="5.00390625" style="4" customWidth="1"/>
    <col min="3" max="3" width="15.57421875" style="4" customWidth="1"/>
    <col min="4" max="4" width="50.7109375" style="2" customWidth="1"/>
    <col min="5" max="5" width="6.8515625" style="7" customWidth="1"/>
    <col min="6" max="7" width="11.28125" style="19" customWidth="1"/>
    <col min="8" max="8" width="12.28125" style="19" customWidth="1"/>
    <col min="10" max="10" width="10.421875" style="0" bestFit="1" customWidth="1"/>
  </cols>
  <sheetData>
    <row r="1" spans="2:8" ht="15.75" customHeight="1">
      <c r="B1" s="51" t="s">
        <v>109</v>
      </c>
      <c r="C1" s="51"/>
      <c r="D1" s="51"/>
      <c r="E1" s="51"/>
      <c r="F1" s="51"/>
      <c r="G1" s="51"/>
      <c r="H1" s="51"/>
    </row>
    <row r="3" spans="2:8" ht="30" customHeight="1">
      <c r="B3" s="52" t="s">
        <v>108</v>
      </c>
      <c r="C3" s="52"/>
      <c r="D3" s="52"/>
      <c r="E3" s="52"/>
      <c r="F3" s="52"/>
      <c r="G3" s="52"/>
      <c r="H3" s="52"/>
    </row>
    <row r="4" spans="2:8" ht="12.75">
      <c r="B4" s="5"/>
      <c r="C4" s="5"/>
      <c r="D4" s="3"/>
      <c r="E4" s="6"/>
      <c r="F4" s="18"/>
      <c r="G4" s="18"/>
      <c r="H4" s="18"/>
    </row>
    <row r="5" spans="2:8" s="1" customFormat="1" ht="26.25">
      <c r="B5" s="8" t="s">
        <v>6</v>
      </c>
      <c r="C5" s="8" t="s">
        <v>8</v>
      </c>
      <c r="D5" s="8" t="s">
        <v>10</v>
      </c>
      <c r="E5" s="8" t="s">
        <v>9</v>
      </c>
      <c r="F5" s="14" t="s">
        <v>0</v>
      </c>
      <c r="G5" s="38" t="s">
        <v>71</v>
      </c>
      <c r="H5" s="38" t="s">
        <v>72</v>
      </c>
    </row>
    <row r="6" spans="2:8" s="1" customFormat="1" ht="12.75" customHeight="1">
      <c r="B6" s="53" t="s">
        <v>7</v>
      </c>
      <c r="C6" s="53"/>
      <c r="D6" s="53"/>
      <c r="E6" s="53"/>
      <c r="F6" s="53"/>
      <c r="G6" s="53"/>
      <c r="H6" s="53"/>
    </row>
    <row r="7" spans="2:10" ht="12.75" customHeight="1">
      <c r="B7" s="54" t="s">
        <v>39</v>
      </c>
      <c r="C7" s="54"/>
      <c r="D7" s="54"/>
      <c r="E7" s="54"/>
      <c r="F7" s="54"/>
      <c r="G7" s="54"/>
      <c r="H7" s="54"/>
      <c r="J7" s="22">
        <f>H9+H10</f>
        <v>0</v>
      </c>
    </row>
    <row r="8" spans="2:8" ht="12.75" customHeight="1">
      <c r="B8" s="50" t="s">
        <v>38</v>
      </c>
      <c r="C8" s="50"/>
      <c r="D8" s="50"/>
      <c r="E8" s="50"/>
      <c r="F8" s="50"/>
      <c r="G8" s="50"/>
      <c r="H8" s="50"/>
    </row>
    <row r="9" spans="2:8" ht="12.75">
      <c r="B9" s="37">
        <v>1</v>
      </c>
      <c r="C9" s="10"/>
      <c r="D9" s="17"/>
      <c r="E9" s="10"/>
      <c r="F9" s="20"/>
      <c r="G9" s="20"/>
      <c r="H9" s="20"/>
    </row>
    <row r="10" spans="2:8" ht="12.75">
      <c r="B10" s="33">
        <v>2</v>
      </c>
      <c r="C10" s="10"/>
      <c r="D10" s="13"/>
      <c r="E10" s="10"/>
      <c r="F10" s="20"/>
      <c r="G10" s="20"/>
      <c r="H10" s="20"/>
    </row>
    <row r="11" spans="2:10" ht="12.75" customHeight="1">
      <c r="B11" s="54" t="s">
        <v>44</v>
      </c>
      <c r="C11" s="54"/>
      <c r="D11" s="54"/>
      <c r="E11" s="54"/>
      <c r="F11" s="54"/>
      <c r="G11" s="54"/>
      <c r="H11" s="54"/>
      <c r="J11" s="22"/>
    </row>
    <row r="12" spans="2:8" ht="12.75" customHeight="1">
      <c r="B12" s="50" t="s">
        <v>25</v>
      </c>
      <c r="C12" s="50"/>
      <c r="D12" s="50"/>
      <c r="E12" s="50"/>
      <c r="F12" s="50"/>
      <c r="G12" s="50"/>
      <c r="H12" s="50"/>
    </row>
    <row r="13" spans="2:8" ht="26.25">
      <c r="B13" s="12">
        <v>3</v>
      </c>
      <c r="C13" s="16" t="s">
        <v>12</v>
      </c>
      <c r="D13" s="13" t="s">
        <v>73</v>
      </c>
      <c r="E13" s="10" t="s">
        <v>1</v>
      </c>
      <c r="F13" s="20">
        <v>0.965</v>
      </c>
      <c r="G13" s="20"/>
      <c r="H13" s="20"/>
    </row>
    <row r="14" spans="2:8" ht="12.75" customHeight="1">
      <c r="B14" s="44" t="s">
        <v>27</v>
      </c>
      <c r="C14" s="45"/>
      <c r="D14" s="45"/>
      <c r="E14" s="45"/>
      <c r="F14" s="45"/>
      <c r="G14" s="45"/>
      <c r="H14" s="46"/>
    </row>
    <row r="15" spans="2:8" ht="26.25">
      <c r="B15" s="12">
        <v>5</v>
      </c>
      <c r="C15" s="16" t="s">
        <v>11</v>
      </c>
      <c r="D15" s="13" t="s">
        <v>74</v>
      </c>
      <c r="E15" s="10" t="s">
        <v>23</v>
      </c>
      <c r="F15" s="20">
        <v>2</v>
      </c>
      <c r="G15" s="20"/>
      <c r="H15" s="20"/>
    </row>
    <row r="16" spans="2:8" ht="26.25">
      <c r="B16" s="11">
        <v>6</v>
      </c>
      <c r="C16" s="16" t="s">
        <v>13</v>
      </c>
      <c r="D16" s="13" t="s">
        <v>75</v>
      </c>
      <c r="E16" s="10" t="s">
        <v>2</v>
      </c>
      <c r="F16" s="24">
        <v>0.2</v>
      </c>
      <c r="G16" s="20"/>
      <c r="H16" s="20"/>
    </row>
    <row r="17" spans="2:8" ht="12.75" customHeight="1">
      <c r="B17" s="50" t="s">
        <v>28</v>
      </c>
      <c r="C17" s="50"/>
      <c r="D17" s="50"/>
      <c r="E17" s="50"/>
      <c r="F17" s="50"/>
      <c r="G17" s="50"/>
      <c r="H17" s="50"/>
    </row>
    <row r="18" spans="2:8" ht="66">
      <c r="B18" s="33">
        <v>7</v>
      </c>
      <c r="C18" s="25" t="s">
        <v>51</v>
      </c>
      <c r="D18" s="23" t="s">
        <v>76</v>
      </c>
      <c r="E18" s="26" t="s">
        <v>3</v>
      </c>
      <c r="F18" s="20">
        <v>560</v>
      </c>
      <c r="G18" s="20"/>
      <c r="H18" s="20"/>
    </row>
    <row r="19" spans="2:8" ht="12.75" customHeight="1">
      <c r="B19" s="44" t="s">
        <v>29</v>
      </c>
      <c r="C19" s="45"/>
      <c r="D19" s="45"/>
      <c r="E19" s="45"/>
      <c r="F19" s="45"/>
      <c r="G19" s="45"/>
      <c r="H19" s="46"/>
    </row>
    <row r="20" spans="2:8" ht="12.75">
      <c r="B20" s="11">
        <v>8</v>
      </c>
      <c r="C20" s="25"/>
      <c r="D20" s="13"/>
      <c r="E20" s="29"/>
      <c r="F20" s="20"/>
      <c r="G20" s="20"/>
      <c r="H20" s="20"/>
    </row>
    <row r="21" spans="2:8" ht="12.75">
      <c r="B21" s="11">
        <v>9</v>
      </c>
      <c r="C21" s="25"/>
      <c r="D21" s="13"/>
      <c r="E21" s="29"/>
      <c r="F21" s="20"/>
      <c r="G21" s="20"/>
      <c r="H21" s="20"/>
    </row>
    <row r="22" spans="2:8" ht="49.5" customHeight="1">
      <c r="B22" s="11">
        <v>10</v>
      </c>
      <c r="C22" s="25"/>
      <c r="D22" s="34"/>
      <c r="E22" s="31"/>
      <c r="F22" s="20"/>
      <c r="G22" s="20"/>
      <c r="H22" s="20"/>
    </row>
    <row r="23" spans="2:8" ht="12.75">
      <c r="B23" s="11">
        <v>11</v>
      </c>
      <c r="C23" s="25"/>
      <c r="D23" s="23"/>
      <c r="E23" s="26"/>
      <c r="F23" s="20"/>
      <c r="G23" s="20"/>
      <c r="H23" s="20"/>
    </row>
    <row r="24" spans="2:8" ht="12.75">
      <c r="B24" s="11">
        <v>12</v>
      </c>
      <c r="C24" s="25"/>
      <c r="D24" s="23"/>
      <c r="E24" s="26"/>
      <c r="F24" s="20"/>
      <c r="G24" s="20"/>
      <c r="H24" s="20"/>
    </row>
    <row r="25" spans="2:8" ht="34.5" customHeight="1">
      <c r="B25" s="11">
        <v>13</v>
      </c>
      <c r="C25" s="25"/>
      <c r="D25" s="23"/>
      <c r="E25" s="26"/>
      <c r="F25" s="20"/>
      <c r="G25" s="20"/>
      <c r="H25" s="20"/>
    </row>
    <row r="26" spans="2:10" ht="12.75" customHeight="1">
      <c r="B26" s="47" t="s">
        <v>45</v>
      </c>
      <c r="C26" s="48"/>
      <c r="D26" s="48"/>
      <c r="E26" s="48"/>
      <c r="F26" s="48"/>
      <c r="G26" s="48"/>
      <c r="H26" s="49"/>
      <c r="J26" s="22"/>
    </row>
    <row r="27" spans="2:8" ht="12.75" customHeight="1">
      <c r="B27" s="44" t="s">
        <v>30</v>
      </c>
      <c r="C27" s="45"/>
      <c r="D27" s="45"/>
      <c r="E27" s="45"/>
      <c r="F27" s="45"/>
      <c r="G27" s="45"/>
      <c r="H27" s="45"/>
    </row>
    <row r="28" spans="2:8" ht="73.5" customHeight="1">
      <c r="B28" s="21">
        <v>14</v>
      </c>
      <c r="C28" s="25" t="s">
        <v>50</v>
      </c>
      <c r="D28" s="13" t="s">
        <v>110</v>
      </c>
      <c r="E28" s="10" t="s">
        <v>3</v>
      </c>
      <c r="F28" s="20">
        <f>670*1.3+1200*0.3*0.5*0.5</f>
        <v>961</v>
      </c>
      <c r="G28" s="20"/>
      <c r="H28" s="20"/>
    </row>
    <row r="29" spans="2:8" ht="12.75" customHeight="1">
      <c r="B29" s="44" t="s">
        <v>31</v>
      </c>
      <c r="C29" s="45"/>
      <c r="D29" s="45"/>
      <c r="E29" s="45"/>
      <c r="F29" s="45"/>
      <c r="G29" s="45"/>
      <c r="H29" s="46"/>
    </row>
    <row r="30" spans="2:8" ht="26.25">
      <c r="B30" s="27">
        <v>15</v>
      </c>
      <c r="C30" s="29" t="s">
        <v>11</v>
      </c>
      <c r="D30" s="13" t="s">
        <v>77</v>
      </c>
      <c r="E30" s="10" t="s">
        <v>3</v>
      </c>
      <c r="F30" s="20">
        <f>890*1.3</f>
        <v>1157</v>
      </c>
      <c r="G30" s="20"/>
      <c r="H30" s="20"/>
    </row>
    <row r="31" spans="2:8" ht="26.25">
      <c r="B31" s="27">
        <v>16</v>
      </c>
      <c r="C31" s="16" t="s">
        <v>58</v>
      </c>
      <c r="D31" s="13" t="s">
        <v>78</v>
      </c>
      <c r="E31" s="10" t="s">
        <v>3</v>
      </c>
      <c r="F31" s="20">
        <f>F30</f>
        <v>1157</v>
      </c>
      <c r="G31" s="20"/>
      <c r="H31" s="20"/>
    </row>
    <row r="32" spans="2:8" ht="26.25">
      <c r="B32" s="27">
        <v>17</v>
      </c>
      <c r="C32" s="16" t="s">
        <v>59</v>
      </c>
      <c r="D32" s="13" t="s">
        <v>24</v>
      </c>
      <c r="E32" s="10" t="s">
        <v>3</v>
      </c>
      <c r="F32" s="20">
        <f>F31</f>
        <v>1157</v>
      </c>
      <c r="G32" s="20"/>
      <c r="H32" s="20"/>
    </row>
    <row r="33" spans="2:10" ht="12.75" customHeight="1">
      <c r="B33" s="54" t="s">
        <v>46</v>
      </c>
      <c r="C33" s="54"/>
      <c r="D33" s="54"/>
      <c r="E33" s="54"/>
      <c r="F33" s="54"/>
      <c r="G33" s="54"/>
      <c r="H33" s="54"/>
      <c r="J33" s="22"/>
    </row>
    <row r="34" spans="2:8" ht="12.75" customHeight="1">
      <c r="B34" s="50" t="s">
        <v>34</v>
      </c>
      <c r="C34" s="50"/>
      <c r="D34" s="50"/>
      <c r="E34" s="50"/>
      <c r="F34" s="50"/>
      <c r="G34" s="50"/>
      <c r="H34" s="50"/>
    </row>
    <row r="35" spans="2:8" ht="26.25">
      <c r="B35" s="27">
        <v>18</v>
      </c>
      <c r="C35" s="25" t="s">
        <v>20</v>
      </c>
      <c r="D35" s="23" t="s">
        <v>79</v>
      </c>
      <c r="E35" s="26" t="s">
        <v>4</v>
      </c>
      <c r="F35" s="20">
        <v>6501</v>
      </c>
      <c r="G35" s="20"/>
      <c r="H35" s="20"/>
    </row>
    <row r="36" spans="2:8" ht="12.75" customHeight="1">
      <c r="B36" s="44" t="s">
        <v>60</v>
      </c>
      <c r="C36" s="45"/>
      <c r="D36" s="45"/>
      <c r="E36" s="45"/>
      <c r="F36" s="45"/>
      <c r="G36" s="45"/>
      <c r="H36" s="46"/>
    </row>
    <row r="37" spans="2:8" ht="34.5" customHeight="1">
      <c r="B37" s="31">
        <v>20</v>
      </c>
      <c r="C37" s="16" t="s">
        <v>61</v>
      </c>
      <c r="D37" s="23" t="s">
        <v>80</v>
      </c>
      <c r="E37" s="29" t="s">
        <v>4</v>
      </c>
      <c r="F37" s="32">
        <v>5121</v>
      </c>
      <c r="G37" s="20"/>
      <c r="H37" s="20"/>
    </row>
    <row r="38" spans="2:8" ht="35.25" customHeight="1">
      <c r="B38" s="31">
        <v>21</v>
      </c>
      <c r="C38" s="16" t="s">
        <v>62</v>
      </c>
      <c r="D38" s="23" t="s">
        <v>81</v>
      </c>
      <c r="E38" s="29" t="s">
        <v>4</v>
      </c>
      <c r="F38" s="32">
        <v>4343</v>
      </c>
      <c r="G38" s="20"/>
      <c r="H38" s="20"/>
    </row>
    <row r="39" spans="2:8" ht="26.25">
      <c r="B39" s="31">
        <v>22</v>
      </c>
      <c r="C39" s="16" t="s">
        <v>63</v>
      </c>
      <c r="D39" s="23" t="s">
        <v>82</v>
      </c>
      <c r="E39" s="29" t="s">
        <v>4</v>
      </c>
      <c r="F39" s="32">
        <f>F38</f>
        <v>4343</v>
      </c>
      <c r="G39" s="20"/>
      <c r="H39" s="20"/>
    </row>
    <row r="40" spans="2:8" ht="12.75" customHeight="1">
      <c r="B40" s="44" t="s">
        <v>32</v>
      </c>
      <c r="C40" s="45"/>
      <c r="D40" s="45"/>
      <c r="E40" s="45"/>
      <c r="F40" s="45"/>
      <c r="G40" s="45"/>
      <c r="H40" s="46"/>
    </row>
    <row r="41" spans="2:8" ht="39">
      <c r="B41" s="21">
        <v>23</v>
      </c>
      <c r="C41" s="16" t="s">
        <v>53</v>
      </c>
      <c r="D41" s="23" t="s">
        <v>103</v>
      </c>
      <c r="E41" s="10" t="s">
        <v>4</v>
      </c>
      <c r="F41" s="20">
        <f>150*1.5</f>
        <v>225</v>
      </c>
      <c r="G41" s="20"/>
      <c r="H41" s="20"/>
    </row>
    <row r="42" spans="2:8" ht="12.75" customHeight="1">
      <c r="B42" s="44" t="s">
        <v>32</v>
      </c>
      <c r="C42" s="45"/>
      <c r="D42" s="45"/>
      <c r="E42" s="45"/>
      <c r="F42" s="45"/>
      <c r="G42" s="45"/>
      <c r="H42" s="46"/>
    </row>
    <row r="43" spans="2:8" ht="39">
      <c r="B43" s="21">
        <v>23</v>
      </c>
      <c r="C43" s="16" t="s">
        <v>53</v>
      </c>
      <c r="D43" s="23" t="s">
        <v>83</v>
      </c>
      <c r="E43" s="10" t="s">
        <v>4</v>
      </c>
      <c r="F43" s="20">
        <v>4343</v>
      </c>
      <c r="G43" s="20"/>
      <c r="H43" s="20"/>
    </row>
    <row r="44" spans="2:8" ht="12.75" customHeight="1">
      <c r="B44" s="50" t="s">
        <v>64</v>
      </c>
      <c r="C44" s="50"/>
      <c r="D44" s="50"/>
      <c r="E44" s="50"/>
      <c r="F44" s="50"/>
      <c r="G44" s="50"/>
      <c r="H44" s="50"/>
    </row>
    <row r="45" spans="2:8" ht="39.75" customHeight="1">
      <c r="B45" s="21">
        <v>24</v>
      </c>
      <c r="C45" s="31" t="s">
        <v>65</v>
      </c>
      <c r="D45" s="35" t="s">
        <v>102</v>
      </c>
      <c r="E45" s="36" t="s">
        <v>4</v>
      </c>
      <c r="F45" s="20">
        <v>4602</v>
      </c>
      <c r="G45" s="20"/>
      <c r="H45" s="20"/>
    </row>
    <row r="46" spans="2:10" ht="12.75" customHeight="1">
      <c r="B46" s="54" t="s">
        <v>47</v>
      </c>
      <c r="C46" s="54"/>
      <c r="D46" s="54"/>
      <c r="E46" s="54"/>
      <c r="F46" s="54"/>
      <c r="G46" s="54"/>
      <c r="H46" s="54"/>
      <c r="J46" s="22"/>
    </row>
    <row r="47" spans="2:8" ht="12.75" customHeight="1">
      <c r="B47" s="50" t="s">
        <v>33</v>
      </c>
      <c r="C47" s="50"/>
      <c r="D47" s="50"/>
      <c r="E47" s="50"/>
      <c r="F47" s="50"/>
      <c r="G47" s="50"/>
      <c r="H47" s="50"/>
    </row>
    <row r="48" spans="2:8" ht="39">
      <c r="B48" s="30">
        <v>25</v>
      </c>
      <c r="C48" s="16" t="s">
        <v>53</v>
      </c>
      <c r="D48" s="23" t="s">
        <v>84</v>
      </c>
      <c r="E48" s="29" t="s">
        <v>4</v>
      </c>
      <c r="F48" s="20">
        <v>650</v>
      </c>
      <c r="G48" s="20"/>
      <c r="H48" s="20"/>
    </row>
    <row r="49" spans="2:8" ht="45" customHeight="1">
      <c r="B49" s="21">
        <v>26</v>
      </c>
      <c r="C49" s="16" t="s">
        <v>54</v>
      </c>
      <c r="D49" s="23" t="s">
        <v>85</v>
      </c>
      <c r="E49" s="10" t="s">
        <v>4</v>
      </c>
      <c r="F49" s="20">
        <v>2400</v>
      </c>
      <c r="G49" s="20"/>
      <c r="H49" s="20"/>
    </row>
    <row r="50" spans="2:8" ht="12.75" customHeight="1">
      <c r="B50" s="44" t="s">
        <v>66</v>
      </c>
      <c r="C50" s="45"/>
      <c r="D50" s="45"/>
      <c r="E50" s="45"/>
      <c r="F50" s="45"/>
      <c r="G50" s="45"/>
      <c r="H50" s="46"/>
    </row>
    <row r="51" spans="2:8" ht="39">
      <c r="B51" s="21">
        <v>27</v>
      </c>
      <c r="C51" s="16" t="s">
        <v>67</v>
      </c>
      <c r="D51" s="13" t="s">
        <v>86</v>
      </c>
      <c r="E51" s="29" t="s">
        <v>4</v>
      </c>
      <c r="F51" s="20">
        <v>4343</v>
      </c>
      <c r="G51" s="20"/>
      <c r="H51" s="20"/>
    </row>
    <row r="52" spans="2:10" ht="12.75" customHeight="1">
      <c r="B52" s="47" t="s">
        <v>21</v>
      </c>
      <c r="C52" s="48"/>
      <c r="D52" s="48"/>
      <c r="E52" s="48"/>
      <c r="F52" s="48"/>
      <c r="G52" s="48"/>
      <c r="H52" s="49"/>
      <c r="J52" s="22"/>
    </row>
    <row r="53" spans="2:8" ht="12.75" customHeight="1">
      <c r="B53" s="44" t="s">
        <v>49</v>
      </c>
      <c r="C53" s="45"/>
      <c r="D53" s="45"/>
      <c r="E53" s="45"/>
      <c r="F53" s="45"/>
      <c r="G53" s="45"/>
      <c r="H53" s="46"/>
    </row>
    <row r="54" spans="2:8" ht="26.25">
      <c r="B54" s="21">
        <v>28</v>
      </c>
      <c r="C54" s="16" t="s">
        <v>22</v>
      </c>
      <c r="D54" s="13" t="s">
        <v>87</v>
      </c>
      <c r="E54" s="10" t="s">
        <v>4</v>
      </c>
      <c r="F54" s="20">
        <v>693</v>
      </c>
      <c r="G54" s="20"/>
      <c r="H54" s="20"/>
    </row>
    <row r="55" spans="2:8" ht="12.75" customHeight="1">
      <c r="B55" s="44" t="s">
        <v>35</v>
      </c>
      <c r="C55" s="45"/>
      <c r="D55" s="45"/>
      <c r="E55" s="45"/>
      <c r="F55" s="45"/>
      <c r="G55" s="45"/>
      <c r="H55" s="46"/>
    </row>
    <row r="56" spans="2:8" ht="66">
      <c r="B56" s="27">
        <v>29</v>
      </c>
      <c r="C56" s="25" t="s">
        <v>18</v>
      </c>
      <c r="D56" s="23" t="s">
        <v>88</v>
      </c>
      <c r="E56" s="26" t="s">
        <v>4</v>
      </c>
      <c r="F56" s="20">
        <f>50*1.5</f>
        <v>75</v>
      </c>
      <c r="G56" s="20"/>
      <c r="H56" s="20"/>
    </row>
    <row r="57" spans="2:8" ht="30" customHeight="1">
      <c r="B57" s="44" t="s">
        <v>57</v>
      </c>
      <c r="C57" s="45"/>
      <c r="D57" s="45"/>
      <c r="E57" s="45"/>
      <c r="F57" s="45"/>
      <c r="G57" s="45"/>
      <c r="H57" s="46"/>
    </row>
    <row r="58" spans="2:8" ht="39">
      <c r="B58" s="27">
        <v>30</v>
      </c>
      <c r="C58" s="16" t="s">
        <v>14</v>
      </c>
      <c r="D58" s="13" t="s">
        <v>89</v>
      </c>
      <c r="E58" s="10" t="s">
        <v>3</v>
      </c>
      <c r="F58" s="20">
        <f>10*1.3*2.5+4*6.5*1.5*1.3</f>
        <v>83.2</v>
      </c>
      <c r="G58" s="20"/>
      <c r="H58" s="20"/>
    </row>
    <row r="59" spans="2:8" ht="39">
      <c r="B59" s="27">
        <v>31</v>
      </c>
      <c r="C59" s="16" t="s">
        <v>56</v>
      </c>
      <c r="D59" s="13" t="s">
        <v>90</v>
      </c>
      <c r="E59" s="29" t="s">
        <v>4</v>
      </c>
      <c r="F59" s="20">
        <f>10*9</f>
        <v>90</v>
      </c>
      <c r="G59" s="20"/>
      <c r="H59" s="20"/>
    </row>
    <row r="60" spans="2:8" ht="39.75" customHeight="1">
      <c r="B60" s="27">
        <v>32</v>
      </c>
      <c r="C60" s="16"/>
      <c r="D60" s="13"/>
      <c r="E60" s="10"/>
      <c r="F60" s="20"/>
      <c r="G60" s="20"/>
      <c r="H60" s="20"/>
    </row>
    <row r="61" spans="2:8" ht="39">
      <c r="B61" s="28">
        <v>33</v>
      </c>
      <c r="C61" s="16" t="s">
        <v>15</v>
      </c>
      <c r="D61" s="13" t="s">
        <v>112</v>
      </c>
      <c r="E61" s="10" t="s">
        <v>5</v>
      </c>
      <c r="F61" s="20">
        <v>16</v>
      </c>
      <c r="G61" s="20"/>
      <c r="H61" s="20"/>
    </row>
    <row r="62" spans="2:8" ht="39">
      <c r="B62" s="21">
        <v>34</v>
      </c>
      <c r="C62" s="16" t="s">
        <v>55</v>
      </c>
      <c r="D62" s="13" t="s">
        <v>111</v>
      </c>
      <c r="E62" s="29" t="s">
        <v>5</v>
      </c>
      <c r="F62" s="20">
        <v>10</v>
      </c>
      <c r="G62" s="20"/>
      <c r="H62" s="20"/>
    </row>
    <row r="63" spans="2:8" ht="36">
      <c r="B63" s="27">
        <v>35</v>
      </c>
      <c r="C63" s="16" t="s">
        <v>16</v>
      </c>
      <c r="D63" s="13" t="s">
        <v>69</v>
      </c>
      <c r="E63" s="10" t="s">
        <v>3</v>
      </c>
      <c r="F63" s="20">
        <v>53</v>
      </c>
      <c r="G63" s="20"/>
      <c r="H63" s="20"/>
    </row>
    <row r="64" spans="2:8" ht="26.25">
      <c r="B64" s="27">
        <v>36</v>
      </c>
      <c r="C64" s="16" t="s">
        <v>17</v>
      </c>
      <c r="D64" s="13" t="s">
        <v>19</v>
      </c>
      <c r="E64" s="10" t="s">
        <v>3</v>
      </c>
      <c r="F64" s="20">
        <f>F63</f>
        <v>53</v>
      </c>
      <c r="G64" s="20"/>
      <c r="H64" s="20"/>
    </row>
    <row r="65" spans="2:10" ht="12.75" customHeight="1">
      <c r="B65" s="47" t="s">
        <v>36</v>
      </c>
      <c r="C65" s="48"/>
      <c r="D65" s="48"/>
      <c r="E65" s="48"/>
      <c r="F65" s="48"/>
      <c r="G65" s="48"/>
      <c r="H65" s="49"/>
      <c r="J65" s="22">
        <f>H67+H69+H68+H71</f>
        <v>0</v>
      </c>
    </row>
    <row r="66" spans="2:8" ht="12.75" customHeight="1">
      <c r="B66" s="44" t="s">
        <v>37</v>
      </c>
      <c r="C66" s="45"/>
      <c r="D66" s="45"/>
      <c r="E66" s="45"/>
      <c r="F66" s="45"/>
      <c r="G66" s="45"/>
      <c r="H66" s="46"/>
    </row>
    <row r="67" spans="2:8" ht="30" customHeight="1">
      <c r="B67" s="21">
        <v>37</v>
      </c>
      <c r="C67" s="25" t="s">
        <v>41</v>
      </c>
      <c r="D67" s="23" t="s">
        <v>93</v>
      </c>
      <c r="E67" s="26" t="s">
        <v>23</v>
      </c>
      <c r="F67" s="20">
        <v>5</v>
      </c>
      <c r="G67" s="20"/>
      <c r="H67" s="20"/>
    </row>
    <row r="68" spans="2:8" ht="26.25">
      <c r="B68" s="21">
        <v>38</v>
      </c>
      <c r="C68" s="25" t="s">
        <v>42</v>
      </c>
      <c r="D68" s="23" t="s">
        <v>92</v>
      </c>
      <c r="E68" s="26" t="s">
        <v>23</v>
      </c>
      <c r="F68" s="20">
        <v>5</v>
      </c>
      <c r="G68" s="20"/>
      <c r="H68" s="20"/>
    </row>
    <row r="69" spans="2:8" ht="45" customHeight="1">
      <c r="B69" s="21">
        <v>39</v>
      </c>
      <c r="C69" s="25" t="s">
        <v>43</v>
      </c>
      <c r="D69" s="23" t="s">
        <v>91</v>
      </c>
      <c r="E69" s="26" t="s">
        <v>23</v>
      </c>
      <c r="F69" s="20">
        <v>5</v>
      </c>
      <c r="G69" s="20"/>
      <c r="H69" s="20"/>
    </row>
    <row r="70" spans="2:8" ht="12.75" customHeight="1">
      <c r="B70" s="44" t="s">
        <v>113</v>
      </c>
      <c r="C70" s="45"/>
      <c r="D70" s="45"/>
      <c r="E70" s="45"/>
      <c r="F70" s="45"/>
      <c r="G70" s="45"/>
      <c r="H70" s="46"/>
    </row>
    <row r="71" spans="2:8" ht="26.25">
      <c r="B71" s="21">
        <v>40</v>
      </c>
      <c r="C71" s="16" t="s">
        <v>114</v>
      </c>
      <c r="D71" s="13" t="s">
        <v>115</v>
      </c>
      <c r="E71" s="29" t="s">
        <v>23</v>
      </c>
      <c r="F71" s="15">
        <v>2</v>
      </c>
      <c r="G71" s="20"/>
      <c r="H71" s="20"/>
    </row>
    <row r="72" spans="2:10" ht="12.75">
      <c r="B72" s="56" t="s">
        <v>94</v>
      </c>
      <c r="C72" s="57"/>
      <c r="D72" s="57"/>
      <c r="E72" s="57"/>
      <c r="F72" s="57"/>
      <c r="G72" s="57"/>
      <c r="H72" s="58"/>
      <c r="J72" s="22"/>
    </row>
    <row r="73" spans="2:8" ht="26.25">
      <c r="B73" s="21">
        <v>58</v>
      </c>
      <c r="C73" s="25" t="s">
        <v>95</v>
      </c>
      <c r="D73" s="13" t="s">
        <v>116</v>
      </c>
      <c r="E73" s="29" t="s">
        <v>4</v>
      </c>
      <c r="F73" s="15">
        <v>9</v>
      </c>
      <c r="G73" s="40"/>
      <c r="H73" s="41"/>
    </row>
    <row r="74" spans="2:8" ht="12.75">
      <c r="B74" s="21">
        <v>59</v>
      </c>
      <c r="C74" s="25"/>
      <c r="D74" s="13"/>
      <c r="E74" s="29"/>
      <c r="F74" s="15"/>
      <c r="G74" s="40"/>
      <c r="H74" s="41"/>
    </row>
    <row r="75" spans="2:8" ht="12.75" customHeight="1">
      <c r="B75" s="44" t="s">
        <v>96</v>
      </c>
      <c r="C75" s="45"/>
      <c r="D75" s="45"/>
      <c r="E75" s="45"/>
      <c r="F75" s="45"/>
      <c r="G75" s="45"/>
      <c r="H75" s="42"/>
    </row>
    <row r="76" spans="2:8" ht="39">
      <c r="B76" s="21">
        <v>61</v>
      </c>
      <c r="C76" s="25" t="s">
        <v>97</v>
      </c>
      <c r="D76" s="13" t="s">
        <v>117</v>
      </c>
      <c r="E76" s="29" t="s">
        <v>4</v>
      </c>
      <c r="F76" s="15">
        <v>2</v>
      </c>
      <c r="G76" s="40"/>
      <c r="H76" s="41"/>
    </row>
    <row r="77" spans="2:8" ht="12.75" customHeight="1">
      <c r="B77" s="44" t="s">
        <v>98</v>
      </c>
      <c r="C77" s="45"/>
      <c r="D77" s="45"/>
      <c r="E77" s="45"/>
      <c r="F77" s="45"/>
      <c r="G77" s="45"/>
      <c r="H77" s="42"/>
    </row>
    <row r="78" spans="2:8" ht="39">
      <c r="B78" s="21">
        <v>62</v>
      </c>
      <c r="C78" s="25" t="s">
        <v>99</v>
      </c>
      <c r="D78" s="23" t="s">
        <v>118</v>
      </c>
      <c r="E78" s="29" t="s">
        <v>5</v>
      </c>
      <c r="F78" s="15">
        <v>6</v>
      </c>
      <c r="G78" s="40"/>
      <c r="H78" s="41"/>
    </row>
    <row r="79" spans="2:8" ht="12.75" customHeight="1">
      <c r="B79" s="44" t="s">
        <v>100</v>
      </c>
      <c r="C79" s="45"/>
      <c r="D79" s="45"/>
      <c r="E79" s="45"/>
      <c r="F79" s="45"/>
      <c r="G79" s="45"/>
      <c r="H79" s="42"/>
    </row>
    <row r="80" spans="2:8" ht="39">
      <c r="B80" s="27">
        <v>64</v>
      </c>
      <c r="C80" s="25" t="s">
        <v>101</v>
      </c>
      <c r="D80" s="13" t="s">
        <v>119</v>
      </c>
      <c r="E80" s="29" t="s">
        <v>68</v>
      </c>
      <c r="F80" s="15">
        <v>2</v>
      </c>
      <c r="G80" s="40"/>
      <c r="H80" s="41"/>
    </row>
    <row r="81" spans="2:10" ht="12.75" customHeight="1">
      <c r="B81" s="56" t="s">
        <v>52</v>
      </c>
      <c r="C81" s="57"/>
      <c r="D81" s="57"/>
      <c r="E81" s="57"/>
      <c r="F81" s="57"/>
      <c r="G81" s="57"/>
      <c r="H81" s="58"/>
      <c r="J81" s="22">
        <f>H83+H84+H85</f>
        <v>0</v>
      </c>
    </row>
    <row r="82" spans="2:8" ht="12.75" customHeight="1">
      <c r="B82" s="44" t="s">
        <v>26</v>
      </c>
      <c r="C82" s="45"/>
      <c r="D82" s="45"/>
      <c r="E82" s="45"/>
      <c r="F82" s="45"/>
      <c r="G82" s="45"/>
      <c r="H82" s="46"/>
    </row>
    <row r="83" spans="2:8" ht="12.75">
      <c r="B83" s="21">
        <v>41</v>
      </c>
      <c r="C83" s="16"/>
      <c r="D83" s="17"/>
      <c r="E83" s="10"/>
      <c r="F83" s="15"/>
      <c r="G83" s="20"/>
      <c r="H83" s="20"/>
    </row>
    <row r="84" spans="2:8" ht="12.75">
      <c r="B84" s="12">
        <v>42</v>
      </c>
      <c r="C84" s="16"/>
      <c r="D84" s="13"/>
      <c r="E84" s="10"/>
      <c r="F84" s="20"/>
      <c r="G84" s="20"/>
      <c r="H84" s="20"/>
    </row>
    <row r="85" spans="2:8" ht="12.75">
      <c r="B85" s="21">
        <v>43</v>
      </c>
      <c r="C85" s="16"/>
      <c r="D85" s="17"/>
      <c r="E85" s="10"/>
      <c r="F85" s="15"/>
      <c r="G85" s="20"/>
      <c r="H85" s="20"/>
    </row>
    <row r="86" spans="2:10" ht="12.75" customHeight="1">
      <c r="B86" s="47" t="s">
        <v>48</v>
      </c>
      <c r="C86" s="48"/>
      <c r="D86" s="48"/>
      <c r="E86" s="48"/>
      <c r="F86" s="48"/>
      <c r="G86" s="48"/>
      <c r="H86" s="49"/>
      <c r="J86" s="22">
        <f>H87+H88</f>
        <v>0</v>
      </c>
    </row>
    <row r="87" spans="2:8" ht="26.25">
      <c r="B87" s="12">
        <v>44</v>
      </c>
      <c r="C87" s="9" t="s">
        <v>11</v>
      </c>
      <c r="D87" s="13" t="s">
        <v>120</v>
      </c>
      <c r="E87" s="29" t="s">
        <v>5</v>
      </c>
      <c r="F87" s="15">
        <v>965</v>
      </c>
      <c r="G87" s="20"/>
      <c r="H87" s="20"/>
    </row>
    <row r="88" spans="2:8" ht="36">
      <c r="B88" s="21">
        <v>45</v>
      </c>
      <c r="C88" s="16" t="s">
        <v>40</v>
      </c>
      <c r="D88" s="17" t="s">
        <v>70</v>
      </c>
      <c r="E88" s="10" t="s">
        <v>23</v>
      </c>
      <c r="F88" s="15">
        <v>5</v>
      </c>
      <c r="G88" s="20"/>
      <c r="H88" s="20"/>
    </row>
    <row r="89" spans="2:10" ht="19.5" customHeight="1">
      <c r="B89" s="55"/>
      <c r="C89" s="55"/>
      <c r="D89" s="55"/>
      <c r="E89" s="55"/>
      <c r="F89" s="55"/>
      <c r="G89" s="55"/>
      <c r="H89" s="39">
        <f>SUM(H9:H88)</f>
        <v>0</v>
      </c>
      <c r="J89" s="22">
        <f>SUM(J7:J88)</f>
        <v>0</v>
      </c>
    </row>
    <row r="90" spans="2:8" ht="19.5" customHeight="1">
      <c r="B90" s="55"/>
      <c r="C90" s="55"/>
      <c r="D90" s="55"/>
      <c r="E90" s="55"/>
      <c r="F90" s="55"/>
      <c r="G90" s="55"/>
      <c r="H90" s="39">
        <f>H89*0.23</f>
        <v>0</v>
      </c>
    </row>
    <row r="91" spans="2:8" ht="19.5" customHeight="1">
      <c r="B91" s="55"/>
      <c r="C91" s="55"/>
      <c r="D91" s="55"/>
      <c r="E91" s="55"/>
      <c r="F91" s="55"/>
      <c r="G91" s="55"/>
      <c r="H91" s="39">
        <f>H89+H90</f>
        <v>0</v>
      </c>
    </row>
  </sheetData>
  <sheetProtection/>
  <mergeCells count="39">
    <mergeCell ref="B53:H53"/>
    <mergeCell ref="B82:H82"/>
    <mergeCell ref="B44:H44"/>
    <mergeCell ref="B46:H46"/>
    <mergeCell ref="B47:H47"/>
    <mergeCell ref="B50:H50"/>
    <mergeCell ref="B70:H70"/>
    <mergeCell ref="B81:H81"/>
    <mergeCell ref="B72:H72"/>
    <mergeCell ref="B77:G77"/>
    <mergeCell ref="B79:G79"/>
    <mergeCell ref="B90:G90"/>
    <mergeCell ref="B91:G91"/>
    <mergeCell ref="B11:H11"/>
    <mergeCell ref="B12:H12"/>
    <mergeCell ref="B14:H14"/>
    <mergeCell ref="B17:H17"/>
    <mergeCell ref="B19:H19"/>
    <mergeCell ref="B40:H40"/>
    <mergeCell ref="B86:H86"/>
    <mergeCell ref="B55:H55"/>
    <mergeCell ref="B89:G89"/>
    <mergeCell ref="B27:H27"/>
    <mergeCell ref="B29:H29"/>
    <mergeCell ref="B33:H33"/>
    <mergeCell ref="B34:H34"/>
    <mergeCell ref="B52:H52"/>
    <mergeCell ref="B42:H42"/>
    <mergeCell ref="B75:G75"/>
    <mergeCell ref="B57:H57"/>
    <mergeCell ref="B65:H65"/>
    <mergeCell ref="B66:H66"/>
    <mergeCell ref="B8:H8"/>
    <mergeCell ref="B26:H26"/>
    <mergeCell ref="B1:H1"/>
    <mergeCell ref="B3:H3"/>
    <mergeCell ref="B6:H6"/>
    <mergeCell ref="B7:H7"/>
    <mergeCell ref="B36:H36"/>
  </mergeCells>
  <printOptions/>
  <pageMargins left="0.7874015748031497" right="0.03937007874015748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4"/>
  <sheetViews>
    <sheetView tabSelected="1" zoomScalePageLayoutView="0" workbookViewId="0" topLeftCell="A1">
      <selection activeCell="B5" sqref="B5:I5"/>
    </sheetView>
  </sheetViews>
  <sheetFormatPr defaultColWidth="9.140625" defaultRowHeight="19.5" customHeight="1"/>
  <cols>
    <col min="8" max="8" width="20.8515625" style="0" customWidth="1"/>
    <col min="9" max="9" width="12.7109375" style="19" customWidth="1"/>
  </cols>
  <sheetData>
    <row r="1" spans="2:9" ht="19.5" customHeight="1">
      <c r="B1" s="60"/>
      <c r="C1" s="60"/>
      <c r="D1" s="60"/>
      <c r="E1" s="60"/>
      <c r="F1" s="60"/>
      <c r="G1" s="60"/>
      <c r="H1" s="60"/>
      <c r="I1" s="60"/>
    </row>
    <row r="2" spans="2:9" ht="19.5" customHeight="1">
      <c r="B2" s="61"/>
      <c r="C2" s="61"/>
      <c r="D2" s="61"/>
      <c r="E2" s="61"/>
      <c r="F2" s="61"/>
      <c r="G2" s="61"/>
      <c r="H2" s="61"/>
      <c r="I2" s="61"/>
    </row>
    <row r="3" spans="2:9" ht="19.5" customHeight="1">
      <c r="B3" s="63"/>
      <c r="C3" s="63"/>
      <c r="D3" s="63"/>
      <c r="E3" s="63"/>
      <c r="F3" s="63"/>
      <c r="G3" s="63"/>
      <c r="H3" s="63"/>
      <c r="I3" s="63"/>
    </row>
    <row r="4" spans="2:9" ht="19.5" customHeight="1">
      <c r="B4" s="63"/>
      <c r="C4" s="63"/>
      <c r="D4" s="63"/>
      <c r="E4" s="63"/>
      <c r="F4" s="63"/>
      <c r="G4" s="63"/>
      <c r="H4" s="63"/>
      <c r="I4" s="63"/>
    </row>
    <row r="5" spans="2:9" ht="23.25" customHeight="1">
      <c r="B5" s="63"/>
      <c r="C5" s="63"/>
      <c r="D5" s="63"/>
      <c r="E5" s="63"/>
      <c r="F5" s="63"/>
      <c r="G5" s="63"/>
      <c r="H5" s="63"/>
      <c r="I5" s="63"/>
    </row>
    <row r="6" spans="2:9" ht="23.25" customHeight="1">
      <c r="B6" s="43"/>
      <c r="C6" s="43"/>
      <c r="D6" s="43"/>
      <c r="E6" s="43"/>
      <c r="F6" s="43"/>
      <c r="G6" s="43"/>
      <c r="H6" s="43"/>
      <c r="I6" s="43"/>
    </row>
    <row r="7" spans="2:9" ht="23.25" customHeight="1">
      <c r="B7" s="64" t="s">
        <v>107</v>
      </c>
      <c r="C7" s="64"/>
      <c r="D7" s="64"/>
      <c r="E7" s="64"/>
      <c r="F7" s="64"/>
      <c r="G7" s="64"/>
      <c r="H7" s="64"/>
      <c r="I7" s="64"/>
    </row>
    <row r="8" spans="2:9" ht="19.5" customHeight="1">
      <c r="B8" s="59" t="s">
        <v>39</v>
      </c>
      <c r="C8" s="59"/>
      <c r="D8" s="59"/>
      <c r="E8" s="59"/>
      <c r="F8" s="59"/>
      <c r="G8" s="59"/>
      <c r="H8" s="59"/>
      <c r="I8" s="40">
        <f>Kosztorys!J7</f>
        <v>0</v>
      </c>
    </row>
    <row r="9" spans="2:9" ht="19.5" customHeight="1">
      <c r="B9" s="59" t="s">
        <v>44</v>
      </c>
      <c r="C9" s="59"/>
      <c r="D9" s="59"/>
      <c r="E9" s="59"/>
      <c r="F9" s="59"/>
      <c r="G9" s="59"/>
      <c r="H9" s="59"/>
      <c r="I9" s="40">
        <f>Kosztorys!J11</f>
        <v>0</v>
      </c>
    </row>
    <row r="10" spans="2:9" ht="19.5" customHeight="1">
      <c r="B10" s="59" t="s">
        <v>45</v>
      </c>
      <c r="C10" s="59"/>
      <c r="D10" s="59"/>
      <c r="E10" s="59"/>
      <c r="F10" s="59"/>
      <c r="G10" s="59"/>
      <c r="H10" s="59"/>
      <c r="I10" s="40">
        <f>Kosztorys!J26</f>
        <v>0</v>
      </c>
    </row>
    <row r="11" spans="2:9" ht="19.5" customHeight="1">
      <c r="B11" s="59" t="s">
        <v>46</v>
      </c>
      <c r="C11" s="59"/>
      <c r="D11" s="59"/>
      <c r="E11" s="59"/>
      <c r="F11" s="59"/>
      <c r="G11" s="59"/>
      <c r="H11" s="59"/>
      <c r="I11" s="40">
        <f>Kosztorys!J33</f>
        <v>0</v>
      </c>
    </row>
    <row r="12" spans="2:9" ht="19.5" customHeight="1">
      <c r="B12" s="59" t="s">
        <v>47</v>
      </c>
      <c r="C12" s="59"/>
      <c r="D12" s="59"/>
      <c r="E12" s="59"/>
      <c r="F12" s="59"/>
      <c r="G12" s="59"/>
      <c r="H12" s="59"/>
      <c r="I12" s="40">
        <f>Kosztorys!J46</f>
        <v>0</v>
      </c>
    </row>
    <row r="13" spans="2:9" ht="19.5" customHeight="1">
      <c r="B13" s="59" t="s">
        <v>21</v>
      </c>
      <c r="C13" s="59"/>
      <c r="D13" s="59"/>
      <c r="E13" s="59"/>
      <c r="F13" s="59"/>
      <c r="G13" s="59"/>
      <c r="H13" s="59"/>
      <c r="I13" s="40">
        <f>Kosztorys!J52</f>
        <v>0</v>
      </c>
    </row>
    <row r="14" spans="2:9" ht="19.5" customHeight="1">
      <c r="B14" s="59" t="s">
        <v>36</v>
      </c>
      <c r="C14" s="59"/>
      <c r="D14" s="59"/>
      <c r="E14" s="59"/>
      <c r="F14" s="59"/>
      <c r="G14" s="59"/>
      <c r="H14" s="59"/>
      <c r="I14" s="40">
        <f>Kosztorys!J65</f>
        <v>0</v>
      </c>
    </row>
    <row r="15" spans="2:9" ht="19.5" customHeight="1">
      <c r="B15" s="59" t="s">
        <v>94</v>
      </c>
      <c r="C15" s="59"/>
      <c r="D15" s="59"/>
      <c r="E15" s="59"/>
      <c r="F15" s="59"/>
      <c r="G15" s="59"/>
      <c r="H15" s="59"/>
      <c r="I15" s="40">
        <f>Kosztorys!J72</f>
        <v>0</v>
      </c>
    </row>
    <row r="16" spans="2:9" ht="19.5" customHeight="1">
      <c r="B16" s="59" t="s">
        <v>52</v>
      </c>
      <c r="C16" s="59"/>
      <c r="D16" s="59"/>
      <c r="E16" s="59"/>
      <c r="F16" s="59"/>
      <c r="G16" s="59"/>
      <c r="H16" s="59"/>
      <c r="I16" s="40">
        <f>Kosztorys!J81</f>
        <v>0</v>
      </c>
    </row>
    <row r="17" spans="2:9" ht="19.5" customHeight="1">
      <c r="B17" s="59" t="s">
        <v>48</v>
      </c>
      <c r="C17" s="59"/>
      <c r="D17" s="59"/>
      <c r="E17" s="59"/>
      <c r="F17" s="59"/>
      <c r="G17" s="59"/>
      <c r="H17" s="59"/>
      <c r="I17" s="40">
        <f>Kosztorys!J86</f>
        <v>0</v>
      </c>
    </row>
    <row r="18" spans="2:9" ht="19.5" customHeight="1">
      <c r="B18" s="59" t="s">
        <v>104</v>
      </c>
      <c r="C18" s="59"/>
      <c r="D18" s="59"/>
      <c r="E18" s="59"/>
      <c r="F18" s="59"/>
      <c r="G18" s="59"/>
      <c r="H18" s="59"/>
      <c r="I18" s="39">
        <f>SUM(I8:I17)</f>
        <v>0</v>
      </c>
    </row>
    <row r="19" spans="2:9" ht="19.5" customHeight="1">
      <c r="B19" s="59" t="s">
        <v>105</v>
      </c>
      <c r="C19" s="59"/>
      <c r="D19" s="59"/>
      <c r="E19" s="59"/>
      <c r="F19" s="59"/>
      <c r="G19" s="59"/>
      <c r="H19" s="59"/>
      <c r="I19" s="39">
        <f>I18*0.23</f>
        <v>0</v>
      </c>
    </row>
    <row r="20" spans="2:9" ht="19.5" customHeight="1">
      <c r="B20" s="59" t="s">
        <v>106</v>
      </c>
      <c r="C20" s="59"/>
      <c r="D20" s="59"/>
      <c r="E20" s="59"/>
      <c r="F20" s="59"/>
      <c r="G20" s="59"/>
      <c r="H20" s="59"/>
      <c r="I20" s="39">
        <f>I18+I19</f>
        <v>0</v>
      </c>
    </row>
    <row r="22" spans="2:9" ht="19.5" customHeight="1">
      <c r="B22" s="62"/>
      <c r="C22" s="62"/>
      <c r="D22" s="62"/>
      <c r="E22" s="62"/>
      <c r="F22" s="62"/>
      <c r="G22" s="62"/>
      <c r="H22" s="62"/>
      <c r="I22" s="62"/>
    </row>
    <row r="23" spans="2:9" ht="19.5" customHeight="1">
      <c r="B23" s="62"/>
      <c r="C23" s="62"/>
      <c r="D23" s="62"/>
      <c r="E23" s="62"/>
      <c r="F23" s="62"/>
      <c r="G23" s="62"/>
      <c r="H23" s="62"/>
      <c r="I23" s="62"/>
    </row>
    <row r="24" spans="2:9" ht="19.5" customHeight="1">
      <c r="B24" s="62"/>
      <c r="C24" s="62"/>
      <c r="D24" s="62"/>
      <c r="E24" s="62"/>
      <c r="F24" s="62"/>
      <c r="G24" s="62"/>
      <c r="H24" s="62"/>
      <c r="I24" s="62"/>
    </row>
  </sheetData>
  <sheetProtection/>
  <mergeCells count="19">
    <mergeCell ref="B1:I2"/>
    <mergeCell ref="B22:I24"/>
    <mergeCell ref="B4:I4"/>
    <mergeCell ref="B5:I5"/>
    <mergeCell ref="B3:I3"/>
    <mergeCell ref="B7:I7"/>
    <mergeCell ref="B20:H20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HP</cp:lastModifiedBy>
  <cp:lastPrinted>2017-08-31T10:20:46Z</cp:lastPrinted>
  <dcterms:created xsi:type="dcterms:W3CDTF">2009-12-14T06:14:31Z</dcterms:created>
  <dcterms:modified xsi:type="dcterms:W3CDTF">2019-12-09T12:02:08Z</dcterms:modified>
  <cp:category/>
  <cp:version/>
  <cp:contentType/>
  <cp:contentStatus/>
</cp:coreProperties>
</file>