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025" activeTab="0"/>
  </bookViews>
  <sheets>
    <sheet name="Prognoza" sheetId="1" r:id="rId1"/>
  </sheets>
  <definedNames>
    <definedName name="_xlnm.Print_Area" localSheetId="0">'Prognoza'!$A$1:$P$78</definedName>
    <definedName name="_xlnm.Print_Titles" localSheetId="0">'Prognoza'!$4:$4</definedName>
  </definedNames>
  <calcPr fullCalcOnLoad="1"/>
</workbook>
</file>

<file path=xl/sharedStrings.xml><?xml version="1.0" encoding="utf-8"?>
<sst xmlns="http://schemas.openxmlformats.org/spreadsheetml/2006/main" count="80" uniqueCount="79">
  <si>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</si>
  <si>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Lp.</t>
  </si>
  <si>
    <t>Wyszczególnienie</t>
  </si>
  <si>
    <t>Wykonanie</t>
  </si>
  <si>
    <t>Przewidywane wykonanie</t>
  </si>
  <si>
    <t>A2. Dochody majątkowe</t>
  </si>
  <si>
    <t>B2. Wydatki majątkowe</t>
  </si>
  <si>
    <t xml:space="preserve"> 1) wyemitowane papiery wartościowe, </t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</si>
  <si>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</si>
  <si>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</si>
  <si>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t xml:space="preserve">      a) kredyty,</t>
  </si>
  <si>
    <t xml:space="preserve">      b) pożyczki,</t>
  </si>
  <si>
    <t xml:space="preserve">      c) emitowane papiery wartościowe.</t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</si>
  <si>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</si>
  <si>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</si>
  <si>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</si>
  <si>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</si>
  <si>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t>A1. Dochody bieżące</t>
  </si>
  <si>
    <t>B1. Wydatki bieżące</t>
  </si>
  <si>
    <r>
      <t xml:space="preserve">B. Wydatki  </t>
    </r>
    <r>
      <rPr>
        <sz val="10"/>
        <rFont val="Arial CE"/>
        <family val="2"/>
      </rPr>
      <t>(B1+B2)</t>
    </r>
  </si>
  <si>
    <r>
      <t xml:space="preserve">A. Dochody </t>
    </r>
    <r>
      <rPr>
        <sz val="10"/>
        <rFont val="Arial CE"/>
        <family val="0"/>
      </rPr>
      <t>(A1+A2)</t>
    </r>
  </si>
  <si>
    <t>C1. Dochody bieżące</t>
  </si>
  <si>
    <t>C2. Nadwyżka z lat ubiegłych</t>
  </si>
  <si>
    <t>C3. Wolne środki</t>
  </si>
  <si>
    <t>D. Nadwyżka/Deficyt (A-B)</t>
  </si>
  <si>
    <t>F11. kredyty
 w tym:</t>
  </si>
  <si>
    <t>F12. pożyczki
w tym:</t>
  </si>
  <si>
    <t xml:space="preserve">     F141. środki na pokrycie deficytu</t>
  </si>
  <si>
    <t>F16. prywatyzacja majątku jst</t>
  </si>
  <si>
    <t>F17. inne źródła
w tym:</t>
  </si>
  <si>
    <t xml:space="preserve">       F171. środki na pokrycie deficytu</t>
  </si>
  <si>
    <t>F21. spłaty kredytów
 w tym:</t>
  </si>
  <si>
    <t>F22. spłaty pożyczek
w tym:</t>
  </si>
  <si>
    <t>F25. wykup obligacji samorządowych
w tym:</t>
  </si>
  <si>
    <t>F26. inne cele</t>
  </si>
  <si>
    <t>G. Umorzenie pożyczki</t>
  </si>
  <si>
    <r>
      <t>C. Finansowanie wydatków bieżących</t>
    </r>
    <r>
      <rPr>
        <b/>
        <sz val="10"/>
        <rFont val="Arial CE"/>
        <family val="0"/>
      </rPr>
      <t xml:space="preserve"> (</t>
    </r>
    <r>
      <rPr>
        <sz val="10"/>
        <rFont val="Arial CE"/>
        <family val="0"/>
      </rPr>
      <t>C1+C2+C3)</t>
    </r>
  </si>
  <si>
    <t>7) spłaty (wykup) zobowiązań współtworzonego związku</t>
  </si>
  <si>
    <t xml:space="preserve"> 6) spłaty zobowiązań związanych z umową zawartą na 
   realizację programu, projektu lub zadania finansowanego 
   z udziałem środków, o których mowa w art. 5 ust. 3 sufp 
   (a+b+c+d):</t>
  </si>
  <si>
    <t xml:space="preserve"> 6) spłaty zobowiązań związanych z umową zawartą na 
  realizację programu, projektu lub zadania finansowanego z
 udziałem środków, o których mowa w art. 5 ust. 1 pkt 2 nufp 
  (a+b+c+d):</t>
  </si>
  <si>
    <t xml:space="preserve">     a) spłaty rat kredytów  (bez odsetek)</t>
  </si>
  <si>
    <t xml:space="preserve">     b) spłaty rat pożyczek  (bez odsetek)</t>
  </si>
  <si>
    <t xml:space="preserve">     c) wykup papierów wartościowych  (bez odsetek)</t>
  </si>
  <si>
    <t xml:space="preserve"> 2) zaciągnięte kredyty (art. 89 i art. 90 nufp),</t>
  </si>
  <si>
    <t xml:space="preserve"> 3) zaciągnięte pożyczki (art. 89 i art. 90 nufp),</t>
  </si>
  <si>
    <t>F15. obligacje jednostek samorządowych 
        oraz związków komunalnych, w tym:</t>
  </si>
  <si>
    <r>
      <t>Prognoza finansowa Wójta Gminy Świerzno dotycząca spłaty kredytu w kwocie  1.000.000,00 zł.</t>
    </r>
    <r>
      <rPr>
        <b/>
        <sz val="10"/>
        <rFont val="Arial CE"/>
        <family val="2"/>
      </rPr>
      <t xml:space="preserve">
</t>
    </r>
  </si>
  <si>
    <r>
      <t xml:space="preserve">       w tym ze sprzedaży majątku (</t>
    </r>
    <r>
      <rPr>
        <sz val="10"/>
        <rFont val="Czcionka tekstu podstawowego"/>
        <family val="0"/>
      </rPr>
      <t>§§</t>
    </r>
    <r>
      <rPr>
        <sz val="10"/>
        <rFont val="Arial CE"/>
        <family val="2"/>
      </rPr>
      <t xml:space="preserve"> 077, 078 , 087)</t>
    </r>
  </si>
  <si>
    <r>
      <t xml:space="preserve">E. Finansowanie </t>
    </r>
    <r>
      <rPr>
        <b/>
        <sz val="10"/>
        <rFont val="Arial CE"/>
        <family val="0"/>
      </rPr>
      <t>(F1-F2)</t>
    </r>
  </si>
  <si>
    <r>
      <t xml:space="preserve">F1. Przychody ogółem 
    </t>
    </r>
    <r>
      <rPr>
        <b/>
        <sz val="10"/>
        <rFont val="Arial CE"/>
        <family val="0"/>
      </rPr>
      <t xml:space="preserve">   </t>
    </r>
    <r>
      <rPr>
        <sz val="10"/>
        <rFont val="Arial CE"/>
        <family val="0"/>
      </rPr>
      <t>z tego:</t>
    </r>
  </si>
  <si>
    <r>
      <t>F13.</t>
    </r>
    <r>
      <rPr>
        <b/>
        <sz val="10"/>
        <rFont val="Arial CE"/>
        <family val="2"/>
      </rPr>
      <t xml:space="preserve"> spłata pożyczek udzielonych</t>
    </r>
  </si>
  <si>
    <r>
      <t>F14.</t>
    </r>
    <r>
      <rPr>
        <b/>
        <sz val="10"/>
        <rFont val="Arial CE"/>
        <family val="2"/>
      </rPr>
      <t xml:space="preserve"> nadwyżka z lat ubiegłych
w tym:</t>
    </r>
  </si>
  <si>
    <r>
      <t xml:space="preserve">F2. Rozchody ogółem 
</t>
    </r>
    <r>
      <rPr>
        <b/>
        <sz val="10"/>
        <rFont val="Arial CE"/>
        <family val="0"/>
      </rPr>
      <t xml:space="preserve">       z tego:</t>
    </r>
  </si>
  <si>
    <r>
      <t>F23</t>
    </r>
    <r>
      <rPr>
        <b/>
        <sz val="10"/>
        <rFont val="Arial CE"/>
        <family val="2"/>
      </rPr>
      <t xml:space="preserve">. pożyczki </t>
    </r>
    <r>
      <rPr>
        <b/>
        <sz val="10"/>
        <rFont val="Arial CE"/>
        <family val="0"/>
      </rPr>
      <t>(udzielone)</t>
    </r>
  </si>
  <si>
    <r>
      <t>F24.</t>
    </r>
    <r>
      <rPr>
        <b/>
        <sz val="10"/>
        <rFont val="Arial CE"/>
        <family val="2"/>
      </rPr>
      <t xml:space="preserve"> lokaty w bankach</t>
    </r>
  </si>
  <si>
    <r>
      <t xml:space="preserve">H. DŁUG NA KONIEC ROKU
          </t>
    </r>
    <r>
      <rPr>
        <b/>
        <sz val="10"/>
        <rFont val="Arial CE"/>
        <family val="0"/>
      </rPr>
      <t>(1+2+3+4+5+6+7):</t>
    </r>
  </si>
  <si>
    <r>
      <t xml:space="preserve"> 4) inne umowy, o których mowa w § 3 pkt 2 rozporządzenia Ministra Finansów</t>
    </r>
    <r>
      <rPr>
        <b/>
        <vertAlign val="superscript"/>
        <sz val="10"/>
        <rFont val="Czcionka tekstu podstawowego"/>
        <family val="0"/>
      </rPr>
      <t>5)</t>
    </r>
  </si>
  <si>
    <r>
      <t xml:space="preserve"> 5) przyjęte depozyty</t>
    </r>
    <r>
      <rPr>
        <b/>
        <vertAlign val="superscript"/>
        <sz val="10"/>
        <rFont val="Arial CE"/>
        <family val="0"/>
      </rPr>
      <t>2)</t>
    </r>
    <r>
      <rPr>
        <b/>
        <sz val="10"/>
        <rFont val="Arial CE"/>
        <family val="2"/>
      </rPr>
      <t>,</t>
    </r>
  </si>
  <si>
    <r>
      <t xml:space="preserve"> 6) wymagalne zobowiązania, </t>
    </r>
    <r>
      <rPr>
        <b/>
        <sz val="10"/>
        <rFont val="Arial CE"/>
        <family val="0"/>
      </rPr>
      <t>w tym:</t>
    </r>
  </si>
  <si>
    <r>
      <t>I.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</rPr>
      <t>nik łącznego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 xml:space="preserve">ugu do dochodu 
  </t>
    </r>
    <r>
      <rPr>
        <b/>
        <sz val="10"/>
        <rFont val="Arial CE"/>
        <family val="0"/>
      </rPr>
      <t xml:space="preserve">   (poz.38</t>
    </r>
    <r>
      <rPr>
        <b/>
        <sz val="10"/>
        <rFont val="Arial CE"/>
        <family val="2"/>
      </rPr>
      <t xml:space="preserve"> / poz.1) %</t>
    </r>
  </si>
  <si>
    <r>
      <t>I1. Wska</t>
    </r>
    <r>
      <rPr>
        <b/>
        <sz val="10"/>
        <rFont val="Arial"/>
        <family val="2"/>
      </rPr>
      <t>ź</t>
    </r>
    <r>
      <rPr>
        <b/>
        <sz val="10"/>
        <rFont val="Arial CE"/>
        <family val="2"/>
      </rPr>
      <t>nik d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 xml:space="preserve">ugu do dochodu </t>
    </r>
    <r>
      <rPr>
        <i/>
        <sz val="10"/>
        <rFont val="Arial CE"/>
        <family val="0"/>
      </rPr>
      <t>(bez poz. 47)</t>
    </r>
    <r>
      <rPr>
        <b/>
        <sz val="10"/>
        <rFont val="Arial CE"/>
        <family val="0"/>
      </rPr>
      <t xml:space="preserve">
     ((poz.38 (-) poz. 47) / poz.1) %</t>
    </r>
  </si>
  <si>
    <r>
      <t xml:space="preserve">J. OBCIĄŻENIE ROCZNE BUDŻETU
   z tytułu spłaty zadłużenia </t>
    </r>
    <r>
      <rPr>
        <b/>
        <sz val="10"/>
        <rFont val="Arial CE"/>
        <family val="0"/>
      </rPr>
      <t>(1+2+3+4+5+6+7):</t>
    </r>
  </si>
  <si>
    <r>
      <t xml:space="preserve"> 1)  spłaty rat kredytów </t>
    </r>
    <r>
      <rPr>
        <sz val="10"/>
        <rFont val="Arial CE"/>
        <family val="0"/>
      </rPr>
      <t xml:space="preserve">(art.82 ust.1 pkt 2 i 3 sufp) 
      (art.89 ust.1 pkt 2 - 4 oraz art. 90 nufp) </t>
    </r>
    <r>
      <rPr>
        <b/>
        <sz val="10"/>
        <rFont val="Arial CE"/>
        <family val="0"/>
      </rPr>
      <t>z odsetkami</t>
    </r>
    <r>
      <rPr>
        <sz val="10"/>
        <rFont val="Arial CE"/>
        <family val="0"/>
      </rPr>
      <t>,</t>
    </r>
  </si>
  <si>
    <r>
      <t xml:space="preserve"> 2)  spłaty rat pożyczek </t>
    </r>
    <r>
      <rPr>
        <sz val="10"/>
        <rFont val="Arial CE"/>
        <family val="0"/>
      </rPr>
      <t xml:space="preserve">(art.82 ust.1 pkt 2 i 3 sufp) 
     (art.89 ust.1 pkt 2 - 4 oraz art. 90 nufp) </t>
    </r>
    <r>
      <rPr>
        <b/>
        <sz val="10"/>
        <rFont val="Arial CE"/>
        <family val="2"/>
      </rPr>
      <t>z odsetkami</t>
    </r>
    <r>
      <rPr>
        <sz val="10"/>
        <rFont val="Arial CE"/>
        <family val="0"/>
      </rPr>
      <t>,</t>
    </r>
  </si>
  <si>
    <r>
      <t xml:space="preserve"> </t>
    </r>
    <r>
      <rPr>
        <b/>
        <sz val="10"/>
        <rFont val="Arial CE"/>
        <family val="0"/>
      </rPr>
      <t>3)</t>
    </r>
    <r>
      <rPr>
        <b/>
        <sz val="10"/>
        <rFont val="Arial CE"/>
        <family val="2"/>
      </rPr>
      <t xml:space="preserve"> potenc. spłaty udzielonych poręczeń
     z należnymi odsetkami,</t>
    </r>
  </si>
  <si>
    <r>
      <t xml:space="preserve"> 4) wykup wyemitowanych papierów wartościowych  
    </t>
    </r>
    <r>
      <rPr>
        <sz val="10"/>
        <rFont val="Arial CE"/>
        <family val="0"/>
      </rPr>
      <t>(art.82 ust.1 pkt 2 i 3 sufp) (art.89 ust.1 pkt 2 - 4 
    oraz art. 90 nufp)</t>
    </r>
    <r>
      <rPr>
        <b/>
        <sz val="10"/>
        <rFont val="Arial CE"/>
        <family val="2"/>
      </rPr>
      <t>, z należnymi odsetkami i dyskontem,</t>
    </r>
  </si>
  <si>
    <r>
      <t xml:space="preserve"> 5) odsetki od kredytów i pożyczek oraz odsetki i dyskonto 
    od papierów wart. wyemitowanych przez jst 
   </t>
    </r>
    <r>
      <rPr>
        <sz val="10"/>
        <rFont val="Arial CE"/>
        <family val="0"/>
      </rPr>
      <t>(art.82 ust.1 pkt 1 sufp) (art.89 ust.1 pkt 1 nufp)</t>
    </r>
    <r>
      <rPr>
        <b/>
        <sz val="10"/>
        <rFont val="Arial CE"/>
        <family val="2"/>
      </rPr>
      <t>,</t>
    </r>
  </si>
  <si>
    <r>
      <t xml:space="preserve">K. Wskaźnik rocznej spłaty łącznego zadłużenia  
    do dochodu </t>
    </r>
    <r>
      <rPr>
        <b/>
        <sz val="10"/>
        <rFont val="Arial CE"/>
        <family val="0"/>
      </rPr>
      <t xml:space="preserve"> (poz.50 / poz.1) %</t>
    </r>
  </si>
  <si>
    <r>
      <t xml:space="preserve">K1. Wskaźnik rocznej spłaty zadłużenia do 
     dochodu </t>
    </r>
    <r>
      <rPr>
        <i/>
        <sz val="10"/>
        <rFont val="Arial CE"/>
        <family val="0"/>
      </rPr>
      <t>(bez poz. 56)</t>
    </r>
    <r>
      <rPr>
        <b/>
        <sz val="10"/>
        <rFont val="Arial CE"/>
        <family val="0"/>
      </rPr>
      <t xml:space="preserve"> ((poz.50 (-) poz. 56) / poz.1) %</t>
    </r>
  </si>
  <si>
    <r>
      <t xml:space="preserve">L1. Relacja z art. 243 nufp </t>
    </r>
    <r>
      <rPr>
        <sz val="10"/>
        <rFont val="Arial CE"/>
        <family val="0"/>
      </rPr>
      <t>(śr. arytm. z 3 lat poprz.)</t>
    </r>
    <r>
      <rPr>
        <vertAlign val="superscript"/>
        <sz val="10"/>
        <rFont val="Arial CE"/>
        <family val="0"/>
      </rPr>
      <t>3)</t>
    </r>
  </si>
  <si>
    <r>
      <t xml:space="preserve">L2. Relacja z art. 243 nufp 
</t>
    </r>
    <r>
      <rPr>
        <b/>
        <sz val="10"/>
        <rFont val="Arial CE"/>
        <family val="0"/>
      </rPr>
      <t xml:space="preserve">      </t>
    </r>
    <r>
      <rPr>
        <sz val="10"/>
        <rFont val="Arial CE"/>
        <family val="0"/>
      </rPr>
      <t>(dot. danego roku budż./bez wyłączeń (art. 243 ust. 3))</t>
    </r>
    <r>
      <rPr>
        <vertAlign val="superscript"/>
        <sz val="10"/>
        <rFont val="Arial CE"/>
        <family val="0"/>
      </rPr>
      <t>4)</t>
    </r>
  </si>
  <si>
    <r>
      <t xml:space="preserve">L2. Relacja z art. 243 nufp
</t>
    </r>
    <r>
      <rPr>
        <b/>
        <sz val="10"/>
        <rFont val="Arial CE"/>
        <family val="0"/>
      </rPr>
      <t xml:space="preserve">      </t>
    </r>
    <r>
      <rPr>
        <sz val="10"/>
        <rFont val="Arial CE"/>
        <family val="0"/>
      </rPr>
      <t>(dot. danego roku budż./z wyłączeniami (art. 243 ust. 3))</t>
    </r>
    <r>
      <rPr>
        <vertAlign val="superscript"/>
        <sz val="10"/>
        <rFont val="Arial CE"/>
        <family val="0"/>
      </rPr>
      <t>4)</t>
    </r>
  </si>
  <si>
    <t>F111. zaciągnięte w związku z umową zawartą na realizację programu, projektu lub zadania finansowanego z udziałem środk. o których mowa w art. 5 ust. 3 sufp (art. 5 ust. 1 pkt 2 nufp)</t>
  </si>
  <si>
    <t xml:space="preserve"> D121. zaciągnięte w związku z umową zawartą na realizację programu, projektu lub zadania finansowanego z udziałem środ., o których mowa w art. 5 ust. 3 sufp (art. 5 ust. 1 pkt 2 nufp)</t>
  </si>
  <si>
    <t xml:space="preserve"> F151. wyemitowane w związku z umową zawartą na realizację programu, projektu lub zadania finansowanego z udziałem środk., o których  mowa w art. 5 ust. 3 sufp (art. 5 ust. 1 pkt 2 nufp)</t>
  </si>
  <si>
    <t xml:space="preserve"> F211. zaciągniętych w związku z umową zawartą na realizację programu, projektu lub zadania finansowanego z udziałem środk., o których  mowa w art. 5 ust. 3 sufp (art. 5 ust. 1 pkt 2 nufp)</t>
  </si>
  <si>
    <t>F221. zaciągniętych w związku z umową zawartą na realizację programu, projektu lub zadania finansowanego z udziałem środk., o których  mowa w art. 5 ust. 3 sufp (art. 5 ust. 1 pkt 2 nufp)</t>
  </si>
  <si>
    <t>F251. wyemitowanych w związku z umową zawartą na realizację 
 programu, projektu lub zadania finansowanego z udziałem środk., o których mowa w art. 5 ust. 3 sufp (art. 5 ust. 1 pkt 2 nufp)</t>
  </si>
  <si>
    <t xml:space="preserve"> 7) zobowiązania związane z umową zawartą na realizację 
     programu, projektu lub zadania finansowanego 
     z udziałem środk., o których mowa w art. 5 ust. 3 sufp 
    (art. 5 ust. 1 pkt 2 nufp) (a+b+c):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</si>
</sst>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b/>
      <vertAlign val="superscript"/>
      <sz val="10"/>
      <name val="Czcionka tekstu podstawowego"/>
      <family val="0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hair"/>
    </border>
    <border diagonalUp="1" diagonalDown="1">
      <left style="medium"/>
      <right style="medium"/>
      <top style="hair"/>
      <bottom>
        <color indexed="63"/>
      </bottom>
      <diagonal style="thin"/>
    </border>
    <border diagonalUp="1" diagonalDown="1">
      <left style="medium"/>
      <right style="medium"/>
      <top style="hair"/>
      <bottom style="hair"/>
      <diagonal style="thin"/>
    </border>
    <border diagonalUp="1" diagonalDown="1">
      <left style="medium"/>
      <right style="medium"/>
      <top style="hair"/>
      <bottom style="thin"/>
      <diagonal style="thin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51" applyFont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2" fillId="0" borderId="0" xfId="51">
      <alignment/>
      <protection/>
    </xf>
    <xf numFmtId="0" fontId="9" fillId="0" borderId="0" xfId="51" applyFont="1">
      <alignment/>
      <protection/>
    </xf>
    <xf numFmtId="0" fontId="8" fillId="0" borderId="0" xfId="51" applyFont="1">
      <alignment/>
      <protection/>
    </xf>
    <xf numFmtId="0" fontId="10" fillId="0" borderId="0" xfId="0" applyFont="1" applyAlignment="1">
      <alignment wrapText="1"/>
    </xf>
    <xf numFmtId="0" fontId="2" fillId="0" borderId="10" xfId="51" applyFont="1" applyBorder="1" applyAlignment="1">
      <alignment horizontal="center"/>
      <protection/>
    </xf>
    <xf numFmtId="0" fontId="11" fillId="0" borderId="11" xfId="51" applyFont="1" applyBorder="1" applyAlignment="1">
      <alignment horizontal="center"/>
      <protection/>
    </xf>
    <xf numFmtId="0" fontId="2" fillId="20" borderId="12" xfId="51" applyFont="1" applyFill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11" fillId="20" borderId="17" xfId="51" applyFont="1" applyFill="1" applyBorder="1" applyAlignment="1">
      <alignment vertical="center" wrapText="1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20" xfId="51" applyFont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21" borderId="12" xfId="51" applyFont="1" applyFill="1" applyBorder="1" applyAlignment="1">
      <alignment horizontal="center" vertical="center"/>
      <protection/>
    </xf>
    <xf numFmtId="0" fontId="2" fillId="0" borderId="21" xfId="51" applyFont="1" applyBorder="1" applyAlignment="1">
      <alignment vertical="center" wrapText="1"/>
      <protection/>
    </xf>
    <xf numFmtId="0" fontId="2" fillId="0" borderId="22" xfId="51" applyFont="1" applyBorder="1" applyAlignment="1">
      <alignment vertical="center" wrapText="1"/>
      <protection/>
    </xf>
    <xf numFmtId="0" fontId="2" fillId="0" borderId="23" xfId="51" applyFont="1" applyBorder="1" applyAlignment="1">
      <alignment vertical="center" wrapText="1"/>
      <protection/>
    </xf>
    <xf numFmtId="0" fontId="2" fillId="0" borderId="21" xfId="51" applyFont="1" applyFill="1" applyBorder="1" applyAlignment="1">
      <alignment vertical="center" wrapText="1"/>
      <protection/>
    </xf>
    <xf numFmtId="0" fontId="2" fillId="0" borderId="22" xfId="51" applyFont="1" applyFill="1" applyBorder="1" applyAlignment="1">
      <alignment vertical="center" wrapText="1"/>
      <protection/>
    </xf>
    <xf numFmtId="0" fontId="2" fillId="0" borderId="21" xfId="51" applyFont="1" applyFill="1" applyBorder="1" applyAlignment="1">
      <alignment vertical="center"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24" xfId="51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wrapText="1"/>
    </xf>
    <xf numFmtId="0" fontId="2" fillId="0" borderId="0" xfId="51" applyFont="1">
      <alignment/>
      <protection/>
    </xf>
    <xf numFmtId="0" fontId="6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4" fontId="6" fillId="20" borderId="0" xfId="51" applyNumberFormat="1" applyFont="1" applyFill="1" applyBorder="1" applyAlignment="1">
      <alignment vertical="center"/>
      <protection/>
    </xf>
    <xf numFmtId="4" fontId="8" fillId="0" borderId="0" xfId="51" applyNumberFormat="1" applyFont="1" applyBorder="1" applyAlignment="1">
      <alignment vertical="center"/>
      <protection/>
    </xf>
    <xf numFmtId="4" fontId="6" fillId="20" borderId="0" xfId="51" applyNumberFormat="1" applyFont="1" applyFill="1" applyBorder="1" applyAlignment="1">
      <alignment vertical="center" wrapText="1"/>
      <protection/>
    </xf>
    <xf numFmtId="4" fontId="8" fillId="0" borderId="0" xfId="51" applyNumberFormat="1" applyFont="1" applyBorder="1" applyAlignment="1">
      <alignment/>
      <protection/>
    </xf>
    <xf numFmtId="4" fontId="8" fillId="0" borderId="0" xfId="51" applyNumberFormat="1" applyFont="1" applyFill="1" applyBorder="1" applyAlignment="1">
      <alignment vertical="center"/>
      <protection/>
    </xf>
    <xf numFmtId="4" fontId="6" fillId="20" borderId="0" xfId="51" applyNumberFormat="1" applyFont="1" applyFill="1" applyBorder="1" applyAlignment="1">
      <alignment horizontal="center" vertical="center"/>
      <protection/>
    </xf>
    <xf numFmtId="4" fontId="6" fillId="0" borderId="0" xfId="51" applyNumberFormat="1" applyFont="1" applyFill="1" applyBorder="1" applyAlignment="1">
      <alignment horizontal="center" vertical="center"/>
      <protection/>
    </xf>
    <xf numFmtId="4" fontId="5" fillId="0" borderId="0" xfId="51" applyNumberFormat="1" applyFont="1" applyFill="1" applyBorder="1" applyAlignment="1">
      <alignment vertical="center" wrapText="1"/>
      <protection/>
    </xf>
    <xf numFmtId="4" fontId="6" fillId="21" borderId="0" xfId="51" applyNumberFormat="1" applyFont="1" applyFill="1" applyBorder="1" applyAlignment="1">
      <alignment horizontal="center" vertical="center"/>
      <protection/>
    </xf>
    <xf numFmtId="4" fontId="2" fillId="0" borderId="0" xfId="51" applyNumberFormat="1">
      <alignment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2" fillId="0" borderId="15" xfId="5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28" fillId="0" borderId="0" xfId="51" applyFont="1" applyBorder="1" applyAlignment="1">
      <alignment horizontal="center" vertical="center" wrapText="1"/>
      <protection/>
    </xf>
    <xf numFmtId="0" fontId="11" fillId="0" borderId="25" xfId="51" applyFont="1" applyBorder="1" applyAlignment="1">
      <alignment horizontal="center"/>
      <protection/>
    </xf>
    <xf numFmtId="0" fontId="11" fillId="0" borderId="12" xfId="51" applyFont="1" applyBorder="1" applyAlignment="1">
      <alignment horizontal="center" vertical="center"/>
      <protection/>
    </xf>
    <xf numFmtId="0" fontId="11" fillId="0" borderId="26" xfId="51" applyFont="1" applyBorder="1" applyAlignment="1">
      <alignment horizontal="center" vertical="center"/>
      <protection/>
    </xf>
    <xf numFmtId="0" fontId="11" fillId="0" borderId="27" xfId="51" applyFont="1" applyBorder="1" applyAlignment="1">
      <alignment horizontal="center" vertical="center"/>
      <protection/>
    </xf>
    <xf numFmtId="0" fontId="2" fillId="0" borderId="27" xfId="51" applyFont="1" applyBorder="1">
      <alignment/>
      <protection/>
    </xf>
    <xf numFmtId="0" fontId="2" fillId="0" borderId="24" xfId="51" applyFont="1" applyBorder="1">
      <alignment/>
      <protection/>
    </xf>
    <xf numFmtId="0" fontId="11" fillId="0" borderId="27" xfId="51" applyFont="1" applyBorder="1" applyAlignment="1">
      <alignment horizontal="center" vertical="center"/>
      <protection/>
    </xf>
    <xf numFmtId="0" fontId="11" fillId="20" borderId="28" xfId="51" applyFont="1" applyFill="1" applyBorder="1" applyAlignment="1">
      <alignment vertical="center"/>
      <protection/>
    </xf>
    <xf numFmtId="4" fontId="11" fillId="20" borderId="27" xfId="51" applyNumberFormat="1" applyFont="1" applyFill="1" applyBorder="1" applyAlignment="1">
      <alignment vertical="center"/>
      <protection/>
    </xf>
    <xf numFmtId="0" fontId="2" fillId="0" borderId="29" xfId="51" applyFont="1" applyBorder="1" applyAlignment="1">
      <alignment vertical="center"/>
      <protection/>
    </xf>
    <xf numFmtId="4" fontId="2" fillId="0" borderId="30" xfId="51" applyNumberFormat="1" applyFont="1" applyBorder="1" applyAlignment="1">
      <alignment vertical="center"/>
      <protection/>
    </xf>
    <xf numFmtId="0" fontId="2" fillId="0" borderId="21" xfId="51" applyFont="1" applyBorder="1" applyAlignment="1">
      <alignment vertical="center"/>
      <protection/>
    </xf>
    <xf numFmtId="4" fontId="2" fillId="0" borderId="31" xfId="51" applyNumberFormat="1" applyFont="1" applyBorder="1" applyAlignment="1">
      <alignment vertical="center"/>
      <protection/>
    </xf>
    <xf numFmtId="4" fontId="2" fillId="0" borderId="32" xfId="51" applyNumberFormat="1" applyFont="1" applyBorder="1" applyAlignment="1">
      <alignment vertical="center"/>
      <protection/>
    </xf>
    <xf numFmtId="0" fontId="11" fillId="20" borderId="28" xfId="51" applyFont="1" applyFill="1" applyBorder="1" applyAlignment="1">
      <alignment vertical="center" wrapText="1"/>
      <protection/>
    </xf>
    <xf numFmtId="4" fontId="11" fillId="20" borderId="27" xfId="51" applyNumberFormat="1" applyFont="1" applyFill="1" applyBorder="1" applyAlignment="1">
      <alignment vertical="center" wrapText="1"/>
      <protection/>
    </xf>
    <xf numFmtId="0" fontId="2" fillId="0" borderId="33" xfId="51" applyFont="1" applyBorder="1" applyAlignment="1">
      <alignment vertical="center"/>
      <protection/>
    </xf>
    <xf numFmtId="0" fontId="2" fillId="0" borderId="22" xfId="51" applyFont="1" applyBorder="1" applyAlignment="1">
      <alignment vertical="center"/>
      <protection/>
    </xf>
    <xf numFmtId="4" fontId="2" fillId="0" borderId="34" xfId="51" applyNumberFormat="1" applyFont="1" applyBorder="1" applyAlignment="1">
      <alignment vertical="center"/>
      <protection/>
    </xf>
    <xf numFmtId="0" fontId="11" fillId="0" borderId="22" xfId="51" applyFont="1" applyBorder="1" applyAlignment="1">
      <alignment vertical="center" wrapText="1"/>
      <protection/>
    </xf>
    <xf numFmtId="0" fontId="11" fillId="0" borderId="21" xfId="51" applyFont="1" applyBorder="1" applyAlignment="1">
      <alignment vertical="center" wrapText="1"/>
      <protection/>
    </xf>
    <xf numFmtId="0" fontId="11" fillId="0" borderId="22" xfId="51" applyFont="1" applyBorder="1" applyAlignment="1">
      <alignment vertical="center" wrapText="1"/>
      <protection/>
    </xf>
    <xf numFmtId="0" fontId="11" fillId="0" borderId="22" xfId="51" applyFont="1" applyBorder="1" applyAlignment="1">
      <alignment vertical="top" wrapText="1"/>
      <protection/>
    </xf>
    <xf numFmtId="4" fontId="2" fillId="0" borderId="35" xfId="51" applyNumberFormat="1" applyFont="1" applyBorder="1" applyAlignment="1">
      <alignment vertical="center"/>
      <protection/>
    </xf>
    <xf numFmtId="0" fontId="11" fillId="0" borderId="21" xfId="51" applyFont="1" applyBorder="1" applyAlignment="1">
      <alignment vertical="center" wrapText="1"/>
      <protection/>
    </xf>
    <xf numFmtId="0" fontId="11" fillId="0" borderId="24" xfId="51" applyFont="1" applyBorder="1" applyAlignment="1">
      <alignment vertical="center"/>
      <protection/>
    </xf>
    <xf numFmtId="4" fontId="2" fillId="0" borderId="36" xfId="51" applyNumberFormat="1" applyFont="1" applyBorder="1" applyAlignment="1">
      <alignment vertical="center"/>
      <protection/>
    </xf>
    <xf numFmtId="0" fontId="11" fillId="0" borderId="37" xfId="51" applyFont="1" applyBorder="1" applyAlignment="1">
      <alignment vertical="center"/>
      <protection/>
    </xf>
    <xf numFmtId="4" fontId="2" fillId="0" borderId="38" xfId="51" applyNumberFormat="1" applyFont="1" applyBorder="1" applyAlignment="1">
      <alignment vertical="center"/>
      <protection/>
    </xf>
    <xf numFmtId="0" fontId="11" fillId="0" borderId="22" xfId="51" applyFont="1" applyBorder="1" applyAlignment="1">
      <alignment vertical="center"/>
      <protection/>
    </xf>
    <xf numFmtId="0" fontId="11" fillId="0" borderId="22" xfId="51" applyFont="1" applyFill="1" applyBorder="1" applyAlignment="1">
      <alignment vertical="center"/>
      <protection/>
    </xf>
    <xf numFmtId="0" fontId="11" fillId="0" borderId="22" xfId="51" applyFont="1" applyFill="1" applyBorder="1" applyAlignment="1">
      <alignment vertical="center" wrapText="1"/>
      <protection/>
    </xf>
    <xf numFmtId="4" fontId="2" fillId="0" borderId="34" xfId="51" applyNumberFormat="1" applyFont="1" applyBorder="1" applyAlignment="1">
      <alignment/>
      <protection/>
    </xf>
    <xf numFmtId="0" fontId="11" fillId="0" borderId="21" xfId="51" applyFont="1" applyFill="1" applyBorder="1" applyAlignment="1">
      <alignment vertical="center" wrapText="1"/>
      <protection/>
    </xf>
    <xf numFmtId="4" fontId="2" fillId="0" borderId="34" xfId="51" applyNumberFormat="1" applyFont="1" applyFill="1" applyBorder="1" applyAlignment="1">
      <alignment vertical="center"/>
      <protection/>
    </xf>
    <xf numFmtId="4" fontId="2" fillId="0" borderId="32" xfId="51" applyNumberFormat="1" applyFont="1" applyBorder="1" applyAlignment="1">
      <alignment/>
      <protection/>
    </xf>
    <xf numFmtId="4" fontId="11" fillId="20" borderId="27" xfId="51" applyNumberFormat="1" applyFont="1" applyFill="1" applyBorder="1" applyAlignment="1">
      <alignment horizontal="center" vertical="center"/>
      <protection/>
    </xf>
    <xf numFmtId="4" fontId="11" fillId="20" borderId="39" xfId="51" applyNumberFormat="1" applyFont="1" applyFill="1" applyBorder="1" applyAlignment="1">
      <alignment horizontal="center" vertical="center"/>
      <protection/>
    </xf>
    <xf numFmtId="4" fontId="11" fillId="20" borderId="40" xfId="51" applyNumberFormat="1" applyFont="1" applyFill="1" applyBorder="1" applyAlignment="1">
      <alignment horizontal="center" vertical="center"/>
      <protection/>
    </xf>
    <xf numFmtId="0" fontId="11" fillId="0" borderId="28" xfId="51" applyFont="1" applyFill="1" applyBorder="1" applyAlignment="1">
      <alignment vertical="center" wrapText="1"/>
      <protection/>
    </xf>
    <xf numFmtId="4" fontId="11" fillId="0" borderId="27" xfId="51" applyNumberFormat="1" applyFont="1" applyFill="1" applyBorder="1" applyAlignment="1">
      <alignment horizontal="center" vertical="center"/>
      <protection/>
    </xf>
    <xf numFmtId="4" fontId="11" fillId="0" borderId="41" xfId="51" applyNumberFormat="1" applyFont="1" applyFill="1" applyBorder="1" applyAlignment="1">
      <alignment horizontal="center" vertical="center"/>
      <protection/>
    </xf>
    <xf numFmtId="4" fontId="11" fillId="0" borderId="42" xfId="51" applyNumberFormat="1" applyFont="1" applyFill="1" applyBorder="1" applyAlignment="1">
      <alignment horizontal="center" vertical="center"/>
      <protection/>
    </xf>
    <xf numFmtId="4" fontId="11" fillId="0" borderId="43" xfId="51" applyNumberFormat="1" applyFont="1" applyFill="1" applyBorder="1" applyAlignment="1">
      <alignment vertical="center" wrapText="1"/>
      <protection/>
    </xf>
    <xf numFmtId="4" fontId="11" fillId="0" borderId="30" xfId="51" applyNumberFormat="1" applyFont="1" applyFill="1" applyBorder="1" applyAlignment="1">
      <alignment vertical="center"/>
      <protection/>
    </xf>
    <xf numFmtId="4" fontId="2" fillId="0" borderId="44" xfId="51" applyNumberFormat="1" applyFont="1" applyFill="1" applyBorder="1" applyAlignment="1">
      <alignment vertical="center"/>
      <protection/>
    </xf>
    <xf numFmtId="4" fontId="2" fillId="0" borderId="45" xfId="51" applyNumberFormat="1" applyFont="1" applyFill="1" applyBorder="1" applyAlignment="1">
      <alignment vertical="center"/>
      <protection/>
    </xf>
    <xf numFmtId="4" fontId="2" fillId="0" borderId="46" xfId="51" applyNumberFormat="1" applyFont="1" applyFill="1" applyBorder="1" applyAlignment="1">
      <alignment vertical="center"/>
      <protection/>
    </xf>
    <xf numFmtId="4" fontId="2" fillId="0" borderId="36" xfId="51" applyNumberFormat="1" applyFont="1" applyFill="1" applyBorder="1" applyAlignment="1">
      <alignment vertical="center"/>
      <protection/>
    </xf>
    <xf numFmtId="4" fontId="2" fillId="0" borderId="41" xfId="51" applyNumberFormat="1" applyFont="1" applyFill="1" applyBorder="1" applyAlignment="1">
      <alignment vertical="center"/>
      <protection/>
    </xf>
    <xf numFmtId="4" fontId="2" fillId="0" borderId="47" xfId="51" applyNumberFormat="1" applyFont="1" applyFill="1" applyBorder="1" applyAlignment="1">
      <alignment vertical="center"/>
      <protection/>
    </xf>
    <xf numFmtId="4" fontId="2" fillId="0" borderId="31" xfId="51" applyNumberFormat="1" applyFont="1" applyFill="1" applyBorder="1" applyAlignment="1">
      <alignment vertical="center"/>
      <protection/>
    </xf>
    <xf numFmtId="4" fontId="2" fillId="0" borderId="48" xfId="51" applyNumberFormat="1" applyFont="1" applyFill="1" applyBorder="1" applyAlignment="1">
      <alignment vertical="center"/>
      <protection/>
    </xf>
    <xf numFmtId="4" fontId="2" fillId="0" borderId="42" xfId="51" applyNumberFormat="1" applyFont="1" applyFill="1" applyBorder="1" applyAlignment="1">
      <alignment vertical="center"/>
      <protection/>
    </xf>
    <xf numFmtId="4" fontId="2" fillId="0" borderId="27" xfId="51" applyNumberFormat="1" applyFont="1" applyFill="1" applyBorder="1" applyAlignment="1">
      <alignment vertical="center"/>
      <protection/>
    </xf>
    <xf numFmtId="4" fontId="11" fillId="20" borderId="42" xfId="51" applyNumberFormat="1" applyFont="1" applyFill="1" applyBorder="1" applyAlignment="1">
      <alignment horizontal="center" vertical="center"/>
      <protection/>
    </xf>
    <xf numFmtId="0" fontId="11" fillId="21" borderId="28" xfId="51" applyFont="1" applyFill="1" applyBorder="1" applyAlignment="1">
      <alignment vertical="center" wrapText="1"/>
      <protection/>
    </xf>
    <xf numFmtId="4" fontId="11" fillId="21" borderId="42" xfId="51" applyNumberFormat="1" applyFont="1" applyFill="1" applyBorder="1" applyAlignment="1">
      <alignment horizontal="center" vertical="center"/>
      <protection/>
    </xf>
    <xf numFmtId="4" fontId="11" fillId="21" borderId="27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showGridLines="0" tabSelected="1" view="pageBreakPreview" zoomScale="80" zoomScaleNormal="70" zoomScaleSheetLayoutView="80" zoomScalePageLayoutView="0" workbookViewId="0" topLeftCell="B61">
      <selection activeCell="B52" sqref="B52"/>
    </sheetView>
  </sheetViews>
  <sheetFormatPr defaultColWidth="9.140625" defaultRowHeight="12.75"/>
  <cols>
    <col min="1" max="1" width="4.421875" style="1" customWidth="1"/>
    <col min="2" max="2" width="58.7109375" style="3" customWidth="1"/>
    <col min="3" max="3" width="16.140625" style="3" customWidth="1"/>
    <col min="4" max="4" width="15.8515625" style="3" customWidth="1"/>
    <col min="5" max="5" width="14.57421875" style="3" customWidth="1"/>
    <col min="6" max="6" width="15.00390625" style="3" customWidth="1"/>
    <col min="7" max="7" width="14.140625" style="3" customWidth="1"/>
    <col min="8" max="9" width="13.7109375" style="3" customWidth="1"/>
    <col min="10" max="10" width="13.8515625" style="3" customWidth="1"/>
    <col min="11" max="12" width="13.7109375" style="3" customWidth="1"/>
    <col min="13" max="13" width="14.00390625" style="3" customWidth="1"/>
    <col min="14" max="14" width="14.140625" style="3" customWidth="1"/>
    <col min="15" max="15" width="13.421875" style="3" customWidth="1"/>
    <col min="16" max="16" width="13.140625" style="3" customWidth="1"/>
    <col min="17" max="17" width="16.57421875" style="3" customWidth="1"/>
    <col min="18" max="16384" width="9.140625" style="3" customWidth="1"/>
  </cols>
  <sheetData>
    <row r="1" spans="2:17" ht="53.25" customHeight="1">
      <c r="B1" s="2" t="s">
        <v>0</v>
      </c>
      <c r="D1" s="46"/>
      <c r="E1" s="46"/>
      <c r="F1" s="46"/>
      <c r="G1" s="46"/>
      <c r="H1" s="46"/>
      <c r="I1" s="29"/>
      <c r="J1" s="29"/>
      <c r="K1" s="29"/>
      <c r="L1" s="29"/>
      <c r="M1" s="29"/>
      <c r="N1" s="29"/>
      <c r="O1" s="29"/>
      <c r="P1" s="29"/>
      <c r="Q1" s="6"/>
    </row>
    <row r="2" spans="2:16" ht="21" customHeight="1" thickBot="1">
      <c r="B2" s="48" t="s">
        <v>46</v>
      </c>
      <c r="C2" s="48"/>
      <c r="D2" s="48"/>
      <c r="E2" s="48"/>
      <c r="F2" s="48"/>
      <c r="G2" s="49"/>
      <c r="H2" s="50"/>
      <c r="I2" s="50"/>
      <c r="J2" s="50"/>
      <c r="K2" s="50"/>
      <c r="L2" s="50"/>
      <c r="M2" s="50"/>
      <c r="N2" s="50"/>
      <c r="O2" s="50"/>
      <c r="P2" s="50"/>
    </row>
    <row r="3" spans="1:17" ht="25.5" customHeight="1" thickBot="1">
      <c r="A3" s="8" t="s">
        <v>1</v>
      </c>
      <c r="B3" s="51" t="s">
        <v>2</v>
      </c>
      <c r="C3" s="52" t="s">
        <v>3</v>
      </c>
      <c r="D3" s="53"/>
      <c r="E3" s="54" t="s">
        <v>4</v>
      </c>
      <c r="F3" s="54"/>
      <c r="G3" s="54"/>
      <c r="H3" s="55"/>
      <c r="I3" s="55"/>
      <c r="J3" s="55"/>
      <c r="K3" s="55"/>
      <c r="L3" s="55"/>
      <c r="M3" s="55"/>
      <c r="N3" s="55"/>
      <c r="O3" s="55"/>
      <c r="P3" s="55"/>
      <c r="Q3" s="31"/>
    </row>
    <row r="4" spans="1:17" ht="21" customHeight="1" thickBot="1">
      <c r="A4" s="7"/>
      <c r="B4" s="56"/>
      <c r="C4" s="57">
        <v>2009</v>
      </c>
      <c r="D4" s="57">
        <v>2010</v>
      </c>
      <c r="E4" s="57">
        <v>2011</v>
      </c>
      <c r="F4" s="57">
        <v>2012</v>
      </c>
      <c r="G4" s="57">
        <v>2013</v>
      </c>
      <c r="H4" s="57">
        <v>2014</v>
      </c>
      <c r="I4" s="57">
        <v>2015</v>
      </c>
      <c r="J4" s="57">
        <v>2016</v>
      </c>
      <c r="K4" s="57">
        <v>2017</v>
      </c>
      <c r="L4" s="57">
        <v>2018</v>
      </c>
      <c r="M4" s="57">
        <v>2019</v>
      </c>
      <c r="N4" s="57">
        <v>2020</v>
      </c>
      <c r="O4" s="57">
        <v>2021</v>
      </c>
      <c r="P4" s="57">
        <v>2022</v>
      </c>
      <c r="Q4" s="32"/>
    </row>
    <row r="5" spans="1:17" s="4" customFormat="1" ht="24" customHeight="1" thickBot="1">
      <c r="A5" s="9">
        <v>1</v>
      </c>
      <c r="B5" s="58" t="s">
        <v>20</v>
      </c>
      <c r="C5" s="59">
        <f>C6+C7</f>
        <v>11020649.17</v>
      </c>
      <c r="D5" s="59">
        <f aca="true" t="shared" si="0" ref="D5:P5">D6+D7</f>
        <v>13706631.64</v>
      </c>
      <c r="E5" s="59">
        <f t="shared" si="0"/>
        <v>12952417.04</v>
      </c>
      <c r="F5" s="59">
        <f>F6+F7</f>
        <v>11848427.62</v>
      </c>
      <c r="G5" s="59">
        <f t="shared" si="0"/>
        <v>11870300</v>
      </c>
      <c r="H5" s="59">
        <f t="shared" si="0"/>
        <v>11822204.39</v>
      </c>
      <c r="I5" s="59">
        <f t="shared" si="0"/>
        <v>11830000</v>
      </c>
      <c r="J5" s="59">
        <f t="shared" si="0"/>
        <v>11850000</v>
      </c>
      <c r="K5" s="59">
        <f>K6+K7</f>
        <v>11900000</v>
      </c>
      <c r="L5" s="59">
        <f>L6+L7</f>
        <v>11950000</v>
      </c>
      <c r="M5" s="59">
        <f t="shared" si="0"/>
        <v>12040000</v>
      </c>
      <c r="N5" s="59">
        <f t="shared" si="0"/>
        <v>12080000</v>
      </c>
      <c r="O5" s="59">
        <f>O6+O7</f>
        <v>12180000</v>
      </c>
      <c r="P5" s="59">
        <f t="shared" si="0"/>
        <v>12250000</v>
      </c>
      <c r="Q5" s="33"/>
    </row>
    <row r="6" spans="1:17" s="4" customFormat="1" ht="16.5">
      <c r="A6" s="10">
        <v>2</v>
      </c>
      <c r="B6" s="60" t="s">
        <v>17</v>
      </c>
      <c r="C6" s="61">
        <v>10839835.3</v>
      </c>
      <c r="D6" s="61">
        <v>11831481.02</v>
      </c>
      <c r="E6" s="61">
        <v>11762332.04</v>
      </c>
      <c r="F6" s="61">
        <v>11788127.62</v>
      </c>
      <c r="G6" s="61">
        <v>11800000</v>
      </c>
      <c r="H6" s="61">
        <v>11812204.39</v>
      </c>
      <c r="I6" s="61">
        <v>11830000</v>
      </c>
      <c r="J6" s="61">
        <v>11850000</v>
      </c>
      <c r="K6" s="61">
        <v>11900000</v>
      </c>
      <c r="L6" s="61">
        <v>11950000</v>
      </c>
      <c r="M6" s="61">
        <v>12040000</v>
      </c>
      <c r="N6" s="61">
        <v>12080000</v>
      </c>
      <c r="O6" s="61">
        <v>12180000</v>
      </c>
      <c r="P6" s="61">
        <v>12250000</v>
      </c>
      <c r="Q6" s="34"/>
    </row>
    <row r="7" spans="1:17" s="4" customFormat="1" ht="16.5">
      <c r="A7" s="11">
        <v>3</v>
      </c>
      <c r="B7" s="62" t="s">
        <v>5</v>
      </c>
      <c r="C7" s="63">
        <v>180813.87</v>
      </c>
      <c r="D7" s="63">
        <v>1875150.62</v>
      </c>
      <c r="E7" s="63">
        <v>1190085</v>
      </c>
      <c r="F7" s="63">
        <v>60300</v>
      </c>
      <c r="G7" s="63">
        <v>70300</v>
      </c>
      <c r="H7" s="63">
        <v>10000</v>
      </c>
      <c r="I7" s="63"/>
      <c r="J7" s="63"/>
      <c r="K7" s="63"/>
      <c r="L7" s="63"/>
      <c r="M7" s="63"/>
      <c r="N7" s="63"/>
      <c r="O7" s="63"/>
      <c r="P7" s="63"/>
      <c r="Q7" s="34"/>
    </row>
    <row r="8" spans="1:17" s="4" customFormat="1" ht="17.25" thickBot="1">
      <c r="A8" s="12">
        <v>4</v>
      </c>
      <c r="B8" s="62" t="s">
        <v>47</v>
      </c>
      <c r="C8" s="64">
        <v>171067.36</v>
      </c>
      <c r="D8" s="64">
        <v>201727.72</v>
      </c>
      <c r="E8" s="64">
        <v>150000</v>
      </c>
      <c r="F8" s="64">
        <v>60000</v>
      </c>
      <c r="G8" s="64">
        <v>70000</v>
      </c>
      <c r="H8" s="64">
        <v>9700</v>
      </c>
      <c r="I8" s="64"/>
      <c r="J8" s="64"/>
      <c r="K8" s="64"/>
      <c r="L8" s="64"/>
      <c r="M8" s="64"/>
      <c r="N8" s="64"/>
      <c r="O8" s="64"/>
      <c r="P8" s="64"/>
      <c r="Q8" s="34"/>
    </row>
    <row r="9" spans="1:17" s="4" customFormat="1" ht="25.5" customHeight="1" thickBot="1">
      <c r="A9" s="9">
        <v>5</v>
      </c>
      <c r="B9" s="58" t="s">
        <v>19</v>
      </c>
      <c r="C9" s="59">
        <f>C10+C11</f>
        <v>12365027.57</v>
      </c>
      <c r="D9" s="59">
        <f aca="true" t="shared" si="1" ref="D9:P9">D10+D11</f>
        <v>13110054.64</v>
      </c>
      <c r="E9" s="59">
        <f t="shared" si="1"/>
        <v>14265617.04</v>
      </c>
      <c r="F9" s="59">
        <f t="shared" si="1"/>
        <v>11390000</v>
      </c>
      <c r="G9" s="59">
        <f t="shared" si="1"/>
        <v>11360300</v>
      </c>
      <c r="H9" s="59">
        <f t="shared" si="1"/>
        <v>11500000</v>
      </c>
      <c r="I9" s="59">
        <f t="shared" si="1"/>
        <v>11580000</v>
      </c>
      <c r="J9" s="59">
        <f t="shared" si="1"/>
        <v>11600000</v>
      </c>
      <c r="K9" s="59">
        <f t="shared" si="1"/>
        <v>11650000</v>
      </c>
      <c r="L9" s="59">
        <f t="shared" si="1"/>
        <v>11700000</v>
      </c>
      <c r="M9" s="59">
        <f t="shared" si="1"/>
        <v>11790000</v>
      </c>
      <c r="N9" s="59">
        <f t="shared" si="1"/>
        <v>11880000</v>
      </c>
      <c r="O9" s="59">
        <f t="shared" si="1"/>
        <v>11980000</v>
      </c>
      <c r="P9" s="59">
        <f t="shared" si="1"/>
        <v>12050000</v>
      </c>
      <c r="Q9" s="33"/>
    </row>
    <row r="10" spans="1:17" s="5" customFormat="1" ht="15">
      <c r="A10" s="13">
        <v>6</v>
      </c>
      <c r="B10" s="60" t="s">
        <v>18</v>
      </c>
      <c r="C10" s="61">
        <v>9471609.11</v>
      </c>
      <c r="D10" s="61">
        <v>11480518.05</v>
      </c>
      <c r="E10" s="61">
        <v>11871617.04</v>
      </c>
      <c r="F10" s="61">
        <v>11390000</v>
      </c>
      <c r="G10" s="61">
        <v>11360300</v>
      </c>
      <c r="H10" s="61">
        <v>11500000</v>
      </c>
      <c r="I10" s="61">
        <v>11580000</v>
      </c>
      <c r="J10" s="61">
        <v>11600000</v>
      </c>
      <c r="K10" s="61">
        <v>11650000</v>
      </c>
      <c r="L10" s="61">
        <v>11700000</v>
      </c>
      <c r="M10" s="61">
        <v>11790000</v>
      </c>
      <c r="N10" s="61">
        <v>11880000</v>
      </c>
      <c r="O10" s="61">
        <v>11980000</v>
      </c>
      <c r="P10" s="61">
        <v>12050000</v>
      </c>
      <c r="Q10" s="34"/>
    </row>
    <row r="11" spans="1:17" s="5" customFormat="1" ht="15.75" thickBot="1">
      <c r="A11" s="12">
        <v>7</v>
      </c>
      <c r="B11" s="62" t="s">
        <v>6</v>
      </c>
      <c r="C11" s="64">
        <v>2893418.46</v>
      </c>
      <c r="D11" s="64">
        <v>1629536.59</v>
      </c>
      <c r="E11" s="64">
        <v>2394000</v>
      </c>
      <c r="F11" s="64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4"/>
    </row>
    <row r="12" spans="1:17" s="5" customFormat="1" ht="27" customHeight="1" thickBot="1">
      <c r="A12" s="14">
        <v>8</v>
      </c>
      <c r="B12" s="65" t="s">
        <v>36</v>
      </c>
      <c r="C12" s="66">
        <f>C13+C14+C15</f>
        <v>9471609.11</v>
      </c>
      <c r="D12" s="66">
        <f aca="true" t="shared" si="2" ref="D12:P12">D13+D14+D15</f>
        <v>11480518.05</v>
      </c>
      <c r="E12" s="66">
        <f t="shared" si="2"/>
        <v>11871617.04</v>
      </c>
      <c r="F12" s="66">
        <f t="shared" si="2"/>
        <v>11390000</v>
      </c>
      <c r="G12" s="66">
        <f t="shared" si="2"/>
        <v>11360300</v>
      </c>
      <c r="H12" s="66">
        <f t="shared" si="2"/>
        <v>11500000</v>
      </c>
      <c r="I12" s="66">
        <f t="shared" si="2"/>
        <v>11580000</v>
      </c>
      <c r="J12" s="66">
        <f t="shared" si="2"/>
        <v>11600000</v>
      </c>
      <c r="K12" s="66">
        <f t="shared" si="2"/>
        <v>11650000</v>
      </c>
      <c r="L12" s="66">
        <f t="shared" si="2"/>
        <v>11700000</v>
      </c>
      <c r="M12" s="66">
        <f t="shared" si="2"/>
        <v>11790000</v>
      </c>
      <c r="N12" s="66">
        <f t="shared" si="2"/>
        <v>11880000</v>
      </c>
      <c r="O12" s="66">
        <f t="shared" si="2"/>
        <v>11980000</v>
      </c>
      <c r="P12" s="66">
        <f t="shared" si="2"/>
        <v>12050000</v>
      </c>
      <c r="Q12" s="35"/>
    </row>
    <row r="13" spans="1:17" s="5" customFormat="1" ht="15">
      <c r="A13" s="11">
        <v>9</v>
      </c>
      <c r="B13" s="67" t="s">
        <v>21</v>
      </c>
      <c r="C13" s="63">
        <v>9471609.11</v>
      </c>
      <c r="D13" s="63">
        <v>11480518.05</v>
      </c>
      <c r="E13" s="63">
        <v>11762332.04</v>
      </c>
      <c r="F13" s="63">
        <f>F10</f>
        <v>11390000</v>
      </c>
      <c r="G13" s="63">
        <f aca="true" t="shared" si="3" ref="G13:P13">G10</f>
        <v>11360300</v>
      </c>
      <c r="H13" s="63">
        <f t="shared" si="3"/>
        <v>11500000</v>
      </c>
      <c r="I13" s="63">
        <f t="shared" si="3"/>
        <v>11580000</v>
      </c>
      <c r="J13" s="63">
        <f t="shared" si="3"/>
        <v>11600000</v>
      </c>
      <c r="K13" s="63">
        <f t="shared" si="3"/>
        <v>11650000</v>
      </c>
      <c r="L13" s="63">
        <f t="shared" si="3"/>
        <v>11700000</v>
      </c>
      <c r="M13" s="63">
        <f t="shared" si="3"/>
        <v>11790000</v>
      </c>
      <c r="N13" s="63">
        <f t="shared" si="3"/>
        <v>11880000</v>
      </c>
      <c r="O13" s="63">
        <f t="shared" si="3"/>
        <v>11980000</v>
      </c>
      <c r="P13" s="63">
        <f t="shared" si="3"/>
        <v>12050000</v>
      </c>
      <c r="Q13" s="34"/>
    </row>
    <row r="14" spans="1:17" s="5" customFormat="1" ht="15">
      <c r="A14" s="15">
        <v>10</v>
      </c>
      <c r="B14" s="68" t="s">
        <v>22</v>
      </c>
      <c r="C14" s="69">
        <v>0</v>
      </c>
      <c r="D14" s="69">
        <v>0</v>
      </c>
      <c r="E14" s="69">
        <v>0</v>
      </c>
      <c r="F14" s="69">
        <v>0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34"/>
    </row>
    <row r="15" spans="1:17" s="5" customFormat="1" ht="15.75" thickBot="1">
      <c r="A15" s="15">
        <v>11</v>
      </c>
      <c r="B15" s="68" t="s">
        <v>23</v>
      </c>
      <c r="C15" s="69">
        <v>0</v>
      </c>
      <c r="D15" s="69">
        <v>0</v>
      </c>
      <c r="E15" s="69">
        <f>E10-E6</f>
        <v>109285</v>
      </c>
      <c r="F15" s="69">
        <v>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4"/>
    </row>
    <row r="16" spans="1:17" s="5" customFormat="1" ht="26.25" customHeight="1" thickBot="1">
      <c r="A16" s="14">
        <v>12</v>
      </c>
      <c r="B16" s="65" t="s">
        <v>24</v>
      </c>
      <c r="C16" s="66">
        <f aca="true" t="shared" si="4" ref="C16:P16">C5-C9</f>
        <v>-1344378.4000000004</v>
      </c>
      <c r="D16" s="66">
        <f t="shared" si="4"/>
        <v>596577</v>
      </c>
      <c r="E16" s="66">
        <f t="shared" si="4"/>
        <v>-1313200</v>
      </c>
      <c r="F16" s="66">
        <f>F5-F9</f>
        <v>458427.6199999992</v>
      </c>
      <c r="G16" s="66">
        <f t="shared" si="4"/>
        <v>510000</v>
      </c>
      <c r="H16" s="66">
        <f t="shared" si="4"/>
        <v>322204.3900000006</v>
      </c>
      <c r="I16" s="66">
        <f t="shared" si="4"/>
        <v>250000</v>
      </c>
      <c r="J16" s="66">
        <f t="shared" si="4"/>
        <v>250000</v>
      </c>
      <c r="K16" s="66">
        <f t="shared" si="4"/>
        <v>250000</v>
      </c>
      <c r="L16" s="66">
        <f t="shared" si="4"/>
        <v>250000</v>
      </c>
      <c r="M16" s="66">
        <f t="shared" si="4"/>
        <v>250000</v>
      </c>
      <c r="N16" s="66">
        <f t="shared" si="4"/>
        <v>200000</v>
      </c>
      <c r="O16" s="66">
        <f t="shared" si="4"/>
        <v>200000</v>
      </c>
      <c r="P16" s="66">
        <f t="shared" si="4"/>
        <v>200000</v>
      </c>
      <c r="Q16" s="35"/>
    </row>
    <row r="17" spans="1:17" s="5" customFormat="1" ht="24" customHeight="1" thickBot="1">
      <c r="A17" s="14">
        <v>13</v>
      </c>
      <c r="B17" s="65" t="s">
        <v>48</v>
      </c>
      <c r="C17" s="66">
        <f aca="true" t="shared" si="5" ref="C17:M17">C18-C31</f>
        <v>2457692.19</v>
      </c>
      <c r="D17" s="66">
        <f t="shared" si="5"/>
        <v>192165.37999999966</v>
      </c>
      <c r="E17" s="66">
        <f t="shared" si="5"/>
        <v>1313200</v>
      </c>
      <c r="F17" s="66">
        <f t="shared" si="5"/>
        <v>-458427.62000000034</v>
      </c>
      <c r="G17" s="66">
        <f t="shared" si="5"/>
        <v>-510000.00000000116</v>
      </c>
      <c r="H17" s="66">
        <f t="shared" si="5"/>
        <v>-322204.3900000012</v>
      </c>
      <c r="I17" s="66">
        <f t="shared" si="5"/>
        <v>-250000</v>
      </c>
      <c r="J17" s="66">
        <f t="shared" si="5"/>
        <v>-250000</v>
      </c>
      <c r="K17" s="66">
        <f t="shared" si="5"/>
        <v>-250000</v>
      </c>
      <c r="L17" s="66">
        <f>L18-P31</f>
        <v>-200000</v>
      </c>
      <c r="M17" s="66">
        <f t="shared" si="5"/>
        <v>-250000</v>
      </c>
      <c r="N17" s="66">
        <f>N18-N31</f>
        <v>-200000</v>
      </c>
      <c r="O17" s="66">
        <f>O18-O31</f>
        <v>-200000</v>
      </c>
      <c r="P17" s="66">
        <f>P18-P31</f>
        <v>-200000</v>
      </c>
      <c r="Q17" s="35"/>
    </row>
    <row r="18" spans="1:17" s="5" customFormat="1" ht="31.5" customHeight="1" thickBot="1">
      <c r="A18" s="9">
        <v>14</v>
      </c>
      <c r="B18" s="65" t="s">
        <v>49</v>
      </c>
      <c r="C18" s="66">
        <f aca="true" t="shared" si="6" ref="C18:H18">C19+C21+C23+C24+C26+C28+C29</f>
        <v>2757692.19</v>
      </c>
      <c r="D18" s="66">
        <f t="shared" si="6"/>
        <v>1447098.5999999996</v>
      </c>
      <c r="E18" s="66">
        <f t="shared" si="6"/>
        <v>2106985</v>
      </c>
      <c r="F18" s="66">
        <f t="shared" si="6"/>
        <v>51572.379999999655</v>
      </c>
      <c r="G18" s="66">
        <f t="shared" si="6"/>
        <v>-1.1641532182693481E-09</v>
      </c>
      <c r="H18" s="66">
        <f t="shared" si="6"/>
        <v>-1.1641532182693481E-09</v>
      </c>
      <c r="I18" s="66"/>
      <c r="J18" s="66"/>
      <c r="K18" s="66"/>
      <c r="L18" s="66"/>
      <c r="M18" s="66"/>
      <c r="N18" s="66"/>
      <c r="O18" s="66"/>
      <c r="P18" s="66"/>
      <c r="Q18" s="35"/>
    </row>
    <row r="19" spans="1:17" s="5" customFormat="1" ht="29.25" customHeight="1">
      <c r="A19" s="13">
        <v>15</v>
      </c>
      <c r="B19" s="70" t="s">
        <v>25</v>
      </c>
      <c r="C19" s="69">
        <v>2000000</v>
      </c>
      <c r="D19" s="69">
        <v>0</v>
      </c>
      <c r="E19" s="69">
        <v>1000000</v>
      </c>
      <c r="F19" s="69">
        <v>0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34"/>
    </row>
    <row r="20" spans="1:17" s="5" customFormat="1" ht="39" customHeight="1">
      <c r="A20" s="13">
        <v>16</v>
      </c>
      <c r="B20" s="21" t="s">
        <v>72</v>
      </c>
      <c r="C20" s="69">
        <v>0</v>
      </c>
      <c r="D20" s="69">
        <v>0</v>
      </c>
      <c r="E20" s="69">
        <v>0</v>
      </c>
      <c r="F20" s="69">
        <v>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34"/>
    </row>
    <row r="21" spans="1:17" s="5" customFormat="1" ht="25.5">
      <c r="A21" s="13">
        <v>17</v>
      </c>
      <c r="B21" s="71" t="s">
        <v>26</v>
      </c>
      <c r="C21" s="69">
        <v>0</v>
      </c>
      <c r="D21" s="69">
        <v>333784.81</v>
      </c>
      <c r="E21" s="69">
        <v>0</v>
      </c>
      <c r="F21" s="69">
        <v>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34"/>
    </row>
    <row r="22" spans="1:17" s="5" customFormat="1" ht="43.5" customHeight="1">
      <c r="A22" s="13">
        <v>18</v>
      </c>
      <c r="B22" s="22" t="s">
        <v>73</v>
      </c>
      <c r="C22" s="69">
        <v>0</v>
      </c>
      <c r="D22" s="69">
        <v>333784.81</v>
      </c>
      <c r="E22" s="69">
        <v>0</v>
      </c>
      <c r="F22" s="69">
        <v>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34"/>
    </row>
    <row r="23" spans="1:17" s="5" customFormat="1" ht="15">
      <c r="A23" s="13">
        <v>19</v>
      </c>
      <c r="B23" s="72" t="s">
        <v>50</v>
      </c>
      <c r="C23" s="69">
        <v>0</v>
      </c>
      <c r="D23" s="69">
        <v>0</v>
      </c>
      <c r="E23" s="69">
        <v>369815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34"/>
    </row>
    <row r="24" spans="1:17" s="5" customFormat="1" ht="25.5">
      <c r="A24" s="13">
        <v>20</v>
      </c>
      <c r="B24" s="72" t="s">
        <v>51</v>
      </c>
      <c r="C24" s="69">
        <v>0</v>
      </c>
      <c r="D24" s="69">
        <v>0</v>
      </c>
      <c r="E24" s="69">
        <v>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4"/>
    </row>
    <row r="25" spans="1:17" s="5" customFormat="1" ht="15">
      <c r="A25" s="13">
        <v>21</v>
      </c>
      <c r="B25" s="22" t="s">
        <v>27</v>
      </c>
      <c r="C25" s="69">
        <v>0</v>
      </c>
      <c r="D25" s="69">
        <v>0</v>
      </c>
      <c r="E25" s="69">
        <v>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34"/>
    </row>
    <row r="26" spans="1:17" s="5" customFormat="1" ht="33.75" customHeight="1">
      <c r="A26" s="13">
        <v>22</v>
      </c>
      <c r="B26" s="73" t="s">
        <v>45</v>
      </c>
      <c r="C26" s="69">
        <v>0</v>
      </c>
      <c r="D26" s="69">
        <v>0</v>
      </c>
      <c r="E26" s="69">
        <v>0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34"/>
    </row>
    <row r="27" spans="1:17" s="5" customFormat="1" ht="38.25">
      <c r="A27" s="13">
        <v>23</v>
      </c>
      <c r="B27" s="21" t="s">
        <v>74</v>
      </c>
      <c r="C27" s="69">
        <v>0</v>
      </c>
      <c r="D27" s="69">
        <v>0</v>
      </c>
      <c r="E27" s="69">
        <v>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34"/>
    </row>
    <row r="28" spans="1:17" s="5" customFormat="1" ht="15">
      <c r="A28" s="13">
        <v>24</v>
      </c>
      <c r="B28" s="70" t="s">
        <v>28</v>
      </c>
      <c r="C28" s="69">
        <v>0</v>
      </c>
      <c r="D28" s="69">
        <v>0</v>
      </c>
      <c r="E28" s="69"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34"/>
    </row>
    <row r="29" spans="1:17" s="5" customFormat="1" ht="25.5">
      <c r="A29" s="13">
        <v>25</v>
      </c>
      <c r="B29" s="70" t="s">
        <v>29</v>
      </c>
      <c r="C29" s="69">
        <v>757692.19</v>
      </c>
      <c r="D29" s="69">
        <f>C16+C17</f>
        <v>1113313.7899999996</v>
      </c>
      <c r="E29" s="69">
        <v>737170</v>
      </c>
      <c r="F29" s="69">
        <f>D16+D17-E29</f>
        <v>51572.379999999655</v>
      </c>
      <c r="G29" s="69">
        <f aca="true" t="shared" si="7" ref="G29:L29">F16+F17</f>
        <v>-1.1641532182693481E-09</v>
      </c>
      <c r="H29" s="69">
        <f t="shared" si="7"/>
        <v>-1.1641532182693481E-09</v>
      </c>
      <c r="I29" s="69">
        <f>H16+H17</f>
        <v>-5.820766091346741E-10</v>
      </c>
      <c r="J29" s="69">
        <f t="shared" si="7"/>
        <v>0</v>
      </c>
      <c r="K29" s="69">
        <f t="shared" si="7"/>
        <v>0</v>
      </c>
      <c r="L29" s="69">
        <f t="shared" si="7"/>
        <v>0</v>
      </c>
      <c r="M29" s="69"/>
      <c r="N29" s="69"/>
      <c r="O29" s="69"/>
      <c r="P29" s="69"/>
      <c r="Q29" s="34"/>
    </row>
    <row r="30" spans="1:17" s="5" customFormat="1" ht="15.75" thickBot="1">
      <c r="A30" s="16">
        <v>26</v>
      </c>
      <c r="B30" s="23" t="s">
        <v>30</v>
      </c>
      <c r="C30" s="74">
        <v>0</v>
      </c>
      <c r="D30" s="74">
        <v>0</v>
      </c>
      <c r="E30" s="74">
        <v>313200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34"/>
    </row>
    <row r="31" spans="1:17" s="5" customFormat="1" ht="34.5" customHeight="1" thickBot="1">
      <c r="A31" s="9">
        <v>27</v>
      </c>
      <c r="B31" s="65" t="s">
        <v>52</v>
      </c>
      <c r="C31" s="66">
        <f>C32+C34+C36+C37+C38+C41</f>
        <v>300000</v>
      </c>
      <c r="D31" s="66">
        <f aca="true" t="shared" si="8" ref="D31:P31">D32+D34+D36+D37+D38+D41</f>
        <v>1254933.22</v>
      </c>
      <c r="E31" s="66">
        <f t="shared" si="8"/>
        <v>793785</v>
      </c>
      <c r="F31" s="66">
        <f t="shared" si="8"/>
        <v>510000</v>
      </c>
      <c r="G31" s="66">
        <f t="shared" si="8"/>
        <v>510000</v>
      </c>
      <c r="H31" s="66">
        <f>H32+H34+H36+H37+H38</f>
        <v>322204.39</v>
      </c>
      <c r="I31" s="66">
        <f t="shared" si="8"/>
        <v>250000</v>
      </c>
      <c r="J31" s="66">
        <f t="shared" si="8"/>
        <v>250000</v>
      </c>
      <c r="K31" s="66">
        <f t="shared" si="8"/>
        <v>250000</v>
      </c>
      <c r="L31" s="66">
        <f t="shared" si="8"/>
        <v>250000</v>
      </c>
      <c r="M31" s="66">
        <f t="shared" si="8"/>
        <v>250000</v>
      </c>
      <c r="N31" s="66">
        <f t="shared" si="8"/>
        <v>200000</v>
      </c>
      <c r="O31" s="66">
        <f t="shared" si="8"/>
        <v>200000</v>
      </c>
      <c r="P31" s="66">
        <f t="shared" si="8"/>
        <v>200000</v>
      </c>
      <c r="Q31" s="35"/>
    </row>
    <row r="32" spans="1:17" s="5" customFormat="1" ht="25.5">
      <c r="A32" s="10">
        <v>28</v>
      </c>
      <c r="B32" s="70" t="s">
        <v>31</v>
      </c>
      <c r="C32" s="69">
        <v>0</v>
      </c>
      <c r="D32" s="69">
        <v>200000</v>
      </c>
      <c r="E32" s="69">
        <v>200000</v>
      </c>
      <c r="F32" s="69">
        <v>250000</v>
      </c>
      <c r="G32" s="69">
        <v>250000</v>
      </c>
      <c r="H32" s="69">
        <v>250000</v>
      </c>
      <c r="I32" s="69">
        <v>250000</v>
      </c>
      <c r="J32" s="69">
        <v>250000</v>
      </c>
      <c r="K32" s="69">
        <v>250000</v>
      </c>
      <c r="L32" s="69">
        <v>250000</v>
      </c>
      <c r="M32" s="69">
        <v>250000</v>
      </c>
      <c r="N32" s="69">
        <v>200000</v>
      </c>
      <c r="O32" s="69">
        <v>200000</v>
      </c>
      <c r="P32" s="69">
        <v>200000</v>
      </c>
      <c r="Q32" s="34"/>
    </row>
    <row r="33" spans="1:17" s="5" customFormat="1" ht="40.5" customHeight="1">
      <c r="A33" s="12">
        <v>29</v>
      </c>
      <c r="B33" s="21" t="s">
        <v>75</v>
      </c>
      <c r="C33" s="69">
        <v>0</v>
      </c>
      <c r="D33" s="69">
        <v>0</v>
      </c>
      <c r="E33" s="69">
        <v>0</v>
      </c>
      <c r="F33" s="69">
        <v>0</v>
      </c>
      <c r="G33" s="69"/>
      <c r="H33" s="69"/>
      <c r="I33" s="69"/>
      <c r="J33" s="69"/>
      <c r="K33" s="69"/>
      <c r="L33" s="69">
        <v>0</v>
      </c>
      <c r="M33" s="69"/>
      <c r="N33" s="69"/>
      <c r="O33" s="69"/>
      <c r="P33" s="69"/>
      <c r="Q33" s="34"/>
    </row>
    <row r="34" spans="1:17" s="4" customFormat="1" ht="25.5">
      <c r="A34" s="13">
        <v>30</v>
      </c>
      <c r="B34" s="75" t="s">
        <v>32</v>
      </c>
      <c r="C34" s="69">
        <v>300000</v>
      </c>
      <c r="D34" s="69">
        <v>300000</v>
      </c>
      <c r="E34" s="69">
        <v>593785</v>
      </c>
      <c r="F34" s="69">
        <v>260000</v>
      </c>
      <c r="G34" s="69">
        <v>260000</v>
      </c>
      <c r="H34" s="69">
        <v>72204.39</v>
      </c>
      <c r="I34" s="69"/>
      <c r="J34" s="69"/>
      <c r="K34" s="69"/>
      <c r="L34" s="69"/>
      <c r="M34" s="69"/>
      <c r="N34" s="69"/>
      <c r="O34" s="69"/>
      <c r="P34" s="69"/>
      <c r="Q34" s="34"/>
    </row>
    <row r="35" spans="1:17" s="4" customFormat="1" ht="42.75" customHeight="1">
      <c r="A35" s="13">
        <v>31</v>
      </c>
      <c r="B35" s="22" t="s">
        <v>76</v>
      </c>
      <c r="C35" s="69">
        <v>0</v>
      </c>
      <c r="D35" s="69">
        <v>0</v>
      </c>
      <c r="E35" s="69">
        <v>333785</v>
      </c>
      <c r="F35" s="69"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34"/>
    </row>
    <row r="36" spans="1:17" s="5" customFormat="1" ht="15">
      <c r="A36" s="13">
        <v>32</v>
      </c>
      <c r="B36" s="72" t="s">
        <v>53</v>
      </c>
      <c r="C36" s="69">
        <v>0</v>
      </c>
      <c r="D36" s="69">
        <v>754933.22</v>
      </c>
      <c r="E36" s="69">
        <v>0</v>
      </c>
      <c r="F36" s="69">
        <v>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34"/>
    </row>
    <row r="37" spans="1:17" s="5" customFormat="1" ht="15">
      <c r="A37" s="12">
        <v>33</v>
      </c>
      <c r="B37" s="72" t="s">
        <v>54</v>
      </c>
      <c r="C37" s="69">
        <v>0</v>
      </c>
      <c r="D37" s="69">
        <v>0</v>
      </c>
      <c r="E37" s="69">
        <v>0</v>
      </c>
      <c r="F37" s="69">
        <v>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34"/>
    </row>
    <row r="38" spans="1:17" s="5" customFormat="1" ht="25.5">
      <c r="A38" s="13">
        <v>34</v>
      </c>
      <c r="B38" s="70" t="s">
        <v>33</v>
      </c>
      <c r="C38" s="69">
        <v>0</v>
      </c>
      <c r="D38" s="69">
        <v>0</v>
      </c>
      <c r="E38" s="69">
        <v>0</v>
      </c>
      <c r="F38" s="69"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34"/>
    </row>
    <row r="39" spans="1:17" s="5" customFormat="1" ht="40.5" customHeight="1">
      <c r="A39" s="12">
        <v>35</v>
      </c>
      <c r="B39" s="21" t="s">
        <v>77</v>
      </c>
      <c r="C39" s="69">
        <v>0</v>
      </c>
      <c r="D39" s="69">
        <v>0</v>
      </c>
      <c r="E39" s="69">
        <v>0</v>
      </c>
      <c r="F39" s="69"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34"/>
    </row>
    <row r="40" spans="1:17" s="5" customFormat="1" ht="15">
      <c r="A40" s="13">
        <v>36</v>
      </c>
      <c r="B40" s="70" t="s">
        <v>34</v>
      </c>
      <c r="C40" s="69">
        <v>0</v>
      </c>
      <c r="D40" s="69">
        <v>0</v>
      </c>
      <c r="E40" s="69">
        <v>0</v>
      </c>
      <c r="F40" s="69">
        <v>0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34"/>
    </row>
    <row r="41" spans="1:17" s="5" customFormat="1" ht="15.75" thickBot="1">
      <c r="A41" s="16">
        <v>37</v>
      </c>
      <c r="B41" s="76" t="s">
        <v>35</v>
      </c>
      <c r="C41" s="77">
        <v>0</v>
      </c>
      <c r="D41" s="77">
        <v>0</v>
      </c>
      <c r="E41" s="77">
        <v>0</v>
      </c>
      <c r="F41" s="77">
        <v>0</v>
      </c>
      <c r="G41" s="77"/>
      <c r="H41" s="77">
        <v>394689.37</v>
      </c>
      <c r="I41" s="77"/>
      <c r="J41" s="77"/>
      <c r="K41" s="77"/>
      <c r="L41" s="77"/>
      <c r="M41" s="77"/>
      <c r="N41" s="77"/>
      <c r="O41" s="77"/>
      <c r="P41" s="77"/>
      <c r="Q41" s="34"/>
    </row>
    <row r="42" spans="1:17" s="4" customFormat="1" ht="27" customHeight="1" thickBot="1">
      <c r="A42" s="9">
        <v>38</v>
      </c>
      <c r="B42" s="65" t="s">
        <v>55</v>
      </c>
      <c r="C42" s="59">
        <f aca="true" t="shared" si="9" ref="C42:P42">C43+C44+C45+C46+C47+C48+C51</f>
        <v>3546893.76</v>
      </c>
      <c r="D42" s="59">
        <f t="shared" si="9"/>
        <v>3380678.57</v>
      </c>
      <c r="E42" s="59">
        <f t="shared" si="9"/>
        <v>3586893.76</v>
      </c>
      <c r="F42" s="59">
        <f t="shared" si="9"/>
        <v>3076893.76</v>
      </c>
      <c r="G42" s="59">
        <f>G43+G44+G45+G46+G47+G48+G51</f>
        <v>2566893.76</v>
      </c>
      <c r="H42" s="59">
        <f t="shared" si="9"/>
        <v>1850000</v>
      </c>
      <c r="I42" s="59">
        <f t="shared" si="9"/>
        <v>1600000</v>
      </c>
      <c r="J42" s="59">
        <f t="shared" si="9"/>
        <v>1350000</v>
      </c>
      <c r="K42" s="59">
        <f t="shared" si="9"/>
        <v>1100000</v>
      </c>
      <c r="L42" s="59">
        <f t="shared" si="9"/>
        <v>850000</v>
      </c>
      <c r="M42" s="59">
        <f t="shared" si="9"/>
        <v>600000</v>
      </c>
      <c r="N42" s="59">
        <f t="shared" si="9"/>
        <v>400000</v>
      </c>
      <c r="O42" s="59">
        <f t="shared" si="9"/>
        <v>200000</v>
      </c>
      <c r="P42" s="59">
        <f t="shared" si="9"/>
        <v>0</v>
      </c>
      <c r="Q42" s="33"/>
    </row>
    <row r="43" spans="1:17" s="5" customFormat="1" ht="15">
      <c r="A43" s="17">
        <v>39</v>
      </c>
      <c r="B43" s="78" t="s">
        <v>7</v>
      </c>
      <c r="C43" s="79">
        <v>0</v>
      </c>
      <c r="D43" s="79">
        <v>0</v>
      </c>
      <c r="E43" s="79">
        <v>0</v>
      </c>
      <c r="F43" s="79">
        <v>0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34"/>
    </row>
    <row r="44" spans="1:17" s="5" customFormat="1" ht="15">
      <c r="A44" s="13">
        <v>40</v>
      </c>
      <c r="B44" s="80" t="s">
        <v>43</v>
      </c>
      <c r="C44" s="69">
        <v>2000000</v>
      </c>
      <c r="D44" s="69">
        <v>1800000</v>
      </c>
      <c r="E44" s="69">
        <f aca="true" t="shared" si="10" ref="E44:P44">D44+E19-E32</f>
        <v>2600000</v>
      </c>
      <c r="F44" s="69">
        <f t="shared" si="10"/>
        <v>2350000</v>
      </c>
      <c r="G44" s="69">
        <f t="shared" si="10"/>
        <v>2100000</v>
      </c>
      <c r="H44" s="69">
        <f t="shared" si="10"/>
        <v>1850000</v>
      </c>
      <c r="I44" s="69">
        <f t="shared" si="10"/>
        <v>1600000</v>
      </c>
      <c r="J44" s="69">
        <f t="shared" si="10"/>
        <v>1350000</v>
      </c>
      <c r="K44" s="69">
        <f t="shared" si="10"/>
        <v>1100000</v>
      </c>
      <c r="L44" s="69">
        <f t="shared" si="10"/>
        <v>850000</v>
      </c>
      <c r="M44" s="69">
        <f t="shared" si="10"/>
        <v>600000</v>
      </c>
      <c r="N44" s="69">
        <f t="shared" si="10"/>
        <v>400000</v>
      </c>
      <c r="O44" s="69">
        <f t="shared" si="10"/>
        <v>200000</v>
      </c>
      <c r="P44" s="69">
        <f t="shared" si="10"/>
        <v>0</v>
      </c>
      <c r="Q44" s="34"/>
    </row>
    <row r="45" spans="1:17" s="5" customFormat="1" ht="15">
      <c r="A45" s="13">
        <v>41</v>
      </c>
      <c r="B45" s="81" t="s">
        <v>44</v>
      </c>
      <c r="C45" s="69">
        <v>1546893.76</v>
      </c>
      <c r="D45" s="69">
        <v>1246893.76</v>
      </c>
      <c r="E45" s="69">
        <f>D45+E21-E34+E35</f>
        <v>986893.76</v>
      </c>
      <c r="F45" s="69">
        <f>E45+F21-F22-F34+F35</f>
        <v>726893.76</v>
      </c>
      <c r="G45" s="69">
        <f aca="true" t="shared" si="11" ref="G45:L45">F45+G21-G34+G35</f>
        <v>466893.76</v>
      </c>
      <c r="H45" s="69">
        <f>G45+H21-H34+H35-H41</f>
        <v>0</v>
      </c>
      <c r="I45" s="69">
        <f t="shared" si="11"/>
        <v>0</v>
      </c>
      <c r="J45" s="69">
        <f t="shared" si="11"/>
        <v>0</v>
      </c>
      <c r="K45" s="69">
        <f t="shared" si="11"/>
        <v>0</v>
      </c>
      <c r="L45" s="69">
        <f t="shared" si="11"/>
        <v>0</v>
      </c>
      <c r="M45" s="69"/>
      <c r="N45" s="69"/>
      <c r="O45" s="69"/>
      <c r="P45" s="69"/>
      <c r="Q45" s="34"/>
    </row>
    <row r="46" spans="1:17" s="5" customFormat="1" ht="27">
      <c r="A46" s="13">
        <v>42</v>
      </c>
      <c r="B46" s="82" t="s">
        <v>56</v>
      </c>
      <c r="C46" s="69">
        <v>0</v>
      </c>
      <c r="D46" s="69">
        <v>0</v>
      </c>
      <c r="E46" s="69">
        <v>0</v>
      </c>
      <c r="F46" s="69">
        <v>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34"/>
    </row>
    <row r="47" spans="1:17" s="5" customFormat="1" ht="15">
      <c r="A47" s="13">
        <v>43</v>
      </c>
      <c r="B47" s="81" t="s">
        <v>57</v>
      </c>
      <c r="C47" s="69">
        <v>0</v>
      </c>
      <c r="D47" s="69">
        <v>0</v>
      </c>
      <c r="E47" s="69">
        <v>0</v>
      </c>
      <c r="F47" s="69">
        <v>0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34"/>
    </row>
    <row r="48" spans="1:17" s="5" customFormat="1" ht="15">
      <c r="A48" s="13">
        <v>44</v>
      </c>
      <c r="B48" s="82" t="s">
        <v>58</v>
      </c>
      <c r="C48" s="83">
        <v>0</v>
      </c>
      <c r="D48" s="83">
        <v>0</v>
      </c>
      <c r="E48" s="83">
        <v>0</v>
      </c>
      <c r="F48" s="83"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36"/>
    </row>
    <row r="49" spans="1:17" s="5" customFormat="1" ht="25.5">
      <c r="A49" s="13">
        <v>45</v>
      </c>
      <c r="B49" s="24" t="s">
        <v>8</v>
      </c>
      <c r="C49" s="83">
        <v>0</v>
      </c>
      <c r="D49" s="83">
        <v>0</v>
      </c>
      <c r="E49" s="83">
        <v>0</v>
      </c>
      <c r="F49" s="83"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36"/>
    </row>
    <row r="50" spans="1:17" s="5" customFormat="1" ht="25.5">
      <c r="A50" s="13">
        <v>46</v>
      </c>
      <c r="B50" s="25" t="s">
        <v>9</v>
      </c>
      <c r="C50" s="83">
        <v>0</v>
      </c>
      <c r="D50" s="83">
        <v>0</v>
      </c>
      <c r="E50" s="83">
        <v>0</v>
      </c>
      <c r="F50" s="83"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36"/>
    </row>
    <row r="51" spans="1:17" s="5" customFormat="1" ht="51">
      <c r="A51" s="47">
        <v>47</v>
      </c>
      <c r="B51" s="84" t="s">
        <v>78</v>
      </c>
      <c r="C51" s="85">
        <v>0</v>
      </c>
      <c r="D51" s="85">
        <v>333784.81</v>
      </c>
      <c r="E51" s="85">
        <v>0</v>
      </c>
      <c r="F51" s="85"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37"/>
    </row>
    <row r="52" spans="1:17" s="5" customFormat="1" ht="15">
      <c r="A52" s="44"/>
      <c r="B52" s="26" t="s">
        <v>10</v>
      </c>
      <c r="C52" s="83">
        <v>0</v>
      </c>
      <c r="D52" s="83">
        <v>0</v>
      </c>
      <c r="E52" s="83">
        <v>0</v>
      </c>
      <c r="F52" s="83"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36"/>
    </row>
    <row r="53" spans="1:17" s="5" customFormat="1" ht="15">
      <c r="A53" s="44"/>
      <c r="B53" s="26" t="s">
        <v>11</v>
      </c>
      <c r="C53" s="83">
        <v>0</v>
      </c>
      <c r="D53" s="83">
        <v>333784.81</v>
      </c>
      <c r="E53" s="83">
        <v>0</v>
      </c>
      <c r="F53" s="83"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36"/>
    </row>
    <row r="54" spans="1:17" s="5" customFormat="1" ht="15.75" thickBot="1">
      <c r="A54" s="44"/>
      <c r="B54" s="26" t="s">
        <v>12</v>
      </c>
      <c r="C54" s="86">
        <v>0</v>
      </c>
      <c r="D54" s="86">
        <v>0</v>
      </c>
      <c r="E54" s="86">
        <v>0</v>
      </c>
      <c r="F54" s="86">
        <v>0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36"/>
    </row>
    <row r="55" spans="1:17" s="4" customFormat="1" ht="30" customHeight="1" thickBot="1">
      <c r="A55" s="9">
        <v>48</v>
      </c>
      <c r="B55" s="65" t="s">
        <v>59</v>
      </c>
      <c r="C55" s="87">
        <f>C42/C5*100</f>
        <v>32.18407287344943</v>
      </c>
      <c r="D55" s="87">
        <f>D42/D5*100</f>
        <v>24.66454675949838</v>
      </c>
      <c r="E55" s="87">
        <f>E42/E5*100</f>
        <v>27.69285260753154</v>
      </c>
      <c r="F55" s="87">
        <f>F42/F5*100</f>
        <v>25.968793992598993</v>
      </c>
      <c r="G55" s="87">
        <f>G42/G5*100</f>
        <v>21.624506204560962</v>
      </c>
      <c r="H55" s="88"/>
      <c r="I55" s="89"/>
      <c r="J55" s="89"/>
      <c r="K55" s="89"/>
      <c r="L55" s="89"/>
      <c r="M55" s="89"/>
      <c r="N55" s="89"/>
      <c r="O55" s="89"/>
      <c r="P55" s="89"/>
      <c r="Q55" s="38"/>
    </row>
    <row r="56" spans="1:17" s="4" customFormat="1" ht="26.25" thickBot="1">
      <c r="A56" s="18">
        <v>49</v>
      </c>
      <c r="B56" s="90" t="s">
        <v>60</v>
      </c>
      <c r="C56" s="91">
        <f>(C42-C51)/C5*100</f>
        <v>32.18407287344943</v>
      </c>
      <c r="D56" s="91">
        <f>(D42-D51)/D5*100</f>
        <v>22.22934007439336</v>
      </c>
      <c r="E56" s="91">
        <f>(E42-E51)/E5*100</f>
        <v>27.69285260753154</v>
      </c>
      <c r="F56" s="91">
        <f>(F42-F51)/F5*100</f>
        <v>25.968793992598993</v>
      </c>
      <c r="G56" s="91">
        <f>(G42-G51)/G5*100</f>
        <v>21.624506204560962</v>
      </c>
      <c r="H56" s="92"/>
      <c r="I56" s="92"/>
      <c r="J56" s="92"/>
      <c r="K56" s="92"/>
      <c r="L56" s="92"/>
      <c r="M56" s="92"/>
      <c r="N56" s="92"/>
      <c r="O56" s="92"/>
      <c r="P56" s="92"/>
      <c r="Q56" s="39"/>
    </row>
    <row r="57" spans="1:17" s="4" customFormat="1" ht="30.75" customHeight="1" thickBot="1">
      <c r="A57" s="9">
        <v>50</v>
      </c>
      <c r="B57" s="65" t="s">
        <v>61</v>
      </c>
      <c r="C57" s="59">
        <f aca="true" t="shared" si="12" ref="C57:H57">C58+C59+C60+C61+C62+C63</f>
        <v>343312.70999999996</v>
      </c>
      <c r="D57" s="59">
        <f t="shared" si="12"/>
        <v>363241</v>
      </c>
      <c r="E57" s="59">
        <f>E58+E59+E60+E61+E62+E63</f>
        <v>997485</v>
      </c>
      <c r="F57" s="59">
        <f t="shared" si="12"/>
        <v>740000</v>
      </c>
      <c r="G57" s="59">
        <f t="shared" si="12"/>
        <v>710000</v>
      </c>
      <c r="H57" s="59">
        <f t="shared" si="12"/>
        <v>497205</v>
      </c>
      <c r="I57" s="59">
        <f aca="true" t="shared" si="13" ref="I57:P57">I58+I59+I60+I61+I62+I63</f>
        <v>390000</v>
      </c>
      <c r="J57" s="59">
        <f t="shared" si="13"/>
        <v>380000</v>
      </c>
      <c r="K57" s="59">
        <f t="shared" si="13"/>
        <v>360000</v>
      </c>
      <c r="L57" s="59">
        <f t="shared" si="13"/>
        <v>345000</v>
      </c>
      <c r="M57" s="59">
        <f t="shared" si="13"/>
        <v>330000</v>
      </c>
      <c r="N57" s="59">
        <f t="shared" si="13"/>
        <v>260000</v>
      </c>
      <c r="O57" s="59">
        <f t="shared" si="13"/>
        <v>245000</v>
      </c>
      <c r="P57" s="59">
        <f t="shared" si="13"/>
        <v>220000</v>
      </c>
      <c r="Q57" s="33"/>
    </row>
    <row r="58" spans="1:17" s="4" customFormat="1" ht="25.5">
      <c r="A58" s="13">
        <v>51</v>
      </c>
      <c r="B58" s="82" t="s">
        <v>62</v>
      </c>
      <c r="C58" s="85">
        <v>6374.79</v>
      </c>
      <c r="D58" s="85">
        <v>30957.43</v>
      </c>
      <c r="E58" s="85">
        <v>365985</v>
      </c>
      <c r="F58" s="85">
        <v>458000</v>
      </c>
      <c r="G58" s="85">
        <v>434000</v>
      </c>
      <c r="H58" s="85">
        <v>413000</v>
      </c>
      <c r="I58" s="85">
        <v>390000</v>
      </c>
      <c r="J58" s="85">
        <v>380000</v>
      </c>
      <c r="K58" s="85">
        <v>360000</v>
      </c>
      <c r="L58" s="85">
        <v>345000</v>
      </c>
      <c r="M58" s="85">
        <v>330000</v>
      </c>
      <c r="N58" s="85">
        <v>260000</v>
      </c>
      <c r="O58" s="85">
        <v>245000</v>
      </c>
      <c r="P58" s="85">
        <v>220000</v>
      </c>
      <c r="Q58" s="37"/>
    </row>
    <row r="59" spans="1:17" s="4" customFormat="1" ht="25.5">
      <c r="A59" s="13">
        <v>52</v>
      </c>
      <c r="B59" s="82" t="s">
        <v>63</v>
      </c>
      <c r="C59" s="85">
        <v>336937.92</v>
      </c>
      <c r="D59" s="85">
        <v>330987.92</v>
      </c>
      <c r="E59" s="85">
        <v>291500</v>
      </c>
      <c r="F59" s="85">
        <v>282000</v>
      </c>
      <c r="G59" s="85">
        <v>276000</v>
      </c>
      <c r="H59" s="85">
        <v>84205</v>
      </c>
      <c r="I59" s="85">
        <v>0</v>
      </c>
      <c r="J59" s="85"/>
      <c r="K59" s="85"/>
      <c r="L59" s="85"/>
      <c r="M59" s="85"/>
      <c r="N59" s="85"/>
      <c r="O59" s="85"/>
      <c r="P59" s="85"/>
      <c r="Q59" s="37"/>
    </row>
    <row r="60" spans="1:17" s="4" customFormat="1" ht="25.5">
      <c r="A60" s="13">
        <v>53</v>
      </c>
      <c r="B60" s="82" t="s">
        <v>64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/>
      <c r="K60" s="85"/>
      <c r="L60" s="85"/>
      <c r="M60" s="85"/>
      <c r="N60" s="85"/>
      <c r="O60" s="85"/>
      <c r="P60" s="85"/>
      <c r="Q60" s="37"/>
    </row>
    <row r="61" spans="1:17" s="4" customFormat="1" ht="38.25">
      <c r="A61" s="13">
        <v>54</v>
      </c>
      <c r="B61" s="82" t="s">
        <v>65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/>
      <c r="K61" s="85"/>
      <c r="L61" s="85"/>
      <c r="M61" s="85"/>
      <c r="N61" s="85"/>
      <c r="O61" s="85"/>
      <c r="P61" s="85"/>
      <c r="Q61" s="37"/>
    </row>
    <row r="62" spans="1:17" s="4" customFormat="1" ht="48.75" customHeight="1">
      <c r="A62" s="13">
        <v>55</v>
      </c>
      <c r="B62" s="82" t="s">
        <v>66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/>
      <c r="K62" s="94"/>
      <c r="L62" s="94"/>
      <c r="M62" s="94"/>
      <c r="N62" s="94"/>
      <c r="O62" s="94"/>
      <c r="P62" s="94"/>
      <c r="Q62" s="40"/>
    </row>
    <row r="63" spans="1:17" s="4" customFormat="1" ht="60" customHeight="1">
      <c r="A63" s="47">
        <v>56</v>
      </c>
      <c r="B63" s="82" t="s">
        <v>38</v>
      </c>
      <c r="C63" s="95">
        <v>0</v>
      </c>
      <c r="D63" s="95">
        <v>1295.65</v>
      </c>
      <c r="E63" s="95">
        <f>E64+E65</f>
        <v>340000</v>
      </c>
      <c r="F63" s="95">
        <v>0</v>
      </c>
      <c r="G63" s="95">
        <v>0</v>
      </c>
      <c r="H63" s="96"/>
      <c r="I63" s="96"/>
      <c r="J63" s="96"/>
      <c r="K63" s="96"/>
      <c r="L63" s="96"/>
      <c r="M63" s="96"/>
      <c r="N63" s="96"/>
      <c r="O63" s="96"/>
      <c r="P63" s="96"/>
      <c r="Q63" s="37"/>
    </row>
    <row r="64" spans="1:17" s="4" customFormat="1" ht="16.5">
      <c r="A64" s="44"/>
      <c r="B64" s="25" t="s">
        <v>13</v>
      </c>
      <c r="C64" s="85">
        <v>0</v>
      </c>
      <c r="D64" s="85">
        <v>0</v>
      </c>
      <c r="E64" s="85"/>
      <c r="F64" s="85">
        <v>0</v>
      </c>
      <c r="G64" s="85">
        <v>0</v>
      </c>
      <c r="H64" s="97"/>
      <c r="I64" s="97"/>
      <c r="J64" s="97"/>
      <c r="K64" s="97"/>
      <c r="L64" s="97"/>
      <c r="M64" s="97"/>
      <c r="N64" s="97"/>
      <c r="O64" s="97"/>
      <c r="P64" s="97"/>
      <c r="Q64" s="37"/>
    </row>
    <row r="65" spans="1:17" s="4" customFormat="1" ht="16.5">
      <c r="A65" s="44"/>
      <c r="B65" s="25" t="s">
        <v>14</v>
      </c>
      <c r="C65" s="85">
        <v>0</v>
      </c>
      <c r="D65" s="85">
        <v>1295.65</v>
      </c>
      <c r="E65" s="85">
        <v>340000</v>
      </c>
      <c r="F65" s="85">
        <v>0</v>
      </c>
      <c r="G65" s="85">
        <v>0</v>
      </c>
      <c r="H65" s="97"/>
      <c r="I65" s="97"/>
      <c r="J65" s="97"/>
      <c r="K65" s="97"/>
      <c r="L65" s="97"/>
      <c r="M65" s="97"/>
      <c r="N65" s="97"/>
      <c r="O65" s="97"/>
      <c r="P65" s="97"/>
      <c r="Q65" s="37"/>
    </row>
    <row r="66" spans="1:17" s="4" customFormat="1" ht="16.5">
      <c r="A66" s="44"/>
      <c r="B66" s="24" t="s">
        <v>15</v>
      </c>
      <c r="C66" s="85">
        <v>0</v>
      </c>
      <c r="D66" s="85">
        <v>0</v>
      </c>
      <c r="E66" s="85"/>
      <c r="F66" s="85"/>
      <c r="G66" s="85">
        <v>0</v>
      </c>
      <c r="H66" s="98"/>
      <c r="I66" s="98"/>
      <c r="J66" s="98"/>
      <c r="K66" s="98"/>
      <c r="L66" s="98"/>
      <c r="M66" s="98"/>
      <c r="N66" s="98"/>
      <c r="O66" s="98"/>
      <c r="P66" s="98"/>
      <c r="Q66" s="37"/>
    </row>
    <row r="67" spans="1:17" s="4" customFormat="1" ht="26.25" thickBot="1">
      <c r="A67" s="45"/>
      <c r="B67" s="27" t="s">
        <v>16</v>
      </c>
      <c r="C67" s="99">
        <v>0</v>
      </c>
      <c r="D67" s="99">
        <v>0</v>
      </c>
      <c r="E67" s="99"/>
      <c r="F67" s="99"/>
      <c r="G67" s="99">
        <v>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37"/>
    </row>
    <row r="68" spans="1:17" s="4" customFormat="1" ht="51">
      <c r="A68" s="43">
        <v>56</v>
      </c>
      <c r="B68" s="84" t="s">
        <v>39</v>
      </c>
      <c r="C68" s="101"/>
      <c r="D68" s="101"/>
      <c r="E68" s="101"/>
      <c r="F68" s="101"/>
      <c r="G68" s="101"/>
      <c r="H68" s="102">
        <v>0</v>
      </c>
      <c r="I68" s="102"/>
      <c r="J68" s="102"/>
      <c r="K68" s="102"/>
      <c r="L68" s="102"/>
      <c r="M68" s="102"/>
      <c r="N68" s="102"/>
      <c r="O68" s="102"/>
      <c r="P68" s="102"/>
      <c r="Q68" s="37"/>
    </row>
    <row r="69" spans="1:17" s="4" customFormat="1" ht="16.5">
      <c r="A69" s="44"/>
      <c r="B69" s="25" t="s">
        <v>40</v>
      </c>
      <c r="C69" s="103"/>
      <c r="D69" s="103"/>
      <c r="E69" s="103"/>
      <c r="F69" s="103"/>
      <c r="G69" s="103"/>
      <c r="H69" s="85">
        <v>0</v>
      </c>
      <c r="I69" s="85"/>
      <c r="J69" s="85"/>
      <c r="K69" s="85"/>
      <c r="L69" s="85"/>
      <c r="M69" s="85"/>
      <c r="N69" s="85"/>
      <c r="O69" s="85"/>
      <c r="P69" s="85"/>
      <c r="Q69" s="37"/>
    </row>
    <row r="70" spans="1:17" s="4" customFormat="1" ht="16.5">
      <c r="A70" s="44"/>
      <c r="B70" s="25" t="s">
        <v>41</v>
      </c>
      <c r="C70" s="103"/>
      <c r="D70" s="103"/>
      <c r="E70" s="103"/>
      <c r="F70" s="103"/>
      <c r="G70" s="103"/>
      <c r="H70" s="85">
        <v>0</v>
      </c>
      <c r="I70" s="85"/>
      <c r="J70" s="85"/>
      <c r="K70" s="85"/>
      <c r="L70" s="85"/>
      <c r="M70" s="85"/>
      <c r="N70" s="85"/>
      <c r="O70" s="85"/>
      <c r="P70" s="85"/>
      <c r="Q70" s="37"/>
    </row>
    <row r="71" spans="1:17" s="4" customFormat="1" ht="16.5">
      <c r="A71" s="44"/>
      <c r="B71" s="25" t="s">
        <v>42</v>
      </c>
      <c r="C71" s="103"/>
      <c r="D71" s="103"/>
      <c r="E71" s="103"/>
      <c r="F71" s="103"/>
      <c r="G71" s="103"/>
      <c r="H71" s="85">
        <v>0</v>
      </c>
      <c r="I71" s="85"/>
      <c r="J71" s="85"/>
      <c r="K71" s="85"/>
      <c r="L71" s="85"/>
      <c r="M71" s="85"/>
      <c r="N71" s="85"/>
      <c r="O71" s="85"/>
      <c r="P71" s="85"/>
      <c r="Q71" s="37"/>
    </row>
    <row r="72" spans="1:17" s="4" customFormat="1" ht="26.25" thickBot="1">
      <c r="A72" s="45"/>
      <c r="B72" s="28" t="s">
        <v>16</v>
      </c>
      <c r="C72" s="100"/>
      <c r="D72" s="100"/>
      <c r="E72" s="100"/>
      <c r="F72" s="100"/>
      <c r="G72" s="100"/>
      <c r="H72" s="102">
        <v>0</v>
      </c>
      <c r="I72" s="102"/>
      <c r="J72" s="102"/>
      <c r="K72" s="102"/>
      <c r="L72" s="102"/>
      <c r="M72" s="102"/>
      <c r="N72" s="102"/>
      <c r="O72" s="102"/>
      <c r="P72" s="102"/>
      <c r="Q72" s="37"/>
    </row>
    <row r="73" spans="1:17" s="4" customFormat="1" ht="17.25" thickBot="1">
      <c r="A73" s="19">
        <v>57</v>
      </c>
      <c r="B73" s="82" t="s">
        <v>37</v>
      </c>
      <c r="C73" s="104"/>
      <c r="D73" s="104"/>
      <c r="E73" s="104"/>
      <c r="F73" s="104"/>
      <c r="G73" s="104"/>
      <c r="H73" s="105">
        <v>0</v>
      </c>
      <c r="I73" s="105"/>
      <c r="J73" s="105"/>
      <c r="K73" s="105"/>
      <c r="L73" s="105"/>
      <c r="M73" s="105"/>
      <c r="N73" s="105"/>
      <c r="O73" s="105"/>
      <c r="P73" s="105"/>
      <c r="Q73" s="37"/>
    </row>
    <row r="74" spans="1:17" s="4" customFormat="1" ht="34.5" customHeight="1" thickBot="1">
      <c r="A74" s="9">
        <v>58</v>
      </c>
      <c r="B74" s="65" t="s">
        <v>67</v>
      </c>
      <c r="C74" s="87">
        <f>C57/C5*100</f>
        <v>3.115176834905089</v>
      </c>
      <c r="D74" s="87">
        <f>D57/D5*100</f>
        <v>2.6501113442047677</v>
      </c>
      <c r="E74" s="87">
        <f>E57/E5*100</f>
        <v>7.701149499120823</v>
      </c>
      <c r="F74" s="87">
        <f>F57/F5*100</f>
        <v>6.245554462862981</v>
      </c>
      <c r="G74" s="87">
        <f>G57/G5*100</f>
        <v>5.9813147098219925</v>
      </c>
      <c r="H74" s="106"/>
      <c r="I74" s="106"/>
      <c r="J74" s="106"/>
      <c r="K74" s="106"/>
      <c r="L74" s="106"/>
      <c r="M74" s="106"/>
      <c r="N74" s="106"/>
      <c r="O74" s="106"/>
      <c r="P74" s="106"/>
      <c r="Q74" s="38"/>
    </row>
    <row r="75" spans="1:17" s="4" customFormat="1" ht="26.25" thickBot="1">
      <c r="A75" s="18">
        <v>59</v>
      </c>
      <c r="B75" s="90" t="s">
        <v>68</v>
      </c>
      <c r="C75" s="91">
        <f>(C57-C63)/C5*100</f>
        <v>3.115176834905089</v>
      </c>
      <c r="D75" s="91">
        <f>(D57-D63)/D5*100</f>
        <v>2.6406586206324865</v>
      </c>
      <c r="E75" s="91">
        <f>(E57-E63)/E5*100</f>
        <v>5.0761568128136805</v>
      </c>
      <c r="F75" s="91">
        <f>(F57-F63)/F5*100</f>
        <v>6.245554462862981</v>
      </c>
      <c r="G75" s="91">
        <f>(G57-G63)/G5*100</f>
        <v>5.9813147098219925</v>
      </c>
      <c r="H75" s="93"/>
      <c r="I75" s="93"/>
      <c r="J75" s="93"/>
      <c r="K75" s="93"/>
      <c r="L75" s="93"/>
      <c r="M75" s="93"/>
      <c r="N75" s="93"/>
      <c r="O75" s="93"/>
      <c r="P75" s="93"/>
      <c r="Q75" s="39"/>
    </row>
    <row r="76" spans="1:17" s="4" customFormat="1" ht="34.5" customHeight="1" thickBot="1">
      <c r="A76" s="20">
        <v>60</v>
      </c>
      <c r="B76" s="107" t="s">
        <v>69</v>
      </c>
      <c r="C76" s="108"/>
      <c r="D76" s="108"/>
      <c r="E76" s="108"/>
      <c r="F76" s="108"/>
      <c r="G76" s="108"/>
      <c r="H76" s="109">
        <f>(G6+G8-G10)/G5/3*100+(F6+F8-F10)/F5/3*100+(E6+E8-E10)/E5/3*100</f>
        <v>2.8249406020117735</v>
      </c>
      <c r="I76" s="109">
        <f>(H6+H8-H10)/H5/3*100+(G6+G8-G10)/G5/3*100+(F6+F8-F10)/F5/3*100</f>
        <v>3.6277861727562333</v>
      </c>
      <c r="J76" s="109">
        <f aca="true" t="shared" si="14" ref="J76:P76">(I6+I8-I10)/I5/3*100+(H6+H8-H10)/H5/3*100+(G6+G8-G10)/G5/3*100</f>
        <v>3.043353647052735</v>
      </c>
      <c r="K76" s="109">
        <f t="shared" si="14"/>
        <v>2.315285190603148</v>
      </c>
      <c r="L76" s="109">
        <f t="shared" si="14"/>
        <v>2.1079387738417465</v>
      </c>
      <c r="M76" s="109">
        <f t="shared" si="14"/>
        <v>2.100865062229895</v>
      </c>
      <c r="N76" s="109">
        <f t="shared" si="14"/>
        <v>2.089767501824122</v>
      </c>
      <c r="O76" s="109">
        <f t="shared" si="14"/>
        <v>1.941363769470253</v>
      </c>
      <c r="P76" s="109">
        <f t="shared" si="14"/>
        <v>1.791359074666828</v>
      </c>
      <c r="Q76" s="41"/>
    </row>
    <row r="77" spans="1:17" s="4" customFormat="1" ht="41.25" customHeight="1" thickBot="1">
      <c r="A77" s="20">
        <v>61</v>
      </c>
      <c r="B77" s="107" t="s">
        <v>70</v>
      </c>
      <c r="C77" s="108"/>
      <c r="D77" s="108"/>
      <c r="E77" s="108"/>
      <c r="F77" s="108"/>
      <c r="G77" s="108"/>
      <c r="H77" s="109">
        <f>H57/H5*100</f>
        <v>4.2056877346882</v>
      </c>
      <c r="I77" s="109">
        <f aca="true" t="shared" si="15" ref="I77:P77">I57/I5*100</f>
        <v>3.296703296703297</v>
      </c>
      <c r="J77" s="109">
        <f t="shared" si="15"/>
        <v>3.2067510548523206</v>
      </c>
      <c r="K77" s="109">
        <f t="shared" si="15"/>
        <v>3.0252100840336134</v>
      </c>
      <c r="L77" s="109">
        <f t="shared" si="15"/>
        <v>2.8870292887029287</v>
      </c>
      <c r="M77" s="109">
        <f t="shared" si="15"/>
        <v>2.740863787375415</v>
      </c>
      <c r="N77" s="109">
        <f t="shared" si="15"/>
        <v>2.152317880794702</v>
      </c>
      <c r="O77" s="109">
        <f t="shared" si="15"/>
        <v>2.0114942528735633</v>
      </c>
      <c r="P77" s="109">
        <f t="shared" si="15"/>
        <v>1.7959183673469388</v>
      </c>
      <c r="Q77" s="41"/>
    </row>
    <row r="78" spans="1:17" s="4" customFormat="1" ht="39.75" customHeight="1" thickBot="1">
      <c r="A78" s="18">
        <v>62</v>
      </c>
      <c r="B78" s="90" t="s">
        <v>71</v>
      </c>
      <c r="C78" s="93"/>
      <c r="D78" s="93"/>
      <c r="E78" s="93"/>
      <c r="F78" s="93"/>
      <c r="G78" s="93"/>
      <c r="H78" s="91">
        <f>H57/H5*100</f>
        <v>4.2056877346882</v>
      </c>
      <c r="I78" s="91">
        <f aca="true" t="shared" si="16" ref="I78:P78">I57/I5*100</f>
        <v>3.296703296703297</v>
      </c>
      <c r="J78" s="91">
        <f t="shared" si="16"/>
        <v>3.2067510548523206</v>
      </c>
      <c r="K78" s="91">
        <f t="shared" si="16"/>
        <v>3.0252100840336134</v>
      </c>
      <c r="L78" s="91">
        <f t="shared" si="16"/>
        <v>2.8870292887029287</v>
      </c>
      <c r="M78" s="91">
        <f t="shared" si="16"/>
        <v>2.740863787375415</v>
      </c>
      <c r="N78" s="91">
        <f t="shared" si="16"/>
        <v>2.152317880794702</v>
      </c>
      <c r="O78" s="91">
        <f>O57/O5*100</f>
        <v>2.0114942528735633</v>
      </c>
      <c r="P78" s="91">
        <f t="shared" si="16"/>
        <v>1.7959183673469388</v>
      </c>
      <c r="Q78" s="39"/>
    </row>
    <row r="79" ht="51" customHeight="1">
      <c r="B79"/>
    </row>
    <row r="80" ht="12.75">
      <c r="P80" s="42" t="e">
        <f>SUM(#REF!)</f>
        <v>#REF!</v>
      </c>
    </row>
    <row r="81" spans="2:16" ht="12.75">
      <c r="B81" s="30"/>
      <c r="P81" s="42" t="e">
        <f>SUM(#REF!)</f>
        <v>#REF!</v>
      </c>
    </row>
  </sheetData>
  <sheetProtection/>
  <mergeCells count="7">
    <mergeCell ref="A68:A72"/>
    <mergeCell ref="C3:D3"/>
    <mergeCell ref="D1:H1"/>
    <mergeCell ref="A51:A54"/>
    <mergeCell ref="A63:A67"/>
    <mergeCell ref="E3:G3"/>
    <mergeCell ref="B2:F2"/>
  </mergeCells>
  <printOptions/>
  <pageMargins left="0.5511811023622047" right="0.31496062992125984" top="0.31496062992125984" bottom="0.15748031496062992" header="0.31496062992125984" footer="0.15748031496062992"/>
  <pageSetup horizontalDpi="600" verticalDpi="600" orientation="landscape" paperSize="9" scale="71" r:id="rId1"/>
  <headerFooter alignWithMargins="0">
    <oddFooter>&amp;L
__________________
         &amp;"Arial,Kursywa" (data)&amp;RWójt/Przewodniczący Zarządu
_______________________
&amp;"Arial,Kursywa"(podpis)            .  &amp;"Arial,Normalny"         
</oddFooter>
  </headerFooter>
  <rowBreaks count="2" manualBreakCount="2">
    <brk id="30" max="255" man="1"/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Skarbnik</cp:lastModifiedBy>
  <cp:lastPrinted>2011-09-15T09:26:55Z</cp:lastPrinted>
  <dcterms:created xsi:type="dcterms:W3CDTF">2009-10-01T06:00:40Z</dcterms:created>
  <dcterms:modified xsi:type="dcterms:W3CDTF">2011-09-15T09:33:03Z</dcterms:modified>
  <cp:category/>
  <cp:version/>
  <cp:contentType/>
  <cp:contentStatus/>
</cp:coreProperties>
</file>