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zabela.zamolska\Desktop\Przetargi 2016\"/>
    </mc:Choice>
  </mc:AlternateContent>
  <bookViews>
    <workbookView xWindow="0" yWindow="0" windowWidth="14370" windowHeight="6930" tabRatio="700"/>
  </bookViews>
  <sheets>
    <sheet name="budynki" sheetId="1" r:id="rId1"/>
    <sheet name="elektronika" sheetId="2" r:id="rId2"/>
    <sheet name="środki trwałe" sheetId="7" r:id="rId3"/>
    <sheet name="Pojazdy" sheetId="9" r:id="rId4"/>
    <sheet name="Szkodowość" sheetId="8" r:id="rId5"/>
  </sheets>
  <definedNames>
    <definedName name="_xlnm.Print_Area" localSheetId="0">budynki!$A$1:$I$211</definedName>
    <definedName name="_xlnm.Print_Area" localSheetId="1">elektronika!$A$1:$D$346</definedName>
    <definedName name="_xlnm.Print_Area" localSheetId="4">Szkodowość!$A$1:$D$33</definedName>
    <definedName name="_xlnm.Print_Area" localSheetId="2">'środki trwałe'!$A$1:$D$27</definedName>
  </definedNames>
  <calcPr calcId="152511"/>
</workbook>
</file>

<file path=xl/calcChain.xml><?xml version="1.0" encoding="utf-8"?>
<calcChain xmlns="http://schemas.openxmlformats.org/spreadsheetml/2006/main">
  <c r="D210" i="1" l="1"/>
  <c r="D224" i="2" l="1"/>
  <c r="D23" i="7"/>
  <c r="C23" i="7"/>
  <c r="C22" i="7"/>
  <c r="C21" i="7"/>
  <c r="C19" i="7"/>
  <c r="C18" i="7"/>
  <c r="C17" i="7"/>
  <c r="C15" i="7"/>
  <c r="C12" i="7"/>
  <c r="C11" i="7"/>
  <c r="C10" i="7"/>
  <c r="C9" i="7"/>
  <c r="D66" i="2"/>
  <c r="D244" i="2"/>
  <c r="D55" i="2"/>
  <c r="D234" i="2"/>
  <c r="D44" i="2"/>
  <c r="C4" i="7"/>
  <c r="E165" i="1"/>
  <c r="E157" i="1"/>
  <c r="E158" i="1"/>
  <c r="E159" i="1"/>
  <c r="E160" i="1"/>
  <c r="E161" i="1"/>
  <c r="E162" i="1"/>
  <c r="E163" i="1"/>
  <c r="E164" i="1"/>
  <c r="E156" i="1"/>
  <c r="D261" i="2" l="1"/>
  <c r="D87" i="2"/>
  <c r="D336" i="2" l="1"/>
  <c r="D210" i="2"/>
  <c r="D323" i="2"/>
  <c r="D183" i="2"/>
  <c r="D170" i="2"/>
  <c r="D313" i="2"/>
  <c r="D303" i="2"/>
  <c r="D296" i="2"/>
  <c r="D288" i="2"/>
  <c r="C13" i="7"/>
  <c r="D279" i="2"/>
  <c r="D103" i="2"/>
  <c r="D267" i="2"/>
  <c r="D79" i="2"/>
  <c r="D256" i="2"/>
  <c r="D249" i="2"/>
  <c r="D33" i="2" l="1"/>
  <c r="C16" i="7" l="1"/>
  <c r="D346" i="2" l="1"/>
  <c r="D198" i="2" l="1"/>
  <c r="D330" i="2" l="1"/>
  <c r="D134" i="2" l="1"/>
  <c r="D130" i="2"/>
  <c r="D274" i="2"/>
  <c r="D97" i="2"/>
  <c r="D231" i="2" l="1"/>
  <c r="D155" i="1"/>
  <c r="E152" i="1"/>
  <c r="D141" i="2" l="1"/>
  <c r="D140" i="2"/>
  <c r="D154" i="2" l="1"/>
  <c r="E87" i="1"/>
  <c r="E79" i="1"/>
  <c r="E72" i="1"/>
  <c r="E67" i="1"/>
  <c r="D61" i="1"/>
  <c r="E57" i="1"/>
  <c r="E56" i="1"/>
  <c r="E53" i="1"/>
  <c r="D100" i="2"/>
  <c r="E207" i="1"/>
  <c r="D207" i="1"/>
  <c r="E204" i="1"/>
  <c r="D204" i="1"/>
  <c r="E201" i="1"/>
  <c r="D201" i="1"/>
  <c r="D233" i="2" l="1"/>
  <c r="D235" i="2" s="1"/>
  <c r="D189" i="1"/>
  <c r="D198" i="1"/>
  <c r="E195" i="1"/>
  <c r="E192" i="1"/>
  <c r="D16" i="7"/>
  <c r="D186" i="1"/>
  <c r="D116" i="2"/>
  <c r="D121" i="2" s="1"/>
  <c r="E183" i="1"/>
  <c r="D180" i="1"/>
  <c r="D168" i="1"/>
  <c r="D195" i="1"/>
  <c r="D192" i="1"/>
  <c r="D183" i="1"/>
  <c r="E171" i="1" l="1"/>
  <c r="E180" i="1"/>
  <c r="E168" i="1"/>
  <c r="D291" i="2" l="1"/>
  <c r="E9" i="1" l="1"/>
  <c r="E8" i="1"/>
  <c r="E92" i="1" l="1"/>
  <c r="D98" i="1"/>
  <c r="D95" i="1"/>
  <c r="D177" i="1"/>
</calcChain>
</file>

<file path=xl/sharedStrings.xml><?xml version="1.0" encoding="utf-8"?>
<sst xmlns="http://schemas.openxmlformats.org/spreadsheetml/2006/main" count="1564" uniqueCount="871">
  <si>
    <t>lp.</t>
  </si>
  <si>
    <t>rok budowy</t>
  </si>
  <si>
    <t>wartość (początkowa)</t>
  </si>
  <si>
    <t>nazwa środka trwałego</t>
  </si>
  <si>
    <t>rok produkcji</t>
  </si>
  <si>
    <t>Lp.</t>
  </si>
  <si>
    <t>lokalizacja (adres)</t>
  </si>
  <si>
    <t>Łącznie</t>
  </si>
  <si>
    <t>1.</t>
  </si>
  <si>
    <t xml:space="preserve">wartość początkowa (księgowa brutto)             </t>
  </si>
  <si>
    <t>Załącznik nr 3</t>
  </si>
  <si>
    <t>Załącznik nr 2</t>
  </si>
  <si>
    <t>Wykaz sprzętu elektronicznego stacjonarnego</t>
  </si>
  <si>
    <t>nazwa budynku / budowli</t>
  </si>
  <si>
    <t>2.</t>
  </si>
  <si>
    <t>3.</t>
  </si>
  <si>
    <t>4.</t>
  </si>
  <si>
    <t>5.</t>
  </si>
  <si>
    <t>6.</t>
  </si>
  <si>
    <t>Wykaz sprzętu elektronicznego przenośnego</t>
  </si>
  <si>
    <t>1. Urząd Gminy</t>
  </si>
  <si>
    <t>Nazwa jednostki</t>
  </si>
  <si>
    <t>zbiory biblioteczne</t>
  </si>
  <si>
    <t>Wartość odtworzeniowa</t>
  </si>
  <si>
    <t>powierzchnia</t>
  </si>
  <si>
    <t xml:space="preserve">8. </t>
  </si>
  <si>
    <t>Konstrukcja</t>
  </si>
  <si>
    <t xml:space="preserve">zabezpieczenia (znane zabiezpieczenia p-poż i przeciw kradzieżowe)                                     </t>
  </si>
  <si>
    <t xml:space="preserve">9. </t>
  </si>
  <si>
    <t>Załącznik nr 1</t>
  </si>
  <si>
    <t>Wykaz budynków i budowli</t>
  </si>
  <si>
    <t>Urząd Miejski</t>
  </si>
  <si>
    <t xml:space="preserve">Urząd Miejski w Sulejowie </t>
  </si>
  <si>
    <t xml:space="preserve">1930r.Wejście A -1997r. </t>
  </si>
  <si>
    <t xml:space="preserve">Sulejów ul.Konecka 42 </t>
  </si>
  <si>
    <t xml:space="preserve">Budynek biurowy ul.Górna </t>
  </si>
  <si>
    <t xml:space="preserve">1920r. </t>
  </si>
  <si>
    <t>Sulejów ul.Górna 15</t>
  </si>
  <si>
    <t xml:space="preserve">Świetlica wiejska Koło </t>
  </si>
  <si>
    <t>2010r.</t>
  </si>
  <si>
    <t>335,65 m2</t>
  </si>
  <si>
    <t xml:space="preserve">Koło </t>
  </si>
  <si>
    <t xml:space="preserve">Świetlica wiejska Biała  </t>
  </si>
  <si>
    <t>287,22 m2</t>
  </si>
  <si>
    <t xml:space="preserve">Biała </t>
  </si>
  <si>
    <t xml:space="preserve">Drukarka </t>
  </si>
  <si>
    <t xml:space="preserve">Komputer </t>
  </si>
  <si>
    <t>Drukarka</t>
  </si>
  <si>
    <t xml:space="preserve">Drukarka atramentowa </t>
  </si>
  <si>
    <t xml:space="preserve">Kopiarka cyfrowa </t>
  </si>
  <si>
    <t>1. Urząd Miejski</t>
  </si>
  <si>
    <t xml:space="preserve">Kamera </t>
  </si>
  <si>
    <t>Miejska Bibliteka Publiczna w Sulejowie</t>
  </si>
  <si>
    <t>Miejski Ośrodek Kultury w Sulejowie</t>
  </si>
  <si>
    <t>Miejski Zakład Komunalny w Sulejowie</t>
  </si>
  <si>
    <t>Gimnazjum w Sulejowie</t>
  </si>
  <si>
    <t>Szkoła Podstawowa nr 1 im. Jana Pawła II w Sulejowie</t>
  </si>
  <si>
    <t>Szkoła Podstawowa nr 2 im. Królowej Jadwigi w Sulejowie</t>
  </si>
  <si>
    <t>Samorządowe Przedszkole w Sulejowie</t>
  </si>
  <si>
    <t>Samorządowe Przedszkole w Przygłowie</t>
  </si>
  <si>
    <t>Szkoła Podstawowa w Przygłowie</t>
  </si>
  <si>
    <t>Gimnazjum w Przygłowie z Siedzibą we Włodzimierzowie</t>
  </si>
  <si>
    <t>Samorządowe Przedszkole w Poniatowie</t>
  </si>
  <si>
    <t>Szkoła Podstawowa im. Jana Pawła II w Witowie</t>
  </si>
  <si>
    <t>Szkoła Podstawowa w Uszczynie</t>
  </si>
  <si>
    <t>Szkoła Podstawowa w Łęcznie</t>
  </si>
  <si>
    <t>Jednostka nie posiada własnych budynków</t>
  </si>
  <si>
    <t>Drukarka Samsung ML-2955ND</t>
  </si>
  <si>
    <t>2. Miejska Bibliteka Publiczna w Sulejowie</t>
  </si>
  <si>
    <t>3. Miejski Ośrodek Kultury w Sulejowie</t>
  </si>
  <si>
    <t>3.  Miejski Ośrodek Kultury w Sulejowie</t>
  </si>
  <si>
    <t>Notebook Dell</t>
  </si>
  <si>
    <t>Pianino Yamaha NP155</t>
  </si>
  <si>
    <t>Drukarka HP LaserJet</t>
  </si>
  <si>
    <t xml:space="preserve">Budynek mieszkalny </t>
  </si>
  <si>
    <t>Garaże</t>
  </si>
  <si>
    <t>Ośrodek Zdrowia</t>
  </si>
  <si>
    <t>Przychodnia Rejonowa</t>
  </si>
  <si>
    <t>Budynek Usługowy</t>
  </si>
  <si>
    <t>Budynke zaplecza</t>
  </si>
  <si>
    <t>Budynek admin.-usługowy</t>
  </si>
  <si>
    <t>Wiata magazynowa</t>
  </si>
  <si>
    <t>Budynek garażowy</t>
  </si>
  <si>
    <t>Budynek garażowy-socjalny</t>
  </si>
  <si>
    <t>Budynek biurowy</t>
  </si>
  <si>
    <t>Budynek gospodarczy</t>
  </si>
  <si>
    <t>Budynek magazynu</t>
  </si>
  <si>
    <t>Budynek stolarni</t>
  </si>
  <si>
    <t>Budynek toalety publicznej</t>
  </si>
  <si>
    <t>Toaleta publiczna wolnostojąca</t>
  </si>
  <si>
    <t xml:space="preserve">Budynek hydroforni </t>
  </si>
  <si>
    <t>Budynek stacji trafo</t>
  </si>
  <si>
    <t>Krzewiny</t>
  </si>
  <si>
    <t>Bliska Woda</t>
  </si>
  <si>
    <t>Ujęcie wody Barbara</t>
  </si>
  <si>
    <t>Przygłów, ul. Krzywa</t>
  </si>
  <si>
    <t>Konstrukcja murowana, pokrycie dachowe- papa</t>
  </si>
  <si>
    <t>Konstrukcja murowana, pokrycie dachowe- blacha</t>
  </si>
  <si>
    <t>Konstrukcja murowana, pokrycie dachowe- dachówka</t>
  </si>
  <si>
    <t>Pokrycie dachowe- pefabrykat</t>
  </si>
  <si>
    <t>Pokrycie dachowe- papa</t>
  </si>
  <si>
    <t>Sulejów, ul. Konecka 5</t>
  </si>
  <si>
    <t>Sulejów, ul. Konecka 20</t>
  </si>
  <si>
    <t>Sulejów, ul. Konecka 18</t>
  </si>
  <si>
    <t>Sulejów, ul. Konecka 31</t>
  </si>
  <si>
    <t>Sulejów, ul. Konecka 36</t>
  </si>
  <si>
    <t>Sulejów, ul. Konecka 36a</t>
  </si>
  <si>
    <t>Sulejów, ul. Konecka 54</t>
  </si>
  <si>
    <t>Sulejów, ul. Konecka 54c</t>
  </si>
  <si>
    <t>Sulejów, ul. Konecka 60</t>
  </si>
  <si>
    <t>Sulejów, ul. Konecka 62</t>
  </si>
  <si>
    <t xml:space="preserve">Sulejów, ul. Konecka 66 </t>
  </si>
  <si>
    <t>Sulejów, ul. Nadrzeczna 3</t>
  </si>
  <si>
    <t>Sulejów, ul. Milejowska 57</t>
  </si>
  <si>
    <t>Sulejów, ul. Błonie 1</t>
  </si>
  <si>
    <t>Sulejów, ul. Garncarska 37</t>
  </si>
  <si>
    <t>Sulejów, ul. Garncarska 44</t>
  </si>
  <si>
    <t>Sulejów, ul. Garncarska 46</t>
  </si>
  <si>
    <t>Sulejów, ul. Garncarska 48</t>
  </si>
  <si>
    <t>Sulejów, ul. Piotrkowska 11b</t>
  </si>
  <si>
    <t>Sulejów, ul. Piotrkowska 11a</t>
  </si>
  <si>
    <t>Sulejów, ul. Podole 14</t>
  </si>
  <si>
    <t>Sulejów, ul. Rynek 9</t>
  </si>
  <si>
    <t>Sulejów, ul. Rynek 1</t>
  </si>
  <si>
    <t>Sulejów, ul. Taraszczyńska 1</t>
  </si>
  <si>
    <t>Sulejów, ul. Ogrodowa 20</t>
  </si>
  <si>
    <t>Sulejów, ul. Polna 2</t>
  </si>
  <si>
    <t>Sulejów, ul. Górna 11</t>
  </si>
  <si>
    <t>Sulejów, ul. Targowa 20</t>
  </si>
  <si>
    <t xml:space="preserve">Sulejów, ul. Dworcowa </t>
  </si>
  <si>
    <t>Sulejów, ul. Psarskiego</t>
  </si>
  <si>
    <t>Sulejów, ul. Konecka 46</t>
  </si>
  <si>
    <t>Sulejów, ul. Targowa</t>
  </si>
  <si>
    <t xml:space="preserve">Sulejów, ul. Plac Straży </t>
  </si>
  <si>
    <t>4. Miejski Zakład Komunalny w Sulejowie</t>
  </si>
  <si>
    <t>Monitor szt. 2</t>
  </si>
  <si>
    <t>Zestaw komputerowy</t>
  </si>
  <si>
    <t>gaśnice proszkowe, kraty w oknach</t>
  </si>
  <si>
    <t xml:space="preserve">gaśnice proszkowe, </t>
  </si>
  <si>
    <t>5. Gimnazjum w Sulejowie</t>
  </si>
  <si>
    <t>Budynek szkolny</t>
  </si>
  <si>
    <t>Budynek hali sportowej</t>
  </si>
  <si>
    <t>Sulejów, ul. Konecka 45</t>
  </si>
  <si>
    <t>Mikrofon bezprzewodowy</t>
  </si>
  <si>
    <t>Telefaks Panasonic</t>
  </si>
  <si>
    <t>Telewizor Samsung</t>
  </si>
  <si>
    <t>Mikrofon pojemnościowy</t>
  </si>
  <si>
    <t>Kserokopiarka Sharp</t>
  </si>
  <si>
    <t>Projektor</t>
  </si>
  <si>
    <t>Laptop Asus</t>
  </si>
  <si>
    <t>gaśnice, hydranty, alarm, monitoring kraty w oknach</t>
  </si>
  <si>
    <t>hydranty, gaśnice,monitoring</t>
  </si>
  <si>
    <t>Konstrukcja murowana,</t>
  </si>
  <si>
    <t>Budynek główny</t>
  </si>
  <si>
    <t>Pomieszczenie świetlicy</t>
  </si>
  <si>
    <t>komputery dla ucznia 10szt.</t>
  </si>
  <si>
    <t>6. Szkoła Podstawowa nr 1 im. Jana Pawła II w Sulejowie</t>
  </si>
  <si>
    <t>Sulejów, ul. Rycerska 10</t>
  </si>
  <si>
    <t>urządzenie gaśnicze ukladów elektronicznych - 1szt.,</t>
  </si>
  <si>
    <t>7.</t>
  </si>
  <si>
    <t>Budynek szkolny (remont pomieczen, pow. 368,4, termomodernizacja pow. 1080 rok 2010)</t>
  </si>
  <si>
    <t>gaśnice proszkowe 4kg. - 6szt,okna z tzw. szybą bezpieczną w prac. komputerowej i sali wf,alarm,aktywny system bezpieczeństwa instalacji gazowej "Gazex"</t>
  </si>
  <si>
    <t>Boisko wielofunkcyjne (utwardzenie placu 2010)</t>
  </si>
  <si>
    <t>7. Szkoła Podstawowa nr 2 im. Królowej Jadwigi w Sulejowie</t>
  </si>
  <si>
    <t>Kserokopiarka</t>
  </si>
  <si>
    <t>8. Samorządowe Przedszkole w Sulejowie</t>
  </si>
  <si>
    <t>Budynek piętrowy</t>
  </si>
  <si>
    <t>3 gaśnice, 2 hydranty</t>
  </si>
  <si>
    <t>Sulejów, ul. Konecka 29</t>
  </si>
  <si>
    <t xml:space="preserve">komputer </t>
  </si>
  <si>
    <t>Radiomagnetofon PHILIPS</t>
  </si>
  <si>
    <t>9. Samorządowe Przedszkole w Przygłowie</t>
  </si>
  <si>
    <t>Konstrukcja murowana</t>
  </si>
  <si>
    <t>Rozbudowa 2009</t>
  </si>
  <si>
    <t>Budynek przedszkolny</t>
  </si>
  <si>
    <t>Konstrukcja murowana- pokrycie dachowe- blacha</t>
  </si>
  <si>
    <t>Przygłów, ul. Słoneczna 20</t>
  </si>
  <si>
    <t>Konstrukcja murowana, płyty warstwowe- pokrycie dachowe- blacha</t>
  </si>
  <si>
    <t>telewizor LCD</t>
  </si>
  <si>
    <t>2007-2012</t>
  </si>
  <si>
    <t>PZU, p-poż (gaśnice, koce)</t>
  </si>
  <si>
    <t>10. Szkoła Podstawowa w Przygłowie</t>
  </si>
  <si>
    <t>Przygłów, ul. Łęczyńska 8</t>
  </si>
  <si>
    <t>10.</t>
  </si>
  <si>
    <t>Komputer</t>
  </si>
  <si>
    <t>Zestaw Hi-Fi mikro</t>
  </si>
  <si>
    <t xml:space="preserve">Rzutnik NOBO </t>
  </si>
  <si>
    <t>Telewizor LG plazma</t>
  </si>
  <si>
    <t>RH Sound PP-0312A1</t>
  </si>
  <si>
    <t>RH Sound PP-0312AU</t>
  </si>
  <si>
    <t>Mikser Allen &amp; Heath ZED</t>
  </si>
  <si>
    <t>Tablica interaktywna</t>
  </si>
  <si>
    <t>Projektor NEC szt. 2</t>
  </si>
  <si>
    <t xml:space="preserve">Centrala telefoniczna </t>
  </si>
  <si>
    <t>Urządzenie wielofunkcyjne Samsung</t>
  </si>
  <si>
    <t>Mikrofon przenośny Alphard</t>
  </si>
  <si>
    <t>Aparat cyfrowy SONY</t>
  </si>
  <si>
    <t>gaśnice proszkowe, pianowe szt. 13, hydrant, alarm, kraty w oknach niektórych pomieszczeń</t>
  </si>
  <si>
    <t>11. Gimnazjum w Przygłowie z Siedzibą we Włodzimierzowie</t>
  </si>
  <si>
    <t>gaśnice GP-2x/ABC szt.5; UGS-2x szt.1; hudranty szt.2; urządzenia alarmowe 2szt.; - monitoring wizyjny, alarm antywłamaniowy, kraty na oknach w 3 salach lekcyjnych, biblioteka, sekretariat, gabinet dyrektora.</t>
  </si>
  <si>
    <t>Przygłów, ul. Ks. Kard. St. Wyszyńskiego 1; 97-330 Sulejów</t>
  </si>
  <si>
    <t>gaśnice GP-4x/ABC- szt. 3; urządzenie alrmowe szt.1.</t>
  </si>
  <si>
    <t>Konstrukcja murowana, pokrycie dachowe- inne</t>
  </si>
  <si>
    <t>Budynek sali gimnastycznej</t>
  </si>
  <si>
    <t>Budynek szkoły</t>
  </si>
  <si>
    <t>Boisko torfowane</t>
  </si>
  <si>
    <t xml:space="preserve">ekran projekcyjny NOBO </t>
  </si>
  <si>
    <t>komputer stacjonarny</t>
  </si>
  <si>
    <t>12. Samorządowe Przedszkole w Poniatowie</t>
  </si>
  <si>
    <t>12.</t>
  </si>
  <si>
    <t>Budynek Przedszkola-Poniatów</t>
  </si>
  <si>
    <t>Poniatów ul. Piotrkowska 11 97-330Sulejów</t>
  </si>
  <si>
    <t>Dobudówka – dach</t>
  </si>
  <si>
    <t>komórka</t>
  </si>
  <si>
    <t>Blok żywieniowy</t>
  </si>
  <si>
    <t>Rozbudowa- szatnia, łazienka</t>
  </si>
  <si>
    <t>Pokrycie dachowe- blacha</t>
  </si>
  <si>
    <t>BLOW kolumna głoś RBW 152 USB/SD</t>
  </si>
  <si>
    <t>mikrofon bezprzewodowy</t>
  </si>
  <si>
    <t>13. Szkoła Podstawowa im. Jana Pawła II w Witowie</t>
  </si>
  <si>
    <t xml:space="preserve">13. </t>
  </si>
  <si>
    <t>Gaśnica  6 kg ABC – 4 szt., gaśnica 2xAF, dozór pracowniczy część doby, podczas funkcjonowania placówki</t>
  </si>
  <si>
    <t>Gaśnica  6 kg ABC – 4 szt., gaśnica 2xAF, dozór pracowniczy część doby, podczas funkcjonowania placówki, kraty w oknach- pierwsze piętro</t>
  </si>
  <si>
    <t>Konstrukcja murowana, drewniana, płyty warstwowe, pokrycie dachowe- blacha, papa</t>
  </si>
  <si>
    <t>Kolonia Witków 47, 97-330 Sulejów</t>
  </si>
  <si>
    <t>gaśnice szt. 9, hydranty szt. 5, urządzenie alarmowe, monitoring</t>
  </si>
  <si>
    <t>14. Szkoła Podstawowa w Uszczynie</t>
  </si>
  <si>
    <t xml:space="preserve">14. </t>
  </si>
  <si>
    <t>Uszczyn, ul. Szkolna 12</t>
  </si>
  <si>
    <t>Kopiarka cyfrowa</t>
  </si>
  <si>
    <t>Monitor LCD szt. 2</t>
  </si>
  <si>
    <t>Zestaw kamer przemysłowych</t>
  </si>
  <si>
    <t>15. Szkoła Podstawowa w Łęcznie</t>
  </si>
  <si>
    <t>15.</t>
  </si>
  <si>
    <t>Budynek po termomodernizacji w 2008 r.</t>
  </si>
  <si>
    <t>Parking szkolny</t>
  </si>
  <si>
    <t>gaśnice proszkowe 2kg, 6kg- szt. 8, gaśnice śniegowe 2kg- szt. 2, kraty w oknach</t>
  </si>
  <si>
    <t>Konstrukcja murowana, drewniana, płyty warstwowe, pokrycie dachowe-  papa</t>
  </si>
  <si>
    <t>Łęczno 12, 97-330 Sulejów</t>
  </si>
  <si>
    <t>Komputer Invar szt. 5</t>
  </si>
  <si>
    <t>Aparat fotograficzny Canon PowerShot szt. 4</t>
  </si>
  <si>
    <t>Szkoła Podstawowa w Klementynowie</t>
  </si>
  <si>
    <t>Biuro Obsługi Jednostek Oświatowych w Sulejowie</t>
  </si>
  <si>
    <t>Miejski Ośrodek Pomocy Społecznej w Sulejowie</t>
  </si>
  <si>
    <t>16. Szkoła Podstawowa w Klementynowie</t>
  </si>
  <si>
    <t>17. Biuro Obsługi Jednostek Oświatowych w Sulejowie</t>
  </si>
  <si>
    <t>18. Miejski Ośrodek Pomocy Społecznej w Sulejowie</t>
  </si>
  <si>
    <t>16.</t>
  </si>
  <si>
    <t>Konstrukcja murowana, pokrycie eternit + blacha trapezowa</t>
  </si>
  <si>
    <t>Klementynów 1, 97-330 Sulejów</t>
  </si>
  <si>
    <t>17.</t>
  </si>
  <si>
    <t>18.</t>
  </si>
  <si>
    <t>ul. Targowa 20, 97-330 Sulejów</t>
  </si>
  <si>
    <t>Budynek MZK</t>
  </si>
  <si>
    <t>Drukarka Laserowa Konika</t>
  </si>
  <si>
    <t>Drukarka laserowa Lexmark</t>
  </si>
  <si>
    <t>Drukarka laserowa Kyocera</t>
  </si>
  <si>
    <t>Dysk twardy zewnętrzny</t>
  </si>
  <si>
    <t>Drukarka HP Laser Jet</t>
  </si>
  <si>
    <t>Notebook Asus</t>
  </si>
  <si>
    <t>Gmina Sulejów- Łódzki Urząd Wojewódzki w Łodzi</t>
  </si>
  <si>
    <t>1954; dobudowa 1962</t>
  </si>
  <si>
    <t>Budynki i budowle</t>
  </si>
  <si>
    <t>zamki podwójne, w części szyby antywałamaniowe, karty w oknach, gaśnice</t>
  </si>
  <si>
    <t>Konstrukcja murowna, pokrycie dachowe- papa + blachodachówka</t>
  </si>
  <si>
    <t>Konstrukcja murowana, pokrycie dachowe- blachodachówka</t>
  </si>
  <si>
    <t>Budynki Urzędu Gminy</t>
  </si>
  <si>
    <t>Konstrukcja metalowa, pokrycie dachowe- papa</t>
  </si>
  <si>
    <t>Hala sportowa</t>
  </si>
  <si>
    <t>Konstrukcja murowana, pokrycie dachowe- papa + blacha</t>
  </si>
  <si>
    <t>ul. Konecka 42</t>
  </si>
  <si>
    <t>89 m2</t>
  </si>
  <si>
    <t>1954r.</t>
  </si>
  <si>
    <t>Ciepłociąg</t>
  </si>
  <si>
    <t>Włodzimierzów, ul. Łęczyńska 10</t>
  </si>
  <si>
    <t>Jednostka główna komputera</t>
  </si>
  <si>
    <t>Jednostka główna</t>
  </si>
  <si>
    <t>Jednostka główna komputera szt. 3</t>
  </si>
  <si>
    <t>Monitor Benq</t>
  </si>
  <si>
    <t>Notebook Sony</t>
  </si>
  <si>
    <t>Kamera wewnętrzna szt. 4</t>
  </si>
  <si>
    <t>Kamera zewnętrzna D/N szt. 4</t>
  </si>
  <si>
    <t>Rejestrator 8 kanałowy</t>
  </si>
  <si>
    <t>Dysk 1 TB</t>
  </si>
  <si>
    <t xml:space="preserve">Monitor 19" </t>
  </si>
  <si>
    <t>2008-2013</t>
  </si>
  <si>
    <t>2007-2013</t>
  </si>
  <si>
    <t>Zestaw monitoringu wizyjnego</t>
  </si>
  <si>
    <t xml:space="preserve"> środki trwałe,wyposażenie, maszyny i urządzenia </t>
  </si>
  <si>
    <t xml:space="preserve">Kontener budka </t>
  </si>
  <si>
    <t>Domek na kółkach z wyposażeniem</t>
  </si>
  <si>
    <t xml:space="preserve"> </t>
  </si>
  <si>
    <t xml:space="preserve">Wiata przystankowa </t>
  </si>
  <si>
    <t xml:space="preserve">Przystanek autobusowy </t>
  </si>
  <si>
    <t xml:space="preserve">Agronomówka </t>
  </si>
  <si>
    <t>Budynek Hydrofornii</t>
  </si>
  <si>
    <t>Budynek Pompowni</t>
  </si>
  <si>
    <t>1985r.</t>
  </si>
  <si>
    <t xml:space="preserve">Budynek Stacji Trafo </t>
  </si>
  <si>
    <t>1981-1982r.</t>
  </si>
  <si>
    <t xml:space="preserve">Podlubień </t>
  </si>
  <si>
    <t xml:space="preserve">Sulejów </t>
  </si>
  <si>
    <t xml:space="preserve">Sulejów u.Piotrkowska </t>
  </si>
  <si>
    <t xml:space="preserve">Podklasztorze </t>
  </si>
  <si>
    <t xml:space="preserve">Poniatów </t>
  </si>
  <si>
    <t xml:space="preserve">Łęczno </t>
  </si>
  <si>
    <t xml:space="preserve">Wójtostwo </t>
  </si>
  <si>
    <t>Kurnędz</t>
  </si>
  <si>
    <t xml:space="preserve">Krzewiny </t>
  </si>
  <si>
    <t xml:space="preserve">Zalesice </t>
  </si>
  <si>
    <t xml:space="preserve">Barkowice </t>
  </si>
  <si>
    <t xml:space="preserve">Bilska Wola Kolonia </t>
  </si>
  <si>
    <t xml:space="preserve">Łazy Dąbrowa </t>
  </si>
  <si>
    <t xml:space="preserve">Sulejów ul.Dworcowa </t>
  </si>
  <si>
    <t xml:space="preserve">Salkowszczyzna </t>
  </si>
  <si>
    <t xml:space="preserve">Powłodzimierzów </t>
  </si>
  <si>
    <t xml:space="preserve">Sulejów Plac Straży ul.Górna </t>
  </si>
  <si>
    <t xml:space="preserve">Sulejów ul.Wschodnia </t>
  </si>
  <si>
    <t xml:space="preserve">Witów </t>
  </si>
  <si>
    <t xml:space="preserve">Kałek </t>
  </si>
  <si>
    <t>Poniatów</t>
  </si>
  <si>
    <t xml:space="preserve">Nowa Wieś </t>
  </si>
  <si>
    <t xml:space="preserve">Witów Kolonia </t>
  </si>
  <si>
    <t>Sulejów ul.Piotrkowska 11</t>
  </si>
  <si>
    <t xml:space="preserve">Sulejów ul.Piotrkowska </t>
  </si>
  <si>
    <t>modernizacja 2013</t>
  </si>
  <si>
    <t>Agregad prądotwórczy</t>
  </si>
  <si>
    <t>Ogrodzenie</t>
  </si>
  <si>
    <t>Oświetlenie</t>
  </si>
  <si>
    <t>gaśnice proszkowe</t>
  </si>
  <si>
    <t>Konstrukcja blaszana</t>
  </si>
  <si>
    <t>Siatka 638 mb</t>
  </si>
  <si>
    <t xml:space="preserve">Komputer Biała </t>
  </si>
  <si>
    <t xml:space="preserve">Komputer  Biała </t>
  </si>
  <si>
    <t xml:space="preserve">Komputer Koło </t>
  </si>
  <si>
    <t xml:space="preserve">Projektor multimedialny Koło </t>
  </si>
  <si>
    <t xml:space="preserve">monitor </t>
  </si>
  <si>
    <t xml:space="preserve">urządzenie wielofuncyjne </t>
  </si>
  <si>
    <t>Skaner HP ScanJet G4050</t>
  </si>
  <si>
    <t>Kasa fiskalna Bingo HS EU std</t>
  </si>
  <si>
    <t>System monitoringu</t>
  </si>
  <si>
    <t>Laptop</t>
  </si>
  <si>
    <t>-</t>
  </si>
  <si>
    <t>kopiarka cyfrowa</t>
  </si>
  <si>
    <t>drukarka HP</t>
  </si>
  <si>
    <t>Serwer HP ProLiant DL320e</t>
  </si>
  <si>
    <t>Kopiarka NashuaTec MP3350SP</t>
  </si>
  <si>
    <t>Komputer ADAX Alfa</t>
  </si>
  <si>
    <t>Pompownia kontenerowa</t>
  </si>
  <si>
    <t>Budynek stacji trafo po modernizacji</t>
  </si>
  <si>
    <t>Budynek chlorowni po modernizacji</t>
  </si>
  <si>
    <t>Komputer Notebook</t>
  </si>
  <si>
    <t>Notebook Lenovo</t>
  </si>
  <si>
    <t>Pamięć Goodram</t>
  </si>
  <si>
    <t>Zestaw tabletów Yarwik Xenta</t>
  </si>
  <si>
    <t>Drukarka HP 1000</t>
  </si>
  <si>
    <t>Drukarka HP 1015</t>
  </si>
  <si>
    <t>Telewizor LG</t>
  </si>
  <si>
    <t>DVD Toshiba</t>
  </si>
  <si>
    <t>Laptop Dell</t>
  </si>
  <si>
    <t>Laptop Lenovo</t>
  </si>
  <si>
    <t>Aparat cyfrowy Canon</t>
  </si>
  <si>
    <t>Tablet Samsung</t>
  </si>
  <si>
    <t>Radioodtwarzacz Philips</t>
  </si>
  <si>
    <t>Aparat fotograficzny SONY</t>
  </si>
  <si>
    <t>Magnetofon Philips - 3 szt.</t>
  </si>
  <si>
    <t>2012-2013</t>
  </si>
  <si>
    <t>Magnetofon Sony</t>
  </si>
  <si>
    <t>Laptop Acer Aspire</t>
  </si>
  <si>
    <t>drukarka HP P1102</t>
  </si>
  <si>
    <t>Kopiarka Kyocera KM1620</t>
  </si>
  <si>
    <t>Komputer Intel</t>
  </si>
  <si>
    <t>urządzenie wielofunckcyjne IR2520</t>
  </si>
  <si>
    <t>Rzutnik multimedialny z nagłośnieniem</t>
  </si>
  <si>
    <t>Zestaw integracyjny Z12</t>
  </si>
  <si>
    <t>Plac zabaw</t>
  </si>
  <si>
    <t>Głośniki - Plogitechx-140</t>
  </si>
  <si>
    <t>Drukarka Samsung ML-2165</t>
  </si>
  <si>
    <t>Laptop Lenovo G580</t>
  </si>
  <si>
    <t>Drukarka Canon Pixima</t>
  </si>
  <si>
    <t>Drukarka HP DJ</t>
  </si>
  <si>
    <t>Monitor LG</t>
  </si>
  <si>
    <t>Monitor Philips</t>
  </si>
  <si>
    <t>Urządzenie wielofunkcyjne HP DeskJet Ink 1515</t>
  </si>
  <si>
    <t>Radiomagnetofon Sony ZS-S10CP</t>
  </si>
  <si>
    <t>Drukaraka HP LJ 1320n</t>
  </si>
  <si>
    <t>Telewizor LCD Thomson 32''</t>
  </si>
  <si>
    <t>Wieża LG XA-16'</t>
  </si>
  <si>
    <t>Drukarka HP LaserJet P 1102W</t>
  </si>
  <si>
    <t>Telewizor Thomson LCD TCL L32</t>
  </si>
  <si>
    <t xml:space="preserve">Laptop Lenovo G580 </t>
  </si>
  <si>
    <t>Projektor Benq MS502</t>
  </si>
  <si>
    <t>Mobilna tablica interaktywna Interactive GoMaxx</t>
  </si>
  <si>
    <t>Laptop ASUS X551CA</t>
  </si>
  <si>
    <t>Komputer Invar szt. 2</t>
  </si>
  <si>
    <t>Zestaw komputerowy Pentium szt.4</t>
  </si>
  <si>
    <t>Stacja robocza PC DVD</t>
  </si>
  <si>
    <t>Radiomagnetofon + CD Philips</t>
  </si>
  <si>
    <t>laptop ASUS</t>
  </si>
  <si>
    <t>Organy elektroniczne</t>
  </si>
  <si>
    <t>Telewizor Samsung DR/40</t>
  </si>
  <si>
    <t>Telewizor LCD LG 32</t>
  </si>
  <si>
    <t>Telewizor Thomson W/32</t>
  </si>
  <si>
    <t>Drukarka HP</t>
  </si>
  <si>
    <t>Odtwarzacz Blu-Ray LG</t>
  </si>
  <si>
    <t>Kolumna głośnikowa Samson szt. 2</t>
  </si>
  <si>
    <t>Zestaw fotograficzny</t>
  </si>
  <si>
    <t>Mikrofon RWM1HH</t>
  </si>
  <si>
    <t>Cyfrowy aparat fotograficzny</t>
  </si>
  <si>
    <t>Mikrofon bezprzewodowy ALPHARD</t>
  </si>
  <si>
    <t>Mikrofon Shure C607</t>
  </si>
  <si>
    <t>Telewizor Trilux</t>
  </si>
  <si>
    <t>Skaner</t>
  </si>
  <si>
    <t>Stacja robocza PC Combo - 9 szt.</t>
  </si>
  <si>
    <t>Monitor Belinea - 11 szt.</t>
  </si>
  <si>
    <t>Mikroskop Visiomar + kamera</t>
  </si>
  <si>
    <t>Mikroskop</t>
  </si>
  <si>
    <t>Mikroskop EV-45 z kamerą USB</t>
  </si>
  <si>
    <t>Serwer 2TB</t>
  </si>
  <si>
    <t>Monitor Samsung 24</t>
  </si>
  <si>
    <t xml:space="preserve">Monitor LG </t>
  </si>
  <si>
    <t>Drukarka HP LASERJET</t>
  </si>
  <si>
    <t>Telefon Gigeset</t>
  </si>
  <si>
    <t>Kalkulator CITZEN CX 123 II</t>
  </si>
  <si>
    <t>Kalkulator CITZEN CX 123 N</t>
  </si>
  <si>
    <t>Projektor HW 3000G</t>
  </si>
  <si>
    <t>Notebook Sony VPC</t>
  </si>
  <si>
    <t>Notebook ASUS</t>
  </si>
  <si>
    <t>Notebook Dell 5040</t>
  </si>
  <si>
    <t>Terminal mobilny ACER B-113</t>
  </si>
  <si>
    <t>Sulejów</t>
  </si>
  <si>
    <t>monitor</t>
  </si>
  <si>
    <t>komputer</t>
  </si>
  <si>
    <t>Konsola XBOX</t>
  </si>
  <si>
    <t>Monitor LG 22M45D</t>
  </si>
  <si>
    <t>Komputer PC ADAX Gamma</t>
  </si>
  <si>
    <t>Notebook ASUS 15,6''</t>
  </si>
  <si>
    <t>Aparat fotograficzny Canon G1X</t>
  </si>
  <si>
    <t>Kamera SONY HDR</t>
  </si>
  <si>
    <t>Telefon Samsung Glaxy III</t>
  </si>
  <si>
    <t>Serwer z osprzętem</t>
  </si>
  <si>
    <t>Drukarka laserowa</t>
  </si>
  <si>
    <t>Laptop Toshiba</t>
  </si>
  <si>
    <t>Głośniki Vision SP-1100P</t>
  </si>
  <si>
    <t>Komputer ProBook</t>
  </si>
  <si>
    <t>Urządzenie wielofunkcyjne Brother</t>
  </si>
  <si>
    <t xml:space="preserve">Ekran projekcyjny </t>
  </si>
  <si>
    <t>Zestaw komputerowy z monitorem</t>
  </si>
  <si>
    <t>Drukarka Brother MFC</t>
  </si>
  <si>
    <t>Projektor ViewSonic</t>
  </si>
  <si>
    <t>Drukarka HP laserowa</t>
  </si>
  <si>
    <t>Projektor Epson szt. 2</t>
  </si>
  <si>
    <t>Laptop AVTek szt. 2</t>
  </si>
  <si>
    <t>komputer stacjonarny 2 szt.</t>
  </si>
  <si>
    <t>tablet Yarvik - 40 szt.</t>
  </si>
  <si>
    <t>Rzutnik BENQ</t>
  </si>
  <si>
    <t>Projektor Optoma</t>
  </si>
  <si>
    <t>Laptop Lenovo G505</t>
  </si>
  <si>
    <t>Notebook Lenovo G50-30 N</t>
  </si>
  <si>
    <t>Projektor Phillips PPX 2480 2 szt.</t>
  </si>
  <si>
    <t>Rejesrtator NT-7116 QX</t>
  </si>
  <si>
    <t>Dysk twardy SATA 500GB</t>
  </si>
  <si>
    <t>Telewizor LCD LG z uchwytem</t>
  </si>
  <si>
    <t>Odtwarzacz DVD Philips</t>
  </si>
  <si>
    <t>Rzutnik Acer z uchwytem</t>
  </si>
  <si>
    <t>Zestaw micro z DVD Philips</t>
  </si>
  <si>
    <t>Telefon Panasonic KX TG 2511</t>
  </si>
  <si>
    <t>Kompresor do malowania</t>
  </si>
  <si>
    <t>Drukarka HP LJ 1020</t>
  </si>
  <si>
    <t>Monitor LED 18,5''</t>
  </si>
  <si>
    <t>telewizor</t>
  </si>
  <si>
    <t>telewizor 2 szt.</t>
  </si>
  <si>
    <t xml:space="preserve">projektor </t>
  </si>
  <si>
    <t>projektor 4 szt.</t>
  </si>
  <si>
    <t>Netbook 2 szt</t>
  </si>
  <si>
    <t>netbook 1 szt.</t>
  </si>
  <si>
    <t>Laptop 4 szt.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</si>
  <si>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</si>
  <si>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</si>
  <si>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</si>
  <si>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</si>
  <si>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</si>
  <si>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</si>
  <si>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</si>
  <si>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DATA I REJESTRACJI</t>
  </si>
  <si>
    <t>Ilość miejsc / ładowność</t>
  </si>
  <si>
    <t>Rok prod.</t>
  </si>
  <si>
    <t>wartość 
(netto, 
bez VAT)</t>
  </si>
  <si>
    <t xml:space="preserve">Okres ubezpieczenia OC i NW </t>
  </si>
  <si>
    <t xml:space="preserve">Okres ubezpieczenia AC i KR </t>
  </si>
  <si>
    <t>Od</t>
  </si>
  <si>
    <t>Do</t>
  </si>
  <si>
    <t>MAN</t>
  </si>
  <si>
    <t>TGM 13 290 4X4 BL</t>
  </si>
  <si>
    <t>WMAN36ZZXBY268983</t>
  </si>
  <si>
    <t>EPI 1W10</t>
  </si>
  <si>
    <t>specjalny pożarniczy</t>
  </si>
  <si>
    <t>01.12.2011</t>
  </si>
  <si>
    <t>JELCZ</t>
  </si>
  <si>
    <t>0009388</t>
  </si>
  <si>
    <t>PTE 804E</t>
  </si>
  <si>
    <t>16.10.1985</t>
  </si>
  <si>
    <t>004</t>
  </si>
  <si>
    <t>SUJP32592P0021341</t>
  </si>
  <si>
    <t>EPI S935</t>
  </si>
  <si>
    <t>20.08.1993</t>
  </si>
  <si>
    <t>FSC Starachowice</t>
  </si>
  <si>
    <t>Star 200</t>
  </si>
  <si>
    <t>A2000271007</t>
  </si>
  <si>
    <t>EPI 7A67</t>
  </si>
  <si>
    <t>FS LUBLIN ŻUK</t>
  </si>
  <si>
    <t>A 07B</t>
  </si>
  <si>
    <t>0064783</t>
  </si>
  <si>
    <t>EPI S792</t>
  </si>
  <si>
    <t>10.02.1993</t>
  </si>
  <si>
    <t>EPI 10CL</t>
  </si>
  <si>
    <t>31.07.1989</t>
  </si>
  <si>
    <t>PTE 437P</t>
  </si>
  <si>
    <t>01.01.1982</t>
  </si>
  <si>
    <t xml:space="preserve">GAZ </t>
  </si>
  <si>
    <t>GAZELA 330273</t>
  </si>
  <si>
    <t>Z3B3302736R0036367</t>
  </si>
  <si>
    <t>EPI 88LL</t>
  </si>
  <si>
    <t>12.01.2007</t>
  </si>
  <si>
    <t>DAIMLER-BENZ</t>
  </si>
  <si>
    <t>LPKF</t>
  </si>
  <si>
    <t>31408314326811</t>
  </si>
  <si>
    <t>EPI 89WH</t>
  </si>
  <si>
    <t>08.12.1977</t>
  </si>
  <si>
    <t>FORD</t>
  </si>
  <si>
    <t>FAB6/RG</t>
  </si>
  <si>
    <t>WF0XXXBDFX7M49084</t>
  </si>
  <si>
    <t>EPI 01RG</t>
  </si>
  <si>
    <t>03.12.2007</t>
  </si>
  <si>
    <t xml:space="preserve">02.12.2016 </t>
  </si>
  <si>
    <t>FNB6 TRANSIT</t>
  </si>
  <si>
    <t>WF0NXXTTFNCY61257</t>
  </si>
  <si>
    <t>EPI 9N98</t>
  </si>
  <si>
    <t>04.12.2012</t>
  </si>
  <si>
    <t xml:space="preserve">03.12.2016 </t>
  </si>
  <si>
    <t>Mercedes</t>
  </si>
  <si>
    <t>Steyer Daimler Puch</t>
  </si>
  <si>
    <t>VAG46023917903986</t>
  </si>
  <si>
    <t>EPI 9AS8</t>
  </si>
  <si>
    <t>07.06.1988</t>
  </si>
  <si>
    <t>4.  Miejski Zakład Komunalny w Sulejowie</t>
  </si>
  <si>
    <t>Ursus</t>
  </si>
  <si>
    <t>C-360</t>
  </si>
  <si>
    <t>0559492</t>
  </si>
  <si>
    <t>PTB 798P</t>
  </si>
  <si>
    <t>ciągnik</t>
  </si>
  <si>
    <t>11.06.1986</t>
  </si>
  <si>
    <t>1/10500</t>
  </si>
  <si>
    <t>Autosan</t>
  </si>
  <si>
    <t>D-732</t>
  </si>
  <si>
    <t>0036987</t>
  </si>
  <si>
    <t>PTF 796G</t>
  </si>
  <si>
    <t>przyczepa</t>
  </si>
  <si>
    <t>14.05.1987</t>
  </si>
  <si>
    <t>IVECO</t>
  </si>
  <si>
    <t>DAILY 35C15</t>
  </si>
  <si>
    <t>ZCFC35A8085738634</t>
  </si>
  <si>
    <t>EPI 1A11</t>
  </si>
  <si>
    <t>specjalny</t>
  </si>
  <si>
    <t>10.12.2009</t>
  </si>
  <si>
    <t>3/430</t>
  </si>
  <si>
    <t>8.163 LC</t>
  </si>
  <si>
    <t>WMAL20Z058G138373</t>
  </si>
  <si>
    <t>EPI 06WW</t>
  </si>
  <si>
    <t>ciężarowy</t>
  </si>
  <si>
    <t>23.01.2009</t>
  </si>
  <si>
    <t>VOLKSWAGEN</t>
  </si>
  <si>
    <t xml:space="preserve">osobowy </t>
  </si>
  <si>
    <t>KOPARKA KOMATSU</t>
  </si>
  <si>
    <t>WB 93R-2</t>
  </si>
  <si>
    <t>93F21623</t>
  </si>
  <si>
    <t>wolnobieżny</t>
  </si>
  <si>
    <t>03.07.2001</t>
  </si>
  <si>
    <t>ŁADOWARKA</t>
  </si>
  <si>
    <t>FADROMA 200</t>
  </si>
  <si>
    <t>0003735</t>
  </si>
  <si>
    <t>31.05.1976</t>
  </si>
  <si>
    <t>DAF</t>
  </si>
  <si>
    <t>FANCF75</t>
  </si>
  <si>
    <t>XLRAS75PC0E972700</t>
  </si>
  <si>
    <t>EPI 66F9</t>
  </si>
  <si>
    <t>CIĘŻAROWY</t>
  </si>
  <si>
    <t>13.12.2012</t>
  </si>
  <si>
    <t>3/7655</t>
  </si>
  <si>
    <t>Ochotnicza Straż Pożarna w Krzewinach
Krzewiny 21, 97-330 Sulejów
Regon 592170462</t>
  </si>
  <si>
    <t>Gmina Sulejów
ul. Konecka 42, 97-330 Sulejów
Regon 590648327</t>
  </si>
  <si>
    <t>Ochotnicza Straż Pożarna Kłudzice
Kłudzice 34, 97-330 Sulejów
REGON: 592176520</t>
  </si>
  <si>
    <t>Gmina Sulejów
ul. Konecka 42, 97-330 Sulejów
Regon 590648328</t>
  </si>
  <si>
    <t>Ochotnicza Straż Pożarna Kurnędz
Kurnędz 55A, 97-330 Sulejów
REGON:  592179180</t>
  </si>
  <si>
    <t>Ochotnicza Straż Pożarna w Barkowicach Mokrych
ul. Główna 48, Barkowice Mokre, 97-330 Sulejów
Regon 592304135</t>
  </si>
  <si>
    <t>Ochotnicza Straż Pożarna w Barkowicach Mokrych
ul. Główna 48, Barkowice Mokre, 
97-330 Sulejów
Regon 592304135</t>
  </si>
  <si>
    <t>Ochotnicza Straż Pożarna Łęczno
Łęczno 57; 97-330 Sulejów
REGON: 592174715</t>
  </si>
  <si>
    <t>Ochotnicza Straż Pożarna w Przygłowie
ul. Sulejowska 33
Przygłów, 97-330 Sulejów
REGON: 590276512</t>
  </si>
  <si>
    <t>Ochotnicza Straż Pożarna w Sulejowie
Plac Straży 1, 97-330 Sulejów
REGON: 590525330</t>
  </si>
  <si>
    <t>Ochotnicza Straż Pożarna w Witowie
Witów 32, 97-330 Sulejów
REGON: 590540216</t>
  </si>
  <si>
    <t>Ochotnicza Straż Pożarna w Zalesicach
Zalesice 19, 97-330 Sulejów
REGON: 590519854</t>
  </si>
  <si>
    <t>Ochotnicza Straż Pożarna w Barkowicach
ul. Widok 94; 97-330 Sulejów
REGON: 590542770</t>
  </si>
  <si>
    <t>Miejski Zakład Komunalny w Sulejowie
ul. Konecka 46, 97-330 Sulejów
REGON: 590021060</t>
  </si>
  <si>
    <t>O10R</t>
  </si>
  <si>
    <t>SUJP422CCS0000121</t>
  </si>
  <si>
    <t>EPI 08LX</t>
  </si>
  <si>
    <t>20.12.1995</t>
  </si>
  <si>
    <t>FS LUBLIN</t>
  </si>
  <si>
    <t>SUL331412V0028022</t>
  </si>
  <si>
    <t>EPI 19ES</t>
  </si>
  <si>
    <t>18.12.1997</t>
  </si>
  <si>
    <t>26.03.2016</t>
  </si>
  <si>
    <t>MERCEDES</t>
  </si>
  <si>
    <t>409LF</t>
  </si>
  <si>
    <t>EPI 98CU</t>
  </si>
  <si>
    <t>20.04.1977</t>
  </si>
  <si>
    <t>GOLF</t>
  </si>
  <si>
    <t>WVWZZZ1HZPW740005</t>
  </si>
  <si>
    <t>EPI 98VF</t>
  </si>
  <si>
    <t>06.08.1993</t>
  </si>
  <si>
    <t>PRZYCZEPA</t>
  </si>
  <si>
    <t>SAM</t>
  </si>
  <si>
    <t>004P090024</t>
  </si>
  <si>
    <t>EPI 01UY</t>
  </si>
  <si>
    <t>przyczepa lekka</t>
  </si>
  <si>
    <t>24.02.2009</t>
  </si>
  <si>
    <t>-/750</t>
  </si>
  <si>
    <t>Ochotnicza Straż Pożarna w Uszczynie
ul. Szkolna 29, Uszczyn
97-330 Sulejów
REGON: 591049770</t>
  </si>
  <si>
    <t>Ochotnicza Straż Pożarna w Przygłowie
ul. Sulejowska 33
Przygłów
97-330 Sulejów
REGON: 590276512</t>
  </si>
  <si>
    <t xml:space="preserve">TGM </t>
  </si>
  <si>
    <t>WMAN38ZZ0AY246470</t>
  </si>
  <si>
    <t>EPI 2F33</t>
  </si>
  <si>
    <t>07.06.2010</t>
  </si>
  <si>
    <t>PRZYCZEPA DO CIĄGNIĘCIA ŁODZI</t>
  </si>
  <si>
    <t>CYMERMAN 750 2 C</t>
  </si>
  <si>
    <t>SV9PC500A80GK1014</t>
  </si>
  <si>
    <t>EPI 68SJ</t>
  </si>
  <si>
    <t>WYPOSAŻENIE OSP</t>
  </si>
  <si>
    <t>08.07.2008</t>
  </si>
  <si>
    <t>ŁÓDŹ MOTOR.</t>
  </si>
  <si>
    <t>MERCEDES-BENZ</t>
  </si>
  <si>
    <t>L680D</t>
  </si>
  <si>
    <t>EPI 5F20</t>
  </si>
  <si>
    <t>04.08.1978</t>
  </si>
  <si>
    <t xml:space="preserve">FSC - STARACHOWICE </t>
  </si>
  <si>
    <t>STAR A25</t>
  </si>
  <si>
    <t>EPI 11L2</t>
  </si>
  <si>
    <t>29.01.1974</t>
  </si>
  <si>
    <t>Ochotnicza Straż Pożarna w Sulejowie
Plac Straży 1, 97-330 Sulejów
Regon 590525330</t>
  </si>
  <si>
    <t>Ochotnicza Straż Pożarna w Kałku
Kałek 31, 97-330 Sulejów
Regon 591016368</t>
  </si>
  <si>
    <t>Ochotnicza Straż Pożarna w Przygłowie
ul. Sulejowska 33, 97-330 Przygłów
Regon 590276512</t>
  </si>
  <si>
    <t xml:space="preserve">Opel </t>
  </si>
  <si>
    <t>Astra G-CC</t>
  </si>
  <si>
    <t>W0L0TGF48Y5014023</t>
  </si>
  <si>
    <t>LWT 2555</t>
  </si>
  <si>
    <t>30.09.1999</t>
  </si>
  <si>
    <t xml:space="preserve">Przyczepa lekka </t>
  </si>
  <si>
    <t>SWH2360S59B004691</t>
  </si>
  <si>
    <t>EPI 43YW</t>
  </si>
  <si>
    <t xml:space="preserve">Przyczepa </t>
  </si>
  <si>
    <t>28.09.2009</t>
  </si>
  <si>
    <t xml:space="preserve">STAR </t>
  </si>
  <si>
    <t>EPI R130</t>
  </si>
  <si>
    <t>14.09.1979</t>
  </si>
  <si>
    <t>Scania</t>
  </si>
  <si>
    <t>93M</t>
  </si>
  <si>
    <t>VLUPM4X2Z09002417</t>
  </si>
  <si>
    <t>EPI 51N4</t>
  </si>
  <si>
    <t>specjalny asenizacyjny</t>
  </si>
  <si>
    <t>TRANSIT 2,5 D</t>
  </si>
  <si>
    <t>WV0LXXGBVLWL25001</t>
  </si>
  <si>
    <t>EPI X055</t>
  </si>
  <si>
    <t>20.02.2002</t>
  </si>
  <si>
    <t>3/1550</t>
  </si>
  <si>
    <t xml:space="preserve">Volkswagen </t>
  </si>
  <si>
    <t xml:space="preserve">Transporter </t>
  </si>
  <si>
    <t>WV2ZZZ7HZ6H025527</t>
  </si>
  <si>
    <t>EPI 70VW</t>
  </si>
  <si>
    <t>15.09.2005</t>
  </si>
  <si>
    <t>9/935</t>
  </si>
  <si>
    <t>BENZ D</t>
  </si>
  <si>
    <t>EPI 42ER</t>
  </si>
  <si>
    <t>08.02.1991</t>
  </si>
  <si>
    <t xml:space="preserve"> FS LUBLIN</t>
  </si>
  <si>
    <t>SUL330212Y0042596</t>
  </si>
  <si>
    <t>EPI 11CL</t>
  </si>
  <si>
    <t>12.04.2000</t>
  </si>
  <si>
    <t>TRANSPORTER 2,4D</t>
  </si>
  <si>
    <t>WV2ZZZ70ZNH066545</t>
  </si>
  <si>
    <t>EPI 62MN</t>
  </si>
  <si>
    <t>TRANSPORTER</t>
  </si>
  <si>
    <t>WV2ZZZ70ZPH129242</t>
  </si>
  <si>
    <t>EPI 7P90</t>
  </si>
  <si>
    <t>02.09.1993</t>
  </si>
  <si>
    <t>AUTOSAN</t>
  </si>
  <si>
    <t>A0909L</t>
  </si>
  <si>
    <t>SUASW3AFP3S680280</t>
  </si>
  <si>
    <t>EPI V069</t>
  </si>
  <si>
    <t>AUTOBUS</t>
  </si>
  <si>
    <t>08.04.2003</t>
  </si>
  <si>
    <t>WDB67301215544975</t>
  </si>
  <si>
    <t>EPI 5P22</t>
  </si>
  <si>
    <t>04.09.1990</t>
  </si>
  <si>
    <t>Ochotnicza Straż Pożarna Barkowice Mokre
ul. Główna 48, Barkowice Mokre, 97-330 Sulejów
Regon 592304135</t>
  </si>
  <si>
    <t>Ochotnicza Straż Pożarna Bliska Wola
Bliska Wola 1, 97-330 Sulejów
Regon 592160392</t>
  </si>
  <si>
    <t>Ochotnicza Straż Pożarna Sulejów-Podklasztorze
ul. Władysława Jagiełły 6, 97-330 Sulejów
Regon 590537941</t>
  </si>
  <si>
    <t>Ochotnicza Straż Pożarna w Kole
Koło 58, 97-330 Sulejów
Regon 100403522</t>
  </si>
  <si>
    <t>Urząd Miejski
ul. Konecka 42, 97-330 Sulejów
Regon 000524269</t>
  </si>
  <si>
    <t>WMAN36ZZ39Y221918</t>
  </si>
  <si>
    <t>EPI 98UV</t>
  </si>
  <si>
    <t>15.10.2008</t>
  </si>
  <si>
    <t>H6-10.035</t>
  </si>
  <si>
    <t>SUADW1DDPX5510228</t>
  </si>
  <si>
    <t>LWT 2599</t>
  </si>
  <si>
    <t>10.11.1999</t>
  </si>
  <si>
    <t>Renault</t>
  </si>
  <si>
    <t>Midliner S170</t>
  </si>
  <si>
    <t>VF6JS00A000009117</t>
  </si>
  <si>
    <t>M 69</t>
  </si>
  <si>
    <t>SUSM69ZZZ3F001507</t>
  </si>
  <si>
    <t>EPI X770</t>
  </si>
  <si>
    <t>28.10.2008</t>
  </si>
  <si>
    <t xml:space="preserve">02.11.2016 </t>
  </si>
  <si>
    <t>WV2ZZZ70ZNH117770</t>
  </si>
  <si>
    <t>EPI 70LA</t>
  </si>
  <si>
    <t>ciężarowy- osobowy</t>
  </si>
  <si>
    <t>14.05.1992</t>
  </si>
  <si>
    <t>NIEWIADÓW</t>
  </si>
  <si>
    <t>B1400</t>
  </si>
  <si>
    <t>SWNB14000V0002869</t>
  </si>
  <si>
    <t>EPI 36XL</t>
  </si>
  <si>
    <t>06.10.1997</t>
  </si>
  <si>
    <t>Ubezpieczający</t>
  </si>
  <si>
    <t>Ubezpieczony</t>
  </si>
  <si>
    <t>Sulejów, ul. Błonie 1A</t>
  </si>
  <si>
    <t>Sulejów, ul. Błonie 10A</t>
  </si>
  <si>
    <t>Włodzimierzów, ul. Łęczyńska 78</t>
  </si>
  <si>
    <t>Włodzimierzów, ul. Zdrowie 11</t>
  </si>
  <si>
    <t>Witów, Kolonia 34</t>
  </si>
  <si>
    <t>Witów, Kolonia 35</t>
  </si>
  <si>
    <t>Witów, Kolonia 37</t>
  </si>
  <si>
    <t>Uszczyn, ul. Szkolna 6</t>
  </si>
  <si>
    <t>Sulejów, ul. Grunwaldzka 2</t>
  </si>
  <si>
    <t>Komputer Fujitsu Esprimo</t>
  </si>
  <si>
    <t>Monitor 24'' Liyama Prolite</t>
  </si>
  <si>
    <t>UPS APC</t>
  </si>
  <si>
    <t>Czyknik kodów kreskowych - 3 szt.</t>
  </si>
  <si>
    <t>Drukarka OKI C831dn</t>
  </si>
  <si>
    <t>UPS APC Back 650VA</t>
  </si>
  <si>
    <t>Switch HP 1620-24G</t>
  </si>
  <si>
    <t>UPS EATON ELLIPSE ECO 650 IEC</t>
  </si>
  <si>
    <t>Komputer HP ProDesk G2 MT</t>
  </si>
  <si>
    <t>Drukarka laserowa KYOCERA FS-C5200DN</t>
  </si>
  <si>
    <t>Załącznik nr 5</t>
  </si>
  <si>
    <t>Informacje o szkodach w ostatnich latach</t>
  </si>
  <si>
    <t>Rok</t>
  </si>
  <si>
    <t xml:space="preserve">Jednostka </t>
  </si>
  <si>
    <t>Opis szkody</t>
  </si>
  <si>
    <t>Wysokość wypłaconych odszkodowań</t>
  </si>
  <si>
    <t>MOK</t>
  </si>
  <si>
    <t>MBP</t>
  </si>
  <si>
    <t>Gimnazjum 
w Sulejowie</t>
  </si>
  <si>
    <t>SP Łęczno</t>
  </si>
  <si>
    <t>Dewastacja drzwi wejściowych</t>
  </si>
  <si>
    <t>Rozbicie lustra</t>
  </si>
  <si>
    <t>Przepięcie - uszkodzenie komputera</t>
  </si>
  <si>
    <t>SP Witów</t>
  </si>
  <si>
    <t>MZK</t>
  </si>
  <si>
    <t>SP Uszczyn</t>
  </si>
  <si>
    <t>Przepięcie - uszkodzenie switcha</t>
  </si>
  <si>
    <t>OC za drogi - uszkodzenie pojazdu na drodze gmninnej</t>
  </si>
  <si>
    <t>Przepięcie - uszkodzenie laptopa</t>
  </si>
  <si>
    <t>Zalanie pomieszczeń</t>
  </si>
  <si>
    <t>SP nr 1</t>
  </si>
  <si>
    <t>Rozbicie luster - 6 szt.</t>
  </si>
  <si>
    <t>OC - uszkodzenie światłowodu podczas robót ziemmnych</t>
  </si>
  <si>
    <t>Gmina Sulejów
ul. Konecka 42, 97-330 Sulejów
Regon 590648329</t>
  </si>
  <si>
    <t>Ochotnicza Straż Pożarna w Krzewinach
Krzewiny 21
97-330 Sulejów
Regon: 592170462</t>
  </si>
  <si>
    <t>Ochotnicza Straż Pożarna w Białej                                                                       Biała 78                                                                    97-330 Sulejów                                                           Regon: 590588594</t>
  </si>
  <si>
    <t>Ochotnicza Straż Pożarna w Krzewinach
Krzewiny 21, 97-330 Sulejów
Regon: 592170462</t>
  </si>
  <si>
    <t>TYM</t>
  </si>
  <si>
    <t>Nissan</t>
  </si>
  <si>
    <t xml:space="preserve">01.01.2017 </t>
  </si>
  <si>
    <t>09.01.2017</t>
  </si>
  <si>
    <t>16.01.2017</t>
  </si>
  <si>
    <t>04.12.2016</t>
  </si>
  <si>
    <t xml:space="preserve">22.02.2017 </t>
  </si>
  <si>
    <t xml:space="preserve">09.02.2017 </t>
  </si>
  <si>
    <t>02.07.2016</t>
  </si>
  <si>
    <t xml:space="preserve">30.09.2016 </t>
  </si>
  <si>
    <t xml:space="preserve">08.08.2016 </t>
  </si>
  <si>
    <t xml:space="preserve">20.05.2016 </t>
  </si>
  <si>
    <t xml:space="preserve">06.04.2016 </t>
  </si>
  <si>
    <t xml:space="preserve">12.04.2016 </t>
  </si>
  <si>
    <t xml:space="preserve">02.05.2016 </t>
  </si>
  <si>
    <t>05.10.2016</t>
  </si>
  <si>
    <t>10.11.2016</t>
  </si>
  <si>
    <t xml:space="preserve">15.10.2016 </t>
  </si>
  <si>
    <t xml:space="preserve">10.04.2016 </t>
  </si>
  <si>
    <t xml:space="preserve">25.05.2016 </t>
  </si>
  <si>
    <t xml:space="preserve">09.12.2016 </t>
  </si>
  <si>
    <t xml:space="preserve">28.01.2017 </t>
  </si>
  <si>
    <t xml:space="preserve">18.01.2017 </t>
  </si>
  <si>
    <t>30.09.2016</t>
  </si>
  <si>
    <t xml:space="preserve">27.08.2016 </t>
  </si>
  <si>
    <t xml:space="preserve">12.05.2016 </t>
  </si>
  <si>
    <t xml:space="preserve">03.11.2016 </t>
  </si>
  <si>
    <t xml:space="preserve">12.10.2016 </t>
  </si>
  <si>
    <t>T1003</t>
  </si>
  <si>
    <t>10STH00605</t>
  </si>
  <si>
    <t>EPI 3EY1</t>
  </si>
  <si>
    <t>ciągnik rolniczy</t>
  </si>
  <si>
    <t>1/-</t>
  </si>
  <si>
    <t>04.11.2016</t>
  </si>
  <si>
    <t>06.11.2016</t>
  </si>
  <si>
    <t>06.11.2014</t>
  </si>
  <si>
    <t>Cabstar</t>
  </si>
  <si>
    <t>VWASBFTL032172717</t>
  </si>
  <si>
    <t>EPI 5EN9</t>
  </si>
  <si>
    <t>specjalny/
podnośnik</t>
  </si>
  <si>
    <t>09.10.2003</t>
  </si>
  <si>
    <t>2/-</t>
  </si>
  <si>
    <t>01.12.2017</t>
  </si>
  <si>
    <t xml:space="preserve">31.12.2017 </t>
  </si>
  <si>
    <t>15.01.2018</t>
  </si>
  <si>
    <t>15.12.2016</t>
  </si>
  <si>
    <t>14.12.2017</t>
  </si>
  <si>
    <t xml:space="preserve">02.12.2017 </t>
  </si>
  <si>
    <t xml:space="preserve">03.12.2017 </t>
  </si>
  <si>
    <t>29.01.2017</t>
  </si>
  <si>
    <t>28.01.2018</t>
  </si>
  <si>
    <t xml:space="preserve">21.02.2018 </t>
  </si>
  <si>
    <t>25.03.2017</t>
  </si>
  <si>
    <t>08.02.2018</t>
  </si>
  <si>
    <t>06.03.2017</t>
  </si>
  <si>
    <t>05.03.2018</t>
  </si>
  <si>
    <t>11.06.2016</t>
  </si>
  <si>
    <t xml:space="preserve">10.06.2017 </t>
  </si>
  <si>
    <t>06.06.2016</t>
  </si>
  <si>
    <t>05.06.2017</t>
  </si>
  <si>
    <t xml:space="preserve">26.06.2016 </t>
  </si>
  <si>
    <t>25.06.2017</t>
  </si>
  <si>
    <t>01.07.2017</t>
  </si>
  <si>
    <t>29.09.2017</t>
  </si>
  <si>
    <t xml:space="preserve">07.08.2017 </t>
  </si>
  <si>
    <t>19.05.2017</t>
  </si>
  <si>
    <t xml:space="preserve">05.04.2017 </t>
  </si>
  <si>
    <t xml:space="preserve">11.04.2017 </t>
  </si>
  <si>
    <t xml:space="preserve">01.05.2017 </t>
  </si>
  <si>
    <t xml:space="preserve">24.05.2017 </t>
  </si>
  <si>
    <t xml:space="preserve">09.04.2017 </t>
  </si>
  <si>
    <t xml:space="preserve">14.10.2017 </t>
  </si>
  <si>
    <t xml:space="preserve">09.11.2017 </t>
  </si>
  <si>
    <t>04.10.2017</t>
  </si>
  <si>
    <t>31.12.2017</t>
  </si>
  <si>
    <t xml:space="preserve">08.12.2017 </t>
  </si>
  <si>
    <t>27.01.2018</t>
  </si>
  <si>
    <t>17.01.2018</t>
  </si>
  <si>
    <t>26.02.2017</t>
  </si>
  <si>
    <t>25.02.2018</t>
  </si>
  <si>
    <t>26.08.2017</t>
  </si>
  <si>
    <t>11.05.2017</t>
  </si>
  <si>
    <t>02.11.2017</t>
  </si>
  <si>
    <t>01.11.2017</t>
  </si>
  <si>
    <t xml:space="preserve">11.10.2017 </t>
  </si>
  <si>
    <t>05.11.2017</t>
  </si>
  <si>
    <t>03.11.2017</t>
  </si>
  <si>
    <t>08.01.2018</t>
  </si>
  <si>
    <t>Zalanie budynku szkoły i wyposażenia - deszcz nawalny</t>
  </si>
  <si>
    <t>UM</t>
  </si>
  <si>
    <t>rezerwa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</si>
</sst>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d/mm/yyyy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i/>
      <u/>
      <sz val="10"/>
      <name val="Verdana"/>
      <family val="2"/>
      <charset val="238"/>
    </font>
    <font>
      <b/>
      <u/>
      <sz val="10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u/>
      <sz val="10"/>
      <color indexed="8"/>
      <name val="Verdana"/>
      <family val="2"/>
      <charset val="238"/>
    </font>
    <font>
      <sz val="10"/>
      <color rgb="FFFF0000"/>
      <name val="Verdana"/>
      <family val="2"/>
      <charset val="238"/>
    </font>
    <font>
      <u/>
      <sz val="10"/>
      <name val="Verdana"/>
      <family val="2"/>
      <charset val="238"/>
    </font>
    <font>
      <sz val="10"/>
      <color indexed="9"/>
      <name val="Verdana"/>
      <family val="2"/>
      <charset val="238"/>
    </font>
    <font>
      <i/>
      <sz val="10"/>
      <color indexed="9"/>
      <name val="Verdana"/>
      <family val="2"/>
      <charset val="238"/>
    </font>
    <font>
      <i/>
      <sz val="10"/>
      <name val="Verdana"/>
      <family val="2"/>
      <charset val="238"/>
    </font>
    <font>
      <b/>
      <u/>
      <sz val="10"/>
      <color indexed="9"/>
      <name val="Verdana"/>
      <family val="2"/>
      <charset val="238"/>
    </font>
    <font>
      <u/>
      <sz val="10"/>
      <color indexed="9"/>
      <name val="Verdana"/>
      <family val="2"/>
      <charset val="238"/>
    </font>
    <font>
      <i/>
      <u/>
      <sz val="10"/>
      <color indexed="9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10"/>
      <color theme="0"/>
      <name val="Verdana"/>
      <family val="2"/>
      <charset val="238"/>
    </font>
    <font>
      <sz val="10"/>
      <name val="Arial"/>
      <charset val="238"/>
    </font>
    <font>
      <b/>
      <sz val="10"/>
      <color theme="1"/>
      <name val="Verdana"/>
      <family val="2"/>
      <charset val="238"/>
    </font>
    <font>
      <b/>
      <i/>
      <sz val="10"/>
      <color indexed="9"/>
      <name val="Verdana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9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40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3" fillId="0" borderId="0" xfId="0" applyNumberFormat="1" applyFont="1"/>
    <xf numFmtId="164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164" fontId="3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3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right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Border="1"/>
    <xf numFmtId="0" fontId="3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4" fontId="8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44" fontId="7" fillId="4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3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11" fillId="0" borderId="6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44" fontId="3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4" fontId="3" fillId="0" borderId="3" xfId="0" applyNumberFormat="1" applyFont="1" applyFill="1" applyBorder="1" applyAlignment="1">
      <alignment vertical="center"/>
    </xf>
    <xf numFmtId="4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2" fillId="5" borderId="5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vertical="center" wrapText="1"/>
    </xf>
    <xf numFmtId="164" fontId="10" fillId="5" borderId="4" xfId="0" applyNumberFormat="1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66" fontId="3" fillId="0" borderId="21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44" fontId="3" fillId="5" borderId="1" xfId="0" applyNumberFormat="1" applyFont="1" applyFill="1" applyBorder="1" applyAlignment="1">
      <alignment vertical="center" wrapText="1"/>
    </xf>
    <xf numFmtId="44" fontId="3" fillId="0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164" fontId="10" fillId="5" borderId="1" xfId="0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right" vertical="center"/>
    </xf>
    <xf numFmtId="0" fontId="15" fillId="4" borderId="2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44" fontId="10" fillId="5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15" fillId="4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2" fontId="3" fillId="0" borderId="0" xfId="0" applyNumberFormat="1" applyFont="1" applyFill="1"/>
    <xf numFmtId="0" fontId="3" fillId="0" borderId="1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19" fillId="0" borderId="0" xfId="0" applyFont="1" applyBorder="1"/>
    <xf numFmtId="164" fontId="3" fillId="0" borderId="8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15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44" fontId="8" fillId="6" borderId="1" xfId="0" applyNumberFormat="1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/>
    <xf numFmtId="44" fontId="8" fillId="6" borderId="1" xfId="0" applyNumberFormat="1" applyFont="1" applyFill="1" applyBorder="1" applyAlignment="1">
      <alignment vertical="center"/>
    </xf>
    <xf numFmtId="44" fontId="3" fillId="5" borderId="1" xfId="0" quotePrefix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 wrapText="1"/>
    </xf>
    <xf numFmtId="0" fontId="3" fillId="5" borderId="0" xfId="0" applyFont="1" applyFill="1"/>
    <xf numFmtId="0" fontId="3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center" vertical="center" wrapText="1"/>
    </xf>
    <xf numFmtId="164" fontId="3" fillId="5" borderId="7" xfId="0" applyNumberFormat="1" applyFont="1" applyFill="1" applyBorder="1" applyAlignment="1">
      <alignment vertical="center" wrapText="1"/>
    </xf>
    <xf numFmtId="164" fontId="3" fillId="5" borderId="8" xfId="0" applyNumberFormat="1" applyFont="1" applyFill="1" applyBorder="1" applyAlignment="1">
      <alignment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164" fontId="3" fillId="5" borderId="16" xfId="0" applyNumberFormat="1" applyFont="1" applyFill="1" applyBorder="1" applyAlignment="1">
      <alignment vertical="center" wrapText="1"/>
    </xf>
    <xf numFmtId="164" fontId="3" fillId="5" borderId="13" xfId="0" applyNumberFormat="1" applyFont="1" applyFill="1" applyBorder="1" applyAlignment="1">
      <alignment vertical="center" wrapText="1"/>
    </xf>
    <xf numFmtId="164" fontId="3" fillId="5" borderId="14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2" fontId="11" fillId="5" borderId="6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4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right" vertical="center" wrapText="1"/>
    </xf>
    <xf numFmtId="0" fontId="2" fillId="7" borderId="0" xfId="0" applyFont="1" applyFill="1" applyAlignment="1">
      <alignment horizontal="left"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>
      <alignment vertical="center" wrapText="1"/>
    </xf>
    <xf numFmtId="2" fontId="3" fillId="7" borderId="0" xfId="0" applyNumberFormat="1" applyFont="1" applyFill="1" applyAlignment="1">
      <alignment vertical="center"/>
    </xf>
    <xf numFmtId="0" fontId="3" fillId="7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3" fontId="3" fillId="5" borderId="1" xfId="1" quotePrefix="1" applyNumberFormat="1" applyFont="1" applyFill="1" applyBorder="1" applyAlignment="1">
      <alignment horizontal="center" vertical="center" wrapText="1"/>
    </xf>
    <xf numFmtId="166" fontId="3" fillId="5" borderId="1" xfId="0" quotePrefix="1" applyNumberFormat="1" applyFont="1" applyFill="1" applyBorder="1" applyAlignment="1">
      <alignment horizontal="center" vertical="center" wrapText="1"/>
    </xf>
    <xf numFmtId="0" fontId="2" fillId="5" borderId="1" xfId="0" quotePrefix="1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4" fontId="3" fillId="5" borderId="1" xfId="1" quotePrefix="1" applyNumberFormat="1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/>
    </xf>
    <xf numFmtId="3" fontId="3" fillId="5" borderId="1" xfId="1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3" fillId="5" borderId="8" xfId="0" applyNumberFormat="1" applyFont="1" applyFill="1" applyBorder="1" applyAlignment="1">
      <alignment horizontal="center" vertical="center" wrapText="1"/>
    </xf>
    <xf numFmtId="166" fontId="3" fillId="5" borderId="8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quotePrefix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3" fontId="3" fillId="5" borderId="3" xfId="1" quotePrefix="1" applyNumberFormat="1" applyFont="1" applyFill="1" applyBorder="1" applyAlignment="1">
      <alignment horizontal="center" vertical="center" wrapText="1"/>
    </xf>
    <xf numFmtId="0" fontId="3" fillId="5" borderId="35" xfId="0" quotePrefix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4" fontId="3" fillId="5" borderId="1" xfId="1" quotePrefix="1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164" fontId="3" fillId="5" borderId="3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5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0" fontId="3" fillId="0" borderId="0" xfId="0" applyFont="1" applyAlignment="1">
      <alignment wrapText="1"/>
    </xf>
    <xf numFmtId="164" fontId="3" fillId="5" borderId="30" xfId="0" quotePrefix="1" applyNumberFormat="1" applyFont="1" applyFill="1" applyBorder="1" applyAlignment="1">
      <alignment horizontal="center" vertical="center" wrapText="1"/>
    </xf>
    <xf numFmtId="0" fontId="3" fillId="5" borderId="31" xfId="0" quotePrefix="1" applyFont="1" applyFill="1" applyBorder="1" applyAlignment="1">
      <alignment horizontal="center" vertical="center" wrapText="1"/>
    </xf>
    <xf numFmtId="164" fontId="3" fillId="5" borderId="34" xfId="0" quotePrefix="1" applyNumberFormat="1" applyFont="1" applyFill="1" applyBorder="1" applyAlignment="1">
      <alignment horizontal="center" vertical="center" wrapText="1"/>
    </xf>
    <xf numFmtId="164" fontId="3" fillId="5" borderId="30" xfId="0" applyNumberFormat="1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2" fillId="5" borderId="3" xfId="0" quotePrefix="1" applyFont="1" applyFill="1" applyBorder="1" applyAlignment="1">
      <alignment horizontal="center" vertical="center" wrapText="1"/>
    </xf>
    <xf numFmtId="164" fontId="3" fillId="5" borderId="34" xfId="0" applyNumberFormat="1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quotePrefix="1" applyFont="1" applyFill="1" applyBorder="1" applyAlignment="1">
      <alignment horizontal="center" vertical="center" wrapText="1"/>
    </xf>
    <xf numFmtId="164" fontId="2" fillId="5" borderId="41" xfId="0" quotePrefix="1" applyNumberFormat="1" applyFont="1" applyFill="1" applyBorder="1" applyAlignment="1">
      <alignment horizontal="center" vertical="center" wrapText="1"/>
    </xf>
    <xf numFmtId="0" fontId="2" fillId="5" borderId="42" xfId="0" quotePrefix="1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164" fontId="7" fillId="4" borderId="34" xfId="0" applyNumberFormat="1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8" fillId="5" borderId="1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166" fontId="3" fillId="5" borderId="3" xfId="0" quotePrefix="1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64" fontId="2" fillId="0" borderId="0" xfId="0" applyNumberFormat="1" applyFont="1"/>
    <xf numFmtId="164" fontId="3" fillId="5" borderId="2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2" fontId="5" fillId="5" borderId="5" xfId="0" applyNumberFormat="1" applyFont="1" applyFill="1" applyBorder="1" applyAlignment="1">
      <alignment horizontal="left" vertical="center"/>
    </xf>
    <xf numFmtId="2" fontId="5" fillId="5" borderId="4" xfId="0" applyNumberFormat="1" applyFont="1" applyFill="1" applyBorder="1" applyAlignment="1">
      <alignment horizontal="left" vertical="center"/>
    </xf>
    <xf numFmtId="2" fontId="5" fillId="5" borderId="6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5" xfId="0" applyFont="1" applyFill="1" applyBorder="1" applyAlignment="1">
      <alignment horizontal="left" vertical="center" wrapText="1"/>
    </xf>
    <xf numFmtId="0" fontId="23" fillId="4" borderId="4" xfId="0" applyFont="1" applyFill="1" applyBorder="1" applyAlignment="1">
      <alignment horizontal="left" vertical="center" wrapText="1"/>
    </xf>
    <xf numFmtId="0" fontId="23" fillId="4" borderId="6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right" textRotation="91" wrapText="1"/>
    </xf>
    <xf numFmtId="0" fontId="25" fillId="0" borderId="0" xfId="0" applyFont="1" applyFill="1" applyBorder="1" applyAlignment="1">
      <alignment horizontal="right" textRotation="91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00F0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IS210"/>
  <sheetViews>
    <sheetView tabSelected="1" view="pageBreakPreview" topLeftCell="B184" zoomScaleNormal="100" zoomScaleSheetLayoutView="100" workbookViewId="0">
      <selection activeCell="E214" sqref="E214"/>
    </sheetView>
  </sheetViews>
  <sheetFormatPr defaultRowHeight="12.75" x14ac:dyDescent="0.2"/>
  <cols>
    <col min="1" max="1" width="4.28515625" style="56" customWidth="1"/>
    <col min="2" max="2" width="28.85546875" style="57" customWidth="1"/>
    <col min="3" max="3" width="14.85546875" style="56" customWidth="1"/>
    <col min="4" max="4" width="21" style="58" customWidth="1"/>
    <col min="5" max="5" width="20.5703125" style="58" customWidth="1"/>
    <col min="6" max="6" width="19.5703125" style="148" customWidth="1"/>
    <col min="7" max="8" width="32.7109375" style="57" customWidth="1"/>
    <col min="9" max="9" width="36.5703125" style="57" customWidth="1"/>
    <col min="10" max="10" width="13.5703125" style="2" bestFit="1" customWidth="1"/>
    <col min="11" max="11" width="9.140625" style="2"/>
    <col min="12" max="12" width="16.85546875" style="2" bestFit="1" customWidth="1"/>
    <col min="13" max="13" width="15.7109375" style="2" bestFit="1" customWidth="1"/>
    <col min="14" max="16384" width="9.140625" style="2"/>
  </cols>
  <sheetData>
    <row r="1" spans="1:11" x14ac:dyDescent="0.2">
      <c r="H1" s="323" t="s">
        <v>29</v>
      </c>
      <c r="I1" s="323"/>
    </row>
    <row r="2" spans="1:11" x14ac:dyDescent="0.2">
      <c r="H2" s="323" t="s">
        <v>30</v>
      </c>
      <c r="I2" s="323"/>
    </row>
    <row r="3" spans="1:11" ht="19.5" customHeight="1" x14ac:dyDescent="0.2">
      <c r="A3" s="324"/>
      <c r="B3" s="324"/>
      <c r="C3" s="324"/>
      <c r="D3" s="324"/>
      <c r="E3" s="324"/>
      <c r="F3" s="324"/>
      <c r="G3" s="324"/>
      <c r="H3" s="324"/>
      <c r="I3" s="324"/>
      <c r="J3" s="3"/>
      <c r="K3" s="3"/>
    </row>
    <row r="4" spans="1:11" ht="66.75" customHeight="1" x14ac:dyDescent="0.2">
      <c r="A4" s="53" t="s">
        <v>0</v>
      </c>
      <c r="B4" s="53" t="s">
        <v>13</v>
      </c>
      <c r="C4" s="53" t="s">
        <v>1</v>
      </c>
      <c r="D4" s="29" t="s">
        <v>9</v>
      </c>
      <c r="E4" s="29" t="s">
        <v>23</v>
      </c>
      <c r="F4" s="59" t="s">
        <v>24</v>
      </c>
      <c r="G4" s="53" t="s">
        <v>27</v>
      </c>
      <c r="H4" s="53" t="s">
        <v>26</v>
      </c>
      <c r="I4" s="53" t="s">
        <v>6</v>
      </c>
    </row>
    <row r="5" spans="1:11" ht="21" customHeight="1" x14ac:dyDescent="0.2">
      <c r="A5" s="60" t="s">
        <v>8</v>
      </c>
      <c r="B5" s="327" t="s">
        <v>31</v>
      </c>
      <c r="C5" s="327"/>
      <c r="D5" s="327"/>
      <c r="E5" s="327"/>
      <c r="F5" s="327"/>
      <c r="G5" s="327"/>
      <c r="H5" s="61"/>
      <c r="I5" s="62"/>
    </row>
    <row r="6" spans="1:11" ht="40.5" customHeight="1" x14ac:dyDescent="0.2">
      <c r="A6" s="63">
        <v>1</v>
      </c>
      <c r="B6" s="40" t="s">
        <v>32</v>
      </c>
      <c r="C6" s="64" t="s">
        <v>33</v>
      </c>
      <c r="D6" s="65">
        <v>431053.34</v>
      </c>
      <c r="E6" s="65"/>
      <c r="F6" s="66"/>
      <c r="G6" s="160"/>
      <c r="H6" s="77" t="s">
        <v>264</v>
      </c>
      <c r="I6" s="146" t="s">
        <v>34</v>
      </c>
    </row>
    <row r="7" spans="1:11" ht="25.5" customHeight="1" x14ac:dyDescent="0.2">
      <c r="A7" s="68">
        <v>2</v>
      </c>
      <c r="B7" s="87" t="s">
        <v>35</v>
      </c>
      <c r="C7" s="69" t="s">
        <v>36</v>
      </c>
      <c r="D7" s="70">
        <v>143182.68</v>
      </c>
      <c r="E7" s="71"/>
      <c r="F7" s="66"/>
      <c r="G7" s="160"/>
      <c r="H7" s="72" t="s">
        <v>96</v>
      </c>
      <c r="I7" s="146" t="s">
        <v>37</v>
      </c>
    </row>
    <row r="8" spans="1:11" ht="26.25" customHeight="1" x14ac:dyDescent="0.2">
      <c r="A8" s="68">
        <v>3</v>
      </c>
      <c r="B8" s="40" t="s">
        <v>38</v>
      </c>
      <c r="C8" s="42" t="s">
        <v>39</v>
      </c>
      <c r="D8" s="65"/>
      <c r="E8" s="71">
        <f>335.65*2820</f>
        <v>946532.99999999988</v>
      </c>
      <c r="F8" s="66" t="s">
        <v>40</v>
      </c>
      <c r="G8" s="160"/>
      <c r="H8" s="72" t="s">
        <v>265</v>
      </c>
      <c r="I8" s="146" t="s">
        <v>41</v>
      </c>
    </row>
    <row r="9" spans="1:11" ht="27" customHeight="1" x14ac:dyDescent="0.2">
      <c r="A9" s="68">
        <v>4</v>
      </c>
      <c r="B9" s="40" t="s">
        <v>42</v>
      </c>
      <c r="C9" s="42" t="s">
        <v>39</v>
      </c>
      <c r="D9" s="65"/>
      <c r="E9" s="71">
        <f>287.22*2820</f>
        <v>809960.4</v>
      </c>
      <c r="F9" s="66" t="s">
        <v>43</v>
      </c>
      <c r="G9" s="160"/>
      <c r="H9" s="72" t="s">
        <v>265</v>
      </c>
      <c r="I9" s="146" t="s">
        <v>44</v>
      </c>
    </row>
    <row r="10" spans="1:11" ht="27" customHeight="1" x14ac:dyDescent="0.2">
      <c r="A10" s="68">
        <v>5</v>
      </c>
      <c r="B10" s="40" t="s">
        <v>85</v>
      </c>
      <c r="C10" s="42" t="s">
        <v>272</v>
      </c>
      <c r="D10" s="70">
        <v>19241.46</v>
      </c>
      <c r="E10" s="73"/>
      <c r="F10" s="66" t="s">
        <v>271</v>
      </c>
      <c r="G10" s="160"/>
      <c r="H10" s="72" t="s">
        <v>96</v>
      </c>
      <c r="I10" s="146" t="s">
        <v>270</v>
      </c>
    </row>
    <row r="11" spans="1:11" ht="27" customHeight="1" x14ac:dyDescent="0.2">
      <c r="A11" s="68">
        <v>6</v>
      </c>
      <c r="B11" s="77" t="s">
        <v>289</v>
      </c>
      <c r="C11" s="171"/>
      <c r="D11" s="70">
        <v>7999.92</v>
      </c>
      <c r="E11" s="73"/>
      <c r="F11" s="66"/>
      <c r="G11" s="160"/>
      <c r="H11" s="72"/>
      <c r="I11" s="146" t="s">
        <v>300</v>
      </c>
    </row>
    <row r="12" spans="1:11" ht="27" customHeight="1" x14ac:dyDescent="0.2">
      <c r="A12" s="68">
        <v>7</v>
      </c>
      <c r="B12" s="77" t="s">
        <v>290</v>
      </c>
      <c r="C12" s="171" t="s">
        <v>291</v>
      </c>
      <c r="D12" s="70">
        <v>16500</v>
      </c>
      <c r="E12" s="73"/>
      <c r="F12" s="66"/>
      <c r="G12" s="160"/>
      <c r="H12" s="72"/>
      <c r="I12" s="146" t="s">
        <v>301</v>
      </c>
    </row>
    <row r="13" spans="1:11" ht="27" customHeight="1" x14ac:dyDescent="0.2">
      <c r="A13" s="68">
        <v>8</v>
      </c>
      <c r="B13" s="77" t="s">
        <v>292</v>
      </c>
      <c r="C13" s="171"/>
      <c r="D13" s="70">
        <v>3269.75</v>
      </c>
      <c r="E13" s="73"/>
      <c r="F13" s="66"/>
      <c r="G13" s="160"/>
      <c r="H13" s="72"/>
      <c r="I13" s="146" t="s">
        <v>302</v>
      </c>
    </row>
    <row r="14" spans="1:11" ht="27" customHeight="1" x14ac:dyDescent="0.2">
      <c r="A14" s="68">
        <v>9</v>
      </c>
      <c r="B14" s="77" t="s">
        <v>292</v>
      </c>
      <c r="C14" s="171"/>
      <c r="D14" s="70">
        <v>3269.75</v>
      </c>
      <c r="E14" s="73"/>
      <c r="F14" s="66"/>
      <c r="G14" s="160"/>
      <c r="H14" s="72"/>
      <c r="I14" s="146" t="s">
        <v>303</v>
      </c>
    </row>
    <row r="15" spans="1:11" ht="27" customHeight="1" x14ac:dyDescent="0.2">
      <c r="A15" s="68">
        <v>10</v>
      </c>
      <c r="B15" s="77" t="s">
        <v>293</v>
      </c>
      <c r="C15" s="171"/>
      <c r="D15" s="70">
        <v>2715</v>
      </c>
      <c r="E15" s="73"/>
      <c r="F15" s="66"/>
      <c r="G15" s="160"/>
      <c r="H15" s="72"/>
      <c r="I15" s="146" t="s">
        <v>304</v>
      </c>
    </row>
    <row r="16" spans="1:11" ht="27" customHeight="1" x14ac:dyDescent="0.2">
      <c r="A16" s="68">
        <v>11</v>
      </c>
      <c r="B16" s="77" t="s">
        <v>293</v>
      </c>
      <c r="C16" s="171"/>
      <c r="D16" s="70">
        <v>2549</v>
      </c>
      <c r="E16" s="73"/>
      <c r="F16" s="66"/>
      <c r="G16" s="160"/>
      <c r="H16" s="72"/>
      <c r="I16" s="146" t="s">
        <v>305</v>
      </c>
    </row>
    <row r="17" spans="1:9" ht="27" customHeight="1" x14ac:dyDescent="0.2">
      <c r="A17" s="68">
        <v>12</v>
      </c>
      <c r="B17" s="77" t="s">
        <v>293</v>
      </c>
      <c r="C17" s="171"/>
      <c r="D17" s="70">
        <v>2549</v>
      </c>
      <c r="E17" s="73"/>
      <c r="F17" s="66"/>
      <c r="G17" s="160"/>
      <c r="H17" s="72"/>
      <c r="I17" s="146" t="s">
        <v>306</v>
      </c>
    </row>
    <row r="18" spans="1:9" ht="27" customHeight="1" x14ac:dyDescent="0.2">
      <c r="A18" s="68">
        <v>13</v>
      </c>
      <c r="B18" s="77" t="s">
        <v>293</v>
      </c>
      <c r="C18" s="171"/>
      <c r="D18" s="70">
        <v>2549</v>
      </c>
      <c r="E18" s="73"/>
      <c r="F18" s="66"/>
      <c r="G18" s="160"/>
      <c r="H18" s="72"/>
      <c r="I18" s="146" t="s">
        <v>307</v>
      </c>
    </row>
    <row r="19" spans="1:9" ht="27" customHeight="1" x14ac:dyDescent="0.2">
      <c r="A19" s="68">
        <v>14</v>
      </c>
      <c r="B19" s="77" t="s">
        <v>293</v>
      </c>
      <c r="C19" s="171"/>
      <c r="D19" s="70">
        <v>2549</v>
      </c>
      <c r="E19" s="73"/>
      <c r="F19" s="66"/>
      <c r="G19" s="160"/>
      <c r="H19" s="72"/>
      <c r="I19" s="146" t="s">
        <v>308</v>
      </c>
    </row>
    <row r="20" spans="1:9" ht="27" customHeight="1" x14ac:dyDescent="0.2">
      <c r="A20" s="68">
        <v>15</v>
      </c>
      <c r="B20" s="77" t="s">
        <v>293</v>
      </c>
      <c r="C20" s="171"/>
      <c r="D20" s="70">
        <v>2549</v>
      </c>
      <c r="E20" s="73"/>
      <c r="F20" s="66"/>
      <c r="G20" s="160"/>
      <c r="H20" s="72"/>
      <c r="I20" s="146" t="s">
        <v>309</v>
      </c>
    </row>
    <row r="21" spans="1:9" ht="27" customHeight="1" x14ac:dyDescent="0.2">
      <c r="A21" s="68">
        <v>16</v>
      </c>
      <c r="B21" s="77" t="s">
        <v>293</v>
      </c>
      <c r="C21" s="171"/>
      <c r="D21" s="70">
        <v>2549</v>
      </c>
      <c r="E21" s="73"/>
      <c r="F21" s="66"/>
      <c r="G21" s="160"/>
      <c r="H21" s="72"/>
      <c r="I21" s="146" t="s">
        <v>310</v>
      </c>
    </row>
    <row r="22" spans="1:9" ht="27" customHeight="1" x14ac:dyDescent="0.2">
      <c r="A22" s="68">
        <v>17</v>
      </c>
      <c r="B22" s="77" t="s">
        <v>293</v>
      </c>
      <c r="C22" s="171"/>
      <c r="D22" s="70">
        <v>2715</v>
      </c>
      <c r="E22" s="73"/>
      <c r="F22" s="66"/>
      <c r="G22" s="160"/>
      <c r="H22" s="72"/>
      <c r="I22" s="146" t="s">
        <v>311</v>
      </c>
    </row>
    <row r="23" spans="1:9" ht="27" customHeight="1" x14ac:dyDescent="0.2">
      <c r="A23" s="68">
        <v>18</v>
      </c>
      <c r="B23" s="77" t="s">
        <v>293</v>
      </c>
      <c r="C23" s="171"/>
      <c r="D23" s="70">
        <v>2715</v>
      </c>
      <c r="E23" s="73"/>
      <c r="F23" s="66"/>
      <c r="G23" s="160"/>
      <c r="H23" s="72"/>
      <c r="I23" s="146" t="s">
        <v>312</v>
      </c>
    </row>
    <row r="24" spans="1:9" ht="27" customHeight="1" x14ac:dyDescent="0.2">
      <c r="A24" s="68">
        <v>19</v>
      </c>
      <c r="B24" s="77" t="s">
        <v>292</v>
      </c>
      <c r="C24" s="171"/>
      <c r="D24" s="70">
        <v>5580.28</v>
      </c>
      <c r="E24" s="73"/>
      <c r="F24" s="66"/>
      <c r="G24" s="160"/>
      <c r="H24" s="72"/>
      <c r="I24" s="146" t="s">
        <v>313</v>
      </c>
    </row>
    <row r="25" spans="1:9" ht="27" customHeight="1" x14ac:dyDescent="0.2">
      <c r="A25" s="68">
        <v>20</v>
      </c>
      <c r="B25" s="77" t="s">
        <v>293</v>
      </c>
      <c r="C25" s="171"/>
      <c r="D25" s="70">
        <v>2960.2</v>
      </c>
      <c r="E25" s="73"/>
      <c r="F25" s="66"/>
      <c r="G25" s="160"/>
      <c r="H25" s="72"/>
      <c r="I25" s="146" t="s">
        <v>312</v>
      </c>
    </row>
    <row r="26" spans="1:9" ht="27" customHeight="1" x14ac:dyDescent="0.2">
      <c r="A26" s="68">
        <v>21</v>
      </c>
      <c r="B26" s="77" t="s">
        <v>293</v>
      </c>
      <c r="C26" s="171"/>
      <c r="D26" s="70">
        <v>2960.2</v>
      </c>
      <c r="E26" s="73"/>
      <c r="F26" s="66"/>
      <c r="G26" s="160"/>
      <c r="H26" s="72"/>
      <c r="I26" s="146" t="s">
        <v>314</v>
      </c>
    </row>
    <row r="27" spans="1:9" ht="27" customHeight="1" x14ac:dyDescent="0.2">
      <c r="A27" s="68">
        <v>22</v>
      </c>
      <c r="B27" s="77" t="s">
        <v>293</v>
      </c>
      <c r="C27" s="171"/>
      <c r="D27" s="70">
        <v>2948</v>
      </c>
      <c r="E27" s="73"/>
      <c r="F27" s="66"/>
      <c r="G27" s="160"/>
      <c r="H27" s="72"/>
      <c r="I27" s="146" t="s">
        <v>315</v>
      </c>
    </row>
    <row r="28" spans="1:9" ht="27" customHeight="1" x14ac:dyDescent="0.2">
      <c r="A28" s="68">
        <v>23</v>
      </c>
      <c r="B28" s="77" t="s">
        <v>293</v>
      </c>
      <c r="C28" s="171"/>
      <c r="D28" s="70">
        <v>2948</v>
      </c>
      <c r="E28" s="73"/>
      <c r="F28" s="66"/>
      <c r="G28" s="160"/>
      <c r="H28" s="72"/>
      <c r="I28" s="146" t="s">
        <v>44</v>
      </c>
    </row>
    <row r="29" spans="1:9" ht="27" customHeight="1" x14ac:dyDescent="0.2">
      <c r="A29" s="68">
        <v>24</v>
      </c>
      <c r="B29" s="77" t="s">
        <v>292</v>
      </c>
      <c r="C29" s="171"/>
      <c r="D29" s="70">
        <v>5106.92</v>
      </c>
      <c r="E29" s="73"/>
      <c r="F29" s="66"/>
      <c r="G29" s="160"/>
      <c r="H29" s="72"/>
      <c r="I29" s="146" t="s">
        <v>316</v>
      </c>
    </row>
    <row r="30" spans="1:9" ht="27" customHeight="1" x14ac:dyDescent="0.2">
      <c r="A30" s="68">
        <v>25</v>
      </c>
      <c r="B30" s="77" t="s">
        <v>292</v>
      </c>
      <c r="C30" s="171"/>
      <c r="D30" s="70">
        <v>5106.92</v>
      </c>
      <c r="E30" s="73"/>
      <c r="F30" s="66"/>
      <c r="G30" s="160"/>
      <c r="H30" s="72"/>
      <c r="I30" s="146" t="s">
        <v>313</v>
      </c>
    </row>
    <row r="31" spans="1:9" ht="27" customHeight="1" x14ac:dyDescent="0.2">
      <c r="A31" s="68">
        <v>26</v>
      </c>
      <c r="B31" s="77" t="s">
        <v>293</v>
      </c>
      <c r="C31" s="171"/>
      <c r="D31" s="70">
        <v>2848</v>
      </c>
      <c r="E31" s="73"/>
      <c r="F31" s="66"/>
      <c r="G31" s="160"/>
      <c r="H31" s="72"/>
      <c r="I31" s="146" t="s">
        <v>44</v>
      </c>
    </row>
    <row r="32" spans="1:9" ht="27" customHeight="1" x14ac:dyDescent="0.2">
      <c r="A32" s="68">
        <v>27</v>
      </c>
      <c r="B32" s="77" t="s">
        <v>293</v>
      </c>
      <c r="C32" s="171"/>
      <c r="D32" s="70">
        <v>2848</v>
      </c>
      <c r="E32" s="73"/>
      <c r="F32" s="66"/>
      <c r="G32" s="160"/>
      <c r="H32" s="72"/>
      <c r="I32" s="146" t="s">
        <v>44</v>
      </c>
    </row>
    <row r="33" spans="1:9" ht="27" customHeight="1" x14ac:dyDescent="0.2">
      <c r="A33" s="68">
        <v>28</v>
      </c>
      <c r="B33" s="77" t="s">
        <v>293</v>
      </c>
      <c r="C33" s="171"/>
      <c r="D33" s="70">
        <v>2848</v>
      </c>
      <c r="E33" s="73"/>
      <c r="F33" s="66"/>
      <c r="G33" s="160"/>
      <c r="H33" s="72"/>
      <c r="I33" s="146" t="s">
        <v>44</v>
      </c>
    </row>
    <row r="34" spans="1:9" ht="27" customHeight="1" x14ac:dyDescent="0.2">
      <c r="A34" s="68">
        <v>29</v>
      </c>
      <c r="B34" s="77" t="s">
        <v>292</v>
      </c>
      <c r="C34" s="171"/>
      <c r="D34" s="70">
        <v>5458.28</v>
      </c>
      <c r="E34" s="73"/>
      <c r="F34" s="66"/>
      <c r="G34" s="160"/>
      <c r="H34" s="72"/>
      <c r="I34" s="146" t="s">
        <v>317</v>
      </c>
    </row>
    <row r="35" spans="1:9" ht="27" customHeight="1" x14ac:dyDescent="0.2">
      <c r="A35" s="68">
        <v>30</v>
      </c>
      <c r="B35" s="77" t="s">
        <v>293</v>
      </c>
      <c r="C35" s="171"/>
      <c r="D35" s="70">
        <v>2948</v>
      </c>
      <c r="E35" s="73"/>
      <c r="F35" s="66"/>
      <c r="G35" s="160"/>
      <c r="H35" s="72"/>
      <c r="I35" s="146" t="s">
        <v>318</v>
      </c>
    </row>
    <row r="36" spans="1:9" ht="27" customHeight="1" x14ac:dyDescent="0.2">
      <c r="A36" s="68">
        <v>31</v>
      </c>
      <c r="B36" s="77" t="s">
        <v>293</v>
      </c>
      <c r="C36" s="171"/>
      <c r="D36" s="70">
        <v>2948</v>
      </c>
      <c r="E36" s="73"/>
      <c r="F36" s="66"/>
      <c r="G36" s="160"/>
      <c r="H36" s="72"/>
      <c r="I36" s="146" t="s">
        <v>319</v>
      </c>
    </row>
    <row r="37" spans="1:9" ht="27" customHeight="1" x14ac:dyDescent="0.2">
      <c r="A37" s="68">
        <v>32</v>
      </c>
      <c r="B37" s="77" t="s">
        <v>292</v>
      </c>
      <c r="C37" s="171"/>
      <c r="D37" s="70">
        <v>3248</v>
      </c>
      <c r="E37" s="73"/>
      <c r="F37" s="66"/>
      <c r="G37" s="160"/>
      <c r="H37" s="72"/>
      <c r="I37" s="146" t="s">
        <v>44</v>
      </c>
    </row>
    <row r="38" spans="1:9" ht="27" customHeight="1" x14ac:dyDescent="0.2">
      <c r="A38" s="68">
        <v>33</v>
      </c>
      <c r="B38" s="77" t="s">
        <v>292</v>
      </c>
      <c r="C38" s="171"/>
      <c r="D38" s="70">
        <v>3997.5</v>
      </c>
      <c r="E38" s="73"/>
      <c r="F38" s="66"/>
      <c r="G38" s="160"/>
      <c r="H38" s="72"/>
      <c r="I38" s="146" t="s">
        <v>320</v>
      </c>
    </row>
    <row r="39" spans="1:9" ht="27" customHeight="1" x14ac:dyDescent="0.2">
      <c r="A39" s="68">
        <v>34</v>
      </c>
      <c r="B39" s="77" t="s">
        <v>293</v>
      </c>
      <c r="C39" s="171"/>
      <c r="D39" s="70">
        <v>3050</v>
      </c>
      <c r="E39" s="73"/>
      <c r="F39" s="66"/>
      <c r="G39" s="160"/>
      <c r="H39" s="72"/>
      <c r="I39" s="146" t="s">
        <v>310</v>
      </c>
    </row>
    <row r="40" spans="1:9" ht="27" customHeight="1" x14ac:dyDescent="0.2">
      <c r="A40" s="68">
        <v>35</v>
      </c>
      <c r="B40" s="77" t="s">
        <v>293</v>
      </c>
      <c r="C40" s="69"/>
      <c r="D40" s="70">
        <v>3050</v>
      </c>
      <c r="E40" s="73"/>
      <c r="F40" s="66"/>
      <c r="G40" s="160"/>
      <c r="H40" s="72"/>
      <c r="I40" s="146" t="s">
        <v>312</v>
      </c>
    </row>
    <row r="41" spans="1:9" ht="27" customHeight="1" x14ac:dyDescent="0.2">
      <c r="A41" s="68">
        <v>36</v>
      </c>
      <c r="B41" s="77" t="s">
        <v>293</v>
      </c>
      <c r="C41" s="69"/>
      <c r="D41" s="70">
        <v>3050</v>
      </c>
      <c r="E41" s="73"/>
      <c r="F41" s="66"/>
      <c r="G41" s="160"/>
      <c r="H41" s="72"/>
      <c r="I41" s="146" t="s">
        <v>321</v>
      </c>
    </row>
    <row r="42" spans="1:9" ht="27" customHeight="1" x14ac:dyDescent="0.2">
      <c r="A42" s="68">
        <v>37</v>
      </c>
      <c r="B42" s="77" t="s">
        <v>292</v>
      </c>
      <c r="C42" s="69"/>
      <c r="D42" s="70">
        <v>3690</v>
      </c>
      <c r="E42" s="73"/>
      <c r="F42" s="66"/>
      <c r="G42" s="160"/>
      <c r="H42" s="72"/>
      <c r="I42" s="146" t="s">
        <v>322</v>
      </c>
    </row>
    <row r="43" spans="1:9" ht="27" customHeight="1" x14ac:dyDescent="0.2">
      <c r="A43" s="68">
        <v>38</v>
      </c>
      <c r="B43" s="77" t="s">
        <v>292</v>
      </c>
      <c r="C43" s="69">
        <v>2013</v>
      </c>
      <c r="D43" s="70">
        <v>3813</v>
      </c>
      <c r="E43" s="73"/>
      <c r="F43" s="66"/>
      <c r="G43" s="160"/>
      <c r="H43" s="72"/>
      <c r="I43" s="146"/>
    </row>
    <row r="44" spans="1:9" ht="27" customHeight="1" x14ac:dyDescent="0.2">
      <c r="A44" s="68">
        <v>39</v>
      </c>
      <c r="B44" s="77" t="s">
        <v>292</v>
      </c>
      <c r="C44" s="69">
        <v>2013</v>
      </c>
      <c r="D44" s="70">
        <v>3628.5</v>
      </c>
      <c r="E44" s="73"/>
      <c r="F44" s="66"/>
      <c r="G44" s="160"/>
      <c r="H44" s="72"/>
      <c r="I44" s="146"/>
    </row>
    <row r="45" spans="1:9" ht="27" customHeight="1" x14ac:dyDescent="0.2">
      <c r="A45" s="68">
        <v>40</v>
      </c>
      <c r="B45" s="77" t="s">
        <v>292</v>
      </c>
      <c r="C45" s="69">
        <v>2013</v>
      </c>
      <c r="D45" s="70">
        <v>3628.5</v>
      </c>
      <c r="E45" s="73"/>
      <c r="F45" s="66"/>
      <c r="G45" s="160"/>
      <c r="H45" s="72"/>
      <c r="I45" s="146"/>
    </row>
    <row r="46" spans="1:9" ht="27" customHeight="1" x14ac:dyDescent="0.2">
      <c r="A46" s="68">
        <v>41</v>
      </c>
      <c r="B46" s="77" t="s">
        <v>294</v>
      </c>
      <c r="C46" s="69"/>
      <c r="D46" s="70">
        <v>30039.58</v>
      </c>
      <c r="E46" s="73"/>
      <c r="F46" s="66"/>
      <c r="G46" s="160"/>
      <c r="H46" s="72"/>
      <c r="I46" s="146" t="s">
        <v>320</v>
      </c>
    </row>
    <row r="47" spans="1:9" ht="27" customHeight="1" x14ac:dyDescent="0.2">
      <c r="A47" s="68">
        <v>42</v>
      </c>
      <c r="B47" s="77" t="s">
        <v>295</v>
      </c>
      <c r="C47" s="69"/>
      <c r="D47" s="70">
        <v>6480.16</v>
      </c>
      <c r="E47" s="73"/>
      <c r="F47" s="66"/>
      <c r="G47" s="160"/>
      <c r="H47" s="72"/>
      <c r="I47" s="146" t="s">
        <v>323</v>
      </c>
    </row>
    <row r="48" spans="1:9" ht="27" customHeight="1" x14ac:dyDescent="0.2">
      <c r="A48" s="68">
        <v>43</v>
      </c>
      <c r="B48" s="77" t="s">
        <v>296</v>
      </c>
      <c r="C48" s="69" t="s">
        <v>297</v>
      </c>
      <c r="D48" s="70">
        <v>107312.45</v>
      </c>
      <c r="E48" s="73"/>
      <c r="F48" s="66"/>
      <c r="G48" s="160"/>
      <c r="H48" s="72"/>
      <c r="I48" s="146" t="s">
        <v>324</v>
      </c>
    </row>
    <row r="49" spans="1:13" ht="27" customHeight="1" x14ac:dyDescent="0.2">
      <c r="A49" s="68">
        <v>44</v>
      </c>
      <c r="B49" s="77" t="s">
        <v>298</v>
      </c>
      <c r="C49" s="69" t="s">
        <v>299</v>
      </c>
      <c r="D49" s="70">
        <v>18993.55</v>
      </c>
      <c r="E49" s="73"/>
      <c r="F49" s="66"/>
      <c r="G49" s="160"/>
      <c r="H49" s="72"/>
      <c r="I49" s="146"/>
    </row>
    <row r="50" spans="1:13" ht="27" customHeight="1" x14ac:dyDescent="0.2">
      <c r="A50" s="212">
        <v>45</v>
      </c>
      <c r="B50" s="77" t="s">
        <v>292</v>
      </c>
      <c r="C50" s="42">
        <v>2014</v>
      </c>
      <c r="D50" s="65">
        <v>3813</v>
      </c>
      <c r="E50" s="73"/>
      <c r="F50" s="66"/>
      <c r="G50" s="160"/>
      <c r="H50" s="72"/>
      <c r="I50" s="146" t="s">
        <v>430</v>
      </c>
    </row>
    <row r="51" spans="1:13" x14ac:dyDescent="0.2">
      <c r="A51" s="74"/>
      <c r="B51" s="325" t="s">
        <v>55</v>
      </c>
      <c r="C51" s="326"/>
      <c r="D51" s="326"/>
      <c r="E51" s="326"/>
      <c r="F51" s="326"/>
      <c r="G51" s="326"/>
      <c r="H51" s="75"/>
      <c r="I51" s="62"/>
    </row>
    <row r="52" spans="1:13" ht="25.5" x14ac:dyDescent="0.2">
      <c r="A52" s="42">
        <v>1</v>
      </c>
      <c r="B52" s="77" t="s">
        <v>140</v>
      </c>
      <c r="C52" s="44">
        <v>1963</v>
      </c>
      <c r="D52" s="72"/>
      <c r="E52" s="76">
        <v>5400000</v>
      </c>
      <c r="F52" s="44">
        <v>3287</v>
      </c>
      <c r="G52" s="77" t="s">
        <v>150</v>
      </c>
      <c r="H52" s="77" t="s">
        <v>96</v>
      </c>
      <c r="I52" s="77" t="s">
        <v>142</v>
      </c>
    </row>
    <row r="53" spans="1:13" ht="25.5" x14ac:dyDescent="0.2">
      <c r="A53" s="42">
        <v>2</v>
      </c>
      <c r="B53" s="77" t="s">
        <v>141</v>
      </c>
      <c r="C53" s="44">
        <v>1987</v>
      </c>
      <c r="D53" s="72"/>
      <c r="E53" s="76">
        <f>F53*4690</f>
        <v>3775450</v>
      </c>
      <c r="F53" s="44">
        <v>805</v>
      </c>
      <c r="G53" s="77" t="s">
        <v>150</v>
      </c>
      <c r="H53" s="77" t="s">
        <v>96</v>
      </c>
      <c r="I53" s="77" t="s">
        <v>142</v>
      </c>
    </row>
    <row r="54" spans="1:13" x14ac:dyDescent="0.2">
      <c r="A54" s="78"/>
      <c r="B54" s="339" t="s">
        <v>56</v>
      </c>
      <c r="C54" s="340"/>
      <c r="D54" s="340"/>
      <c r="E54" s="340"/>
      <c r="F54" s="340"/>
      <c r="G54" s="341"/>
      <c r="H54" s="79"/>
      <c r="I54" s="62"/>
      <c r="L54" s="80"/>
    </row>
    <row r="55" spans="1:13" ht="24.75" customHeight="1" x14ac:dyDescent="0.2">
      <c r="A55" s="63">
        <v>1</v>
      </c>
      <c r="B55" s="40" t="s">
        <v>153</v>
      </c>
      <c r="C55" s="42">
        <v>1948</v>
      </c>
      <c r="D55" s="81">
        <v>800000</v>
      </c>
      <c r="F55" s="42">
        <v>3870</v>
      </c>
      <c r="G55" s="41" t="s">
        <v>151</v>
      </c>
      <c r="H55" s="41" t="s">
        <v>152</v>
      </c>
      <c r="I55" s="40" t="s">
        <v>142</v>
      </c>
      <c r="J55" s="82"/>
      <c r="K55" s="83"/>
      <c r="L55" s="84"/>
      <c r="M55" s="84"/>
    </row>
    <row r="56" spans="1:13" ht="24.75" customHeight="1" x14ac:dyDescent="0.2">
      <c r="A56" s="68">
        <v>2</v>
      </c>
      <c r="B56" s="87" t="s">
        <v>154</v>
      </c>
      <c r="C56" s="69">
        <v>2009</v>
      </c>
      <c r="D56" s="85"/>
      <c r="E56" s="86">
        <f>F56*2820</f>
        <v>381968.99999999994</v>
      </c>
      <c r="F56" s="69">
        <v>135.44999999999999</v>
      </c>
      <c r="G56" s="87"/>
      <c r="H56" s="41" t="s">
        <v>152</v>
      </c>
      <c r="I56" s="87" t="s">
        <v>142</v>
      </c>
      <c r="J56" s="82"/>
      <c r="K56" s="83"/>
      <c r="L56" s="84"/>
      <c r="M56" s="84"/>
    </row>
    <row r="57" spans="1:13" ht="24.75" customHeight="1" x14ac:dyDescent="0.2">
      <c r="A57" s="68">
        <v>3</v>
      </c>
      <c r="B57" s="40" t="s">
        <v>85</v>
      </c>
      <c r="C57" s="42"/>
      <c r="D57" s="88"/>
      <c r="E57" s="88">
        <f>F57*1880</f>
        <v>56400</v>
      </c>
      <c r="F57" s="42">
        <v>30</v>
      </c>
      <c r="G57" s="40"/>
      <c r="H57" s="41" t="s">
        <v>152</v>
      </c>
      <c r="I57" s="40" t="s">
        <v>142</v>
      </c>
      <c r="J57" s="82"/>
      <c r="K57" s="83"/>
      <c r="L57" s="84"/>
      <c r="M57" s="84"/>
    </row>
    <row r="58" spans="1:13" ht="24.75" customHeight="1" x14ac:dyDescent="0.2">
      <c r="A58" s="68">
        <v>4</v>
      </c>
      <c r="B58" s="40" t="s">
        <v>273</v>
      </c>
      <c r="C58" s="42"/>
      <c r="D58" s="81">
        <v>104875</v>
      </c>
      <c r="F58" s="42"/>
      <c r="G58" s="40"/>
      <c r="H58" s="41"/>
      <c r="I58" s="40" t="s">
        <v>142</v>
      </c>
      <c r="J58" s="82"/>
      <c r="K58" s="83"/>
      <c r="L58" s="84"/>
      <c r="M58" s="84"/>
    </row>
    <row r="59" spans="1:13" x14ac:dyDescent="0.2">
      <c r="A59" s="78"/>
      <c r="B59" s="339" t="s">
        <v>57</v>
      </c>
      <c r="C59" s="340"/>
      <c r="D59" s="340"/>
      <c r="E59" s="340"/>
      <c r="F59" s="340"/>
      <c r="G59" s="341"/>
      <c r="H59" s="79"/>
      <c r="I59" s="62"/>
      <c r="L59" s="80"/>
    </row>
    <row r="60" spans="1:13" ht="89.25" x14ac:dyDescent="0.2">
      <c r="A60" s="63">
        <v>1</v>
      </c>
      <c r="B60" s="41" t="s">
        <v>160</v>
      </c>
      <c r="C60" s="42">
        <v>1993</v>
      </c>
      <c r="D60" s="81"/>
      <c r="E60" s="89">
        <v>1960000</v>
      </c>
      <c r="F60" s="42">
        <v>846</v>
      </c>
      <c r="G60" s="41" t="s">
        <v>161</v>
      </c>
      <c r="H60" s="41" t="s">
        <v>100</v>
      </c>
      <c r="I60" s="40" t="s">
        <v>157</v>
      </c>
      <c r="J60" s="82"/>
      <c r="K60" s="83"/>
      <c r="L60" s="90"/>
    </row>
    <row r="61" spans="1:13" ht="25.5" x14ac:dyDescent="0.2">
      <c r="A61" s="63">
        <v>2</v>
      </c>
      <c r="B61" s="41" t="s">
        <v>162</v>
      </c>
      <c r="C61" s="42">
        <v>2008</v>
      </c>
      <c r="D61" s="88">
        <f>289643.11+14692.51</f>
        <v>304335.62</v>
      </c>
      <c r="E61" s="89"/>
      <c r="F61" s="42">
        <v>968</v>
      </c>
      <c r="G61" s="41" t="s">
        <v>158</v>
      </c>
      <c r="H61" s="41"/>
      <c r="I61" s="40" t="s">
        <v>157</v>
      </c>
      <c r="J61" s="82"/>
      <c r="K61" s="83"/>
      <c r="L61" s="84"/>
    </row>
    <row r="62" spans="1:13" x14ac:dyDescent="0.2">
      <c r="A62" s="91"/>
      <c r="B62" s="318" t="s">
        <v>58</v>
      </c>
      <c r="C62" s="319"/>
      <c r="D62" s="319"/>
      <c r="E62" s="319"/>
      <c r="F62" s="319"/>
      <c r="G62" s="319"/>
      <c r="H62" s="155"/>
      <c r="I62" s="93"/>
    </row>
    <row r="63" spans="1:13" ht="25.5" x14ac:dyDescent="0.2">
      <c r="A63" s="94">
        <v>1</v>
      </c>
      <c r="B63" s="77" t="s">
        <v>166</v>
      </c>
      <c r="C63" s="44">
        <v>1905</v>
      </c>
      <c r="D63" s="72"/>
      <c r="E63" s="76">
        <v>500000</v>
      </c>
      <c r="F63" s="44">
        <v>545</v>
      </c>
      <c r="G63" s="77" t="s">
        <v>167</v>
      </c>
      <c r="H63" s="77" t="s">
        <v>97</v>
      </c>
      <c r="I63" s="77" t="s">
        <v>168</v>
      </c>
    </row>
    <row r="64" spans="1:13" x14ac:dyDescent="0.2">
      <c r="A64" s="94"/>
      <c r="B64" s="95"/>
      <c r="C64" s="96"/>
      <c r="D64" s="97"/>
      <c r="E64" s="98"/>
      <c r="F64" s="96"/>
      <c r="G64" s="99"/>
      <c r="H64" s="99"/>
      <c r="I64" s="77"/>
    </row>
    <row r="65" spans="1:253" x14ac:dyDescent="0.2">
      <c r="A65" s="91"/>
      <c r="B65" s="318" t="s">
        <v>59</v>
      </c>
      <c r="C65" s="319"/>
      <c r="D65" s="319"/>
      <c r="E65" s="319"/>
      <c r="F65" s="319"/>
      <c r="G65" s="319"/>
      <c r="H65" s="155"/>
      <c r="I65" s="93"/>
    </row>
    <row r="66" spans="1:253" ht="25.5" x14ac:dyDescent="0.2">
      <c r="A66" s="94">
        <v>1</v>
      </c>
      <c r="B66" s="77" t="s">
        <v>174</v>
      </c>
      <c r="C66" s="44"/>
      <c r="D66" s="72"/>
      <c r="E66" s="76">
        <v>550000</v>
      </c>
      <c r="F66" s="44">
        <v>220</v>
      </c>
      <c r="G66" s="77" t="s">
        <v>180</v>
      </c>
      <c r="H66" s="77" t="s">
        <v>175</v>
      </c>
      <c r="I66" s="77" t="s">
        <v>176</v>
      </c>
    </row>
    <row r="67" spans="1:253" ht="38.25" x14ac:dyDescent="0.2">
      <c r="A67" s="94">
        <v>2</v>
      </c>
      <c r="B67" s="77" t="s">
        <v>173</v>
      </c>
      <c r="C67" s="44">
        <v>2009</v>
      </c>
      <c r="D67" s="72"/>
      <c r="E67" s="76">
        <f>F67*4690</f>
        <v>328300</v>
      </c>
      <c r="F67" s="44">
        <v>70</v>
      </c>
      <c r="G67" s="77" t="s">
        <v>180</v>
      </c>
      <c r="H67" s="77" t="s">
        <v>177</v>
      </c>
      <c r="I67" s="77" t="s">
        <v>176</v>
      </c>
    </row>
    <row r="68" spans="1:253" x14ac:dyDescent="0.2">
      <c r="A68" s="74"/>
      <c r="B68" s="325" t="s">
        <v>60</v>
      </c>
      <c r="C68" s="326"/>
      <c r="D68" s="326"/>
      <c r="E68" s="326"/>
      <c r="F68" s="326"/>
      <c r="G68" s="326"/>
      <c r="H68" s="75"/>
      <c r="I68" s="62"/>
    </row>
    <row r="69" spans="1:253" ht="38.25" x14ac:dyDescent="0.2">
      <c r="A69" s="94">
        <v>1</v>
      </c>
      <c r="B69" s="77" t="s">
        <v>140</v>
      </c>
      <c r="C69" s="44">
        <v>1963</v>
      </c>
      <c r="D69" s="72"/>
      <c r="E69" s="76">
        <v>3300000</v>
      </c>
      <c r="F69" s="44">
        <v>1562</v>
      </c>
      <c r="G69" s="77" t="s">
        <v>197</v>
      </c>
      <c r="H69" s="77" t="s">
        <v>96</v>
      </c>
      <c r="I69" s="77" t="s">
        <v>182</v>
      </c>
    </row>
    <row r="70" spans="1:253" x14ac:dyDescent="0.2">
      <c r="A70" s="78"/>
      <c r="B70" s="339" t="s">
        <v>61</v>
      </c>
      <c r="C70" s="340"/>
      <c r="D70" s="340"/>
      <c r="E70" s="340"/>
      <c r="F70" s="340"/>
      <c r="G70" s="341"/>
      <c r="H70" s="79"/>
      <c r="I70" s="62"/>
      <c r="L70" s="80"/>
    </row>
    <row r="71" spans="1:253" s="4" customFormat="1" ht="113.25" customHeight="1" x14ac:dyDescent="0.2">
      <c r="A71" s="63">
        <v>1</v>
      </c>
      <c r="B71" s="146" t="s">
        <v>204</v>
      </c>
      <c r="C71" s="64">
        <v>2004</v>
      </c>
      <c r="D71" s="100"/>
      <c r="E71" s="100">
        <v>4500000</v>
      </c>
      <c r="F71" s="64">
        <v>1452.8</v>
      </c>
      <c r="G71" s="161" t="s">
        <v>199</v>
      </c>
      <c r="H71" s="41" t="s">
        <v>97</v>
      </c>
      <c r="I71" s="54" t="s">
        <v>200</v>
      </c>
      <c r="J71" s="83"/>
      <c r="K71" s="83"/>
      <c r="L71" s="102"/>
    </row>
    <row r="72" spans="1:253" s="4" customFormat="1" ht="33" customHeight="1" x14ac:dyDescent="0.2">
      <c r="A72" s="68">
        <v>2</v>
      </c>
      <c r="B72" s="147" t="s">
        <v>203</v>
      </c>
      <c r="C72" s="64">
        <v>2009</v>
      </c>
      <c r="D72" s="103"/>
      <c r="E72" s="100">
        <f>F72*4690</f>
        <v>2172595.6</v>
      </c>
      <c r="F72" s="64">
        <v>463.24</v>
      </c>
      <c r="G72" s="161" t="s">
        <v>201</v>
      </c>
      <c r="H72" s="156" t="s">
        <v>202</v>
      </c>
      <c r="I72" s="54" t="s">
        <v>200</v>
      </c>
      <c r="J72" s="83"/>
      <c r="K72" s="83"/>
      <c r="L72" s="102"/>
    </row>
    <row r="73" spans="1:253" s="4" customFormat="1" ht="33" customHeight="1" x14ac:dyDescent="0.2">
      <c r="A73" s="68">
        <v>3</v>
      </c>
      <c r="B73" s="147" t="s">
        <v>327</v>
      </c>
      <c r="C73" s="64">
        <v>2009</v>
      </c>
      <c r="D73" s="103">
        <v>10490.65</v>
      </c>
      <c r="E73" s="100"/>
      <c r="F73" s="64"/>
      <c r="G73" s="161"/>
      <c r="H73" s="156"/>
      <c r="I73" s="55" t="s">
        <v>200</v>
      </c>
      <c r="J73" s="83"/>
      <c r="K73" s="83"/>
      <c r="L73" s="102"/>
    </row>
    <row r="74" spans="1:253" s="4" customFormat="1" ht="24.75" customHeight="1" x14ac:dyDescent="0.2">
      <c r="A74" s="68">
        <v>4</v>
      </c>
      <c r="B74" s="146" t="s">
        <v>205</v>
      </c>
      <c r="C74" s="42">
        <v>2004</v>
      </c>
      <c r="D74" s="100">
        <v>97050.97</v>
      </c>
      <c r="E74" s="100"/>
      <c r="F74" s="42"/>
      <c r="G74" s="42"/>
      <c r="H74" s="156"/>
      <c r="I74" s="54" t="s">
        <v>200</v>
      </c>
      <c r="J74" s="83"/>
      <c r="K74" s="83"/>
      <c r="L74" s="104"/>
    </row>
    <row r="75" spans="1:253" x14ac:dyDescent="0.2">
      <c r="A75" s="78"/>
      <c r="B75" s="339" t="s">
        <v>62</v>
      </c>
      <c r="C75" s="340"/>
      <c r="D75" s="340"/>
      <c r="E75" s="340"/>
      <c r="F75" s="340"/>
      <c r="G75" s="341"/>
      <c r="H75" s="79"/>
      <c r="I75" s="162"/>
      <c r="L75" s="80"/>
    </row>
    <row r="76" spans="1:253" s="57" customFormat="1" ht="76.5" x14ac:dyDescent="0.2">
      <c r="A76" s="42">
        <v>1</v>
      </c>
      <c r="B76" s="106" t="s">
        <v>210</v>
      </c>
      <c r="C76" s="105"/>
      <c r="D76" s="65"/>
      <c r="E76" s="81">
        <v>2500000</v>
      </c>
      <c r="F76" s="42">
        <v>3303.9</v>
      </c>
      <c r="G76" s="106" t="s">
        <v>222</v>
      </c>
      <c r="H76" s="157" t="s">
        <v>97</v>
      </c>
      <c r="I76" s="163" t="s">
        <v>211</v>
      </c>
      <c r="J76" s="82"/>
      <c r="K76" s="83"/>
      <c r="L76" s="8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s="57" customFormat="1" ht="63.75" x14ac:dyDescent="0.2">
      <c r="A77" s="42">
        <v>2</v>
      </c>
      <c r="B77" s="144" t="s">
        <v>212</v>
      </c>
      <c r="C77" s="109">
        <v>38684</v>
      </c>
      <c r="D77" s="88">
        <v>27901.45</v>
      </c>
      <c r="E77" s="81"/>
      <c r="F77" s="42"/>
      <c r="G77" s="106" t="s">
        <v>221</v>
      </c>
      <c r="H77" s="158" t="s">
        <v>216</v>
      </c>
      <c r="I77" s="164" t="s">
        <v>211</v>
      </c>
      <c r="J77" s="82"/>
      <c r="K77" s="83"/>
      <c r="L77" s="8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s="57" customFormat="1" ht="63.75" x14ac:dyDescent="0.2">
      <c r="A78" s="42">
        <v>3</v>
      </c>
      <c r="B78" s="145" t="s">
        <v>213</v>
      </c>
      <c r="C78" s="105"/>
      <c r="D78" s="81"/>
      <c r="E78" s="81">
        <v>20000</v>
      </c>
      <c r="F78" s="42">
        <v>60.5</v>
      </c>
      <c r="G78" s="106" t="s">
        <v>221</v>
      </c>
      <c r="H78" s="158" t="s">
        <v>96</v>
      </c>
      <c r="I78" s="164" t="s">
        <v>211</v>
      </c>
      <c r="J78" s="82"/>
      <c r="K78" s="83"/>
      <c r="L78" s="8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s="57" customFormat="1" ht="63.75" x14ac:dyDescent="0.2">
      <c r="A79" s="42">
        <v>4</v>
      </c>
      <c r="B79" s="145" t="s">
        <v>214</v>
      </c>
      <c r="C79" s="110">
        <v>39080</v>
      </c>
      <c r="D79" s="88"/>
      <c r="E79" s="81">
        <f>F79*4690</f>
        <v>175875</v>
      </c>
      <c r="F79" s="42">
        <v>37.5</v>
      </c>
      <c r="G79" s="106" t="s">
        <v>221</v>
      </c>
      <c r="H79" s="158" t="s">
        <v>216</v>
      </c>
      <c r="I79" s="164" t="s">
        <v>211</v>
      </c>
      <c r="J79" s="82"/>
      <c r="K79" s="83"/>
      <c r="L79" s="8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57" customFormat="1" ht="63.75" x14ac:dyDescent="0.2">
      <c r="A80" s="69">
        <v>4</v>
      </c>
      <c r="B80" s="144" t="s">
        <v>215</v>
      </c>
      <c r="C80" s="109">
        <v>40178</v>
      </c>
      <c r="D80" s="86">
        <v>71049.8</v>
      </c>
      <c r="E80" s="85"/>
      <c r="F80" s="69"/>
      <c r="G80" s="207" t="s">
        <v>221</v>
      </c>
      <c r="H80" s="158" t="s">
        <v>172</v>
      </c>
      <c r="I80" s="208"/>
      <c r="J80" s="82"/>
      <c r="K80" s="83"/>
      <c r="L80" s="8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s="57" customFormat="1" ht="27.75" customHeight="1" x14ac:dyDescent="0.2">
      <c r="A81" s="42">
        <v>5</v>
      </c>
      <c r="B81" s="40" t="s">
        <v>374</v>
      </c>
      <c r="C81" s="66">
        <v>2013</v>
      </c>
      <c r="D81" s="88">
        <v>19500</v>
      </c>
      <c r="E81" s="81"/>
      <c r="F81" s="42"/>
      <c r="G81" s="41"/>
      <c r="H81" s="41"/>
      <c r="I81" s="55" t="s">
        <v>375</v>
      </c>
      <c r="J81" s="82"/>
      <c r="K81" s="83"/>
      <c r="L81" s="8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x14ac:dyDescent="0.2">
      <c r="A82" s="91"/>
      <c r="B82" s="318" t="s">
        <v>63</v>
      </c>
      <c r="C82" s="319"/>
      <c r="D82" s="319"/>
      <c r="E82" s="319"/>
      <c r="F82" s="319"/>
      <c r="G82" s="319"/>
      <c r="H82" s="155"/>
      <c r="I82" s="165"/>
    </row>
    <row r="83" spans="1:253" ht="38.25" x14ac:dyDescent="0.2">
      <c r="A83" s="94">
        <v>1</v>
      </c>
      <c r="B83" s="77" t="s">
        <v>204</v>
      </c>
      <c r="C83" s="44">
        <v>1996</v>
      </c>
      <c r="D83" s="72"/>
      <c r="E83" s="76">
        <v>5000000</v>
      </c>
      <c r="F83" s="44">
        <v>1949.8</v>
      </c>
      <c r="G83" s="77" t="s">
        <v>225</v>
      </c>
      <c r="H83" s="77" t="s">
        <v>223</v>
      </c>
      <c r="I83" s="45" t="s">
        <v>224</v>
      </c>
    </row>
    <row r="84" spans="1:253" x14ac:dyDescent="0.2">
      <c r="A84" s="91"/>
      <c r="B84" s="318" t="s">
        <v>64</v>
      </c>
      <c r="C84" s="319"/>
      <c r="D84" s="319"/>
      <c r="E84" s="319"/>
      <c r="F84" s="319"/>
      <c r="G84" s="319"/>
      <c r="H84" s="155"/>
      <c r="I84" s="165"/>
    </row>
    <row r="85" spans="1:253" ht="25.5" x14ac:dyDescent="0.2">
      <c r="A85" s="94">
        <v>1</v>
      </c>
      <c r="B85" s="77" t="s">
        <v>140</v>
      </c>
      <c r="C85" s="44">
        <v>1992</v>
      </c>
      <c r="D85" s="72"/>
      <c r="E85" s="112">
        <v>7269500</v>
      </c>
      <c r="F85" s="44">
        <v>1550</v>
      </c>
      <c r="G85" s="77" t="s">
        <v>150</v>
      </c>
      <c r="H85" s="77"/>
      <c r="I85" s="45" t="s">
        <v>228</v>
      </c>
    </row>
    <row r="86" spans="1:253" x14ac:dyDescent="0.2">
      <c r="A86" s="91"/>
      <c r="B86" s="318" t="s">
        <v>65</v>
      </c>
      <c r="C86" s="319"/>
      <c r="D86" s="319"/>
      <c r="E86" s="319"/>
      <c r="F86" s="319"/>
      <c r="G86" s="319"/>
      <c r="H86" s="155"/>
      <c r="I86" s="165"/>
    </row>
    <row r="87" spans="1:253" ht="38.25" x14ac:dyDescent="0.2">
      <c r="A87" s="94">
        <v>1</v>
      </c>
      <c r="B87" s="77" t="s">
        <v>234</v>
      </c>
      <c r="C87" s="44">
        <v>1938</v>
      </c>
      <c r="D87" s="72"/>
      <c r="E87" s="112">
        <f>F87*4690</f>
        <v>2886695</v>
      </c>
      <c r="F87" s="44">
        <v>615.5</v>
      </c>
      <c r="G87" s="77" t="s">
        <v>236</v>
      </c>
      <c r="H87" s="77" t="s">
        <v>237</v>
      </c>
      <c r="I87" s="45" t="s">
        <v>238</v>
      </c>
    </row>
    <row r="88" spans="1:253" ht="15" customHeight="1" x14ac:dyDescent="0.2">
      <c r="A88" s="94">
        <v>2</v>
      </c>
      <c r="B88" s="77" t="s">
        <v>235</v>
      </c>
      <c r="C88" s="44">
        <v>2008</v>
      </c>
      <c r="D88" s="112">
        <v>43803.9</v>
      </c>
      <c r="E88" s="112"/>
      <c r="F88" s="44">
        <v>387</v>
      </c>
      <c r="G88" s="77"/>
      <c r="H88" s="77"/>
      <c r="I88" s="45" t="s">
        <v>238</v>
      </c>
    </row>
    <row r="89" spans="1:253" ht="25.5" x14ac:dyDescent="0.2">
      <c r="A89" s="94">
        <v>3</v>
      </c>
      <c r="B89" s="77" t="s">
        <v>268</v>
      </c>
      <c r="C89" s="44">
        <v>2012</v>
      </c>
      <c r="D89" s="112">
        <v>2583396.7000000002</v>
      </c>
      <c r="E89" s="112"/>
      <c r="F89" s="44"/>
      <c r="G89" s="77"/>
      <c r="H89" s="77" t="s">
        <v>269</v>
      </c>
      <c r="I89" s="45" t="s">
        <v>238</v>
      </c>
    </row>
    <row r="90" spans="1:253" x14ac:dyDescent="0.2">
      <c r="A90" s="91"/>
      <c r="B90" s="318" t="s">
        <v>241</v>
      </c>
      <c r="C90" s="319"/>
      <c r="D90" s="319"/>
      <c r="E90" s="319"/>
      <c r="F90" s="319"/>
      <c r="G90" s="319"/>
      <c r="H90" s="155"/>
      <c r="I90" s="165"/>
    </row>
    <row r="91" spans="1:253" ht="25.5" x14ac:dyDescent="0.2">
      <c r="A91" s="94">
        <v>1</v>
      </c>
      <c r="B91" s="77" t="s">
        <v>204</v>
      </c>
      <c r="C91" s="44"/>
      <c r="D91" s="113"/>
      <c r="E91" s="112">
        <v>250000</v>
      </c>
      <c r="F91" s="44"/>
      <c r="G91" s="77"/>
      <c r="H91" s="77" t="s">
        <v>248</v>
      </c>
      <c r="I91" s="45" t="s">
        <v>249</v>
      </c>
    </row>
    <row r="92" spans="1:253" ht="17.25" customHeight="1" x14ac:dyDescent="0.2">
      <c r="A92" s="114"/>
      <c r="B92" s="316" t="s">
        <v>7</v>
      </c>
      <c r="C92" s="317"/>
      <c r="D92" s="28"/>
      <c r="E92" s="28">
        <f>SUM(D91:E91,D87:E89,D85:E85,D83:E83,D76:E81,D71:E74,D69:E69,D66:E67,D63:E63,D60:E61,D55:E58,D52:E53,D6:E50)</f>
        <v>47738941.030000009</v>
      </c>
      <c r="F92" s="59"/>
      <c r="G92" s="115"/>
      <c r="H92" s="115"/>
      <c r="I92" s="166"/>
    </row>
    <row r="93" spans="1:253" ht="17.25" customHeight="1" x14ac:dyDescent="0.2">
      <c r="A93" s="60" t="s">
        <v>14</v>
      </c>
      <c r="B93" s="328" t="s">
        <v>52</v>
      </c>
      <c r="C93" s="329"/>
      <c r="D93" s="329"/>
      <c r="E93" s="329"/>
      <c r="F93" s="329"/>
      <c r="G93" s="330"/>
      <c r="H93" s="117"/>
      <c r="I93" s="162"/>
      <c r="M93" s="118"/>
    </row>
    <row r="94" spans="1:253" x14ac:dyDescent="0.2">
      <c r="A94" s="1"/>
      <c r="B94" s="331" t="s">
        <v>66</v>
      </c>
      <c r="C94" s="332"/>
      <c r="D94" s="332"/>
      <c r="E94" s="332"/>
      <c r="F94" s="332"/>
      <c r="G94" s="333"/>
      <c r="H94" s="159"/>
      <c r="I94" s="30"/>
    </row>
    <row r="95" spans="1:253" x14ac:dyDescent="0.2">
      <c r="A95" s="114"/>
      <c r="B95" s="316" t="s">
        <v>7</v>
      </c>
      <c r="C95" s="317"/>
      <c r="D95" s="28">
        <f>SUM(D94:D94)</f>
        <v>0</v>
      </c>
      <c r="E95" s="28"/>
      <c r="F95" s="59"/>
      <c r="G95" s="115"/>
      <c r="H95" s="115"/>
      <c r="I95" s="166"/>
    </row>
    <row r="96" spans="1:253" x14ac:dyDescent="0.2">
      <c r="A96" s="60" t="s">
        <v>15</v>
      </c>
      <c r="B96" s="328" t="s">
        <v>53</v>
      </c>
      <c r="C96" s="329"/>
      <c r="D96" s="329"/>
      <c r="E96" s="329"/>
      <c r="F96" s="329"/>
      <c r="G96" s="330"/>
      <c r="H96" s="117"/>
      <c r="I96" s="162"/>
    </row>
    <row r="97" spans="1:13" ht="38.25" x14ac:dyDescent="0.2">
      <c r="A97" s="1">
        <v>1</v>
      </c>
      <c r="B97" s="77" t="s">
        <v>262</v>
      </c>
      <c r="C97" s="44" t="s">
        <v>261</v>
      </c>
      <c r="D97" s="72">
        <v>148273</v>
      </c>
      <c r="E97" s="77"/>
      <c r="F97" s="44">
        <v>280</v>
      </c>
      <c r="G97" s="77" t="s">
        <v>263</v>
      </c>
      <c r="H97" s="72" t="s">
        <v>96</v>
      </c>
      <c r="I97" s="120"/>
      <c r="L97" s="80"/>
    </row>
    <row r="98" spans="1:13" x14ac:dyDescent="0.2">
      <c r="A98" s="114"/>
      <c r="B98" s="316" t="s">
        <v>7</v>
      </c>
      <c r="C98" s="317"/>
      <c r="D98" s="28">
        <f>SUM(D97:D97)</f>
        <v>148273</v>
      </c>
      <c r="E98" s="28"/>
      <c r="F98" s="59"/>
      <c r="G98" s="115"/>
      <c r="H98" s="115"/>
      <c r="I98" s="166"/>
    </row>
    <row r="99" spans="1:13" x14ac:dyDescent="0.2">
      <c r="A99" s="121" t="s">
        <v>16</v>
      </c>
      <c r="B99" s="334" t="s">
        <v>54</v>
      </c>
      <c r="C99" s="335"/>
      <c r="D99" s="335"/>
      <c r="E99" s="335"/>
      <c r="F99" s="335"/>
      <c r="G99" s="336"/>
      <c r="H99" s="122"/>
      <c r="I99" s="167"/>
    </row>
    <row r="100" spans="1:13" ht="25.5" x14ac:dyDescent="0.2">
      <c r="A100" s="123">
        <v>1</v>
      </c>
      <c r="B100" s="67" t="s">
        <v>74</v>
      </c>
      <c r="C100" s="123">
        <v>1934</v>
      </c>
      <c r="D100" s="89"/>
      <c r="E100" s="89">
        <v>45000</v>
      </c>
      <c r="F100" s="149">
        <v>117</v>
      </c>
      <c r="G100" s="124"/>
      <c r="H100" s="72" t="s">
        <v>96</v>
      </c>
      <c r="I100" s="160" t="s">
        <v>101</v>
      </c>
    </row>
    <row r="101" spans="1:13" ht="25.5" x14ac:dyDescent="0.2">
      <c r="A101" s="123">
        <v>2</v>
      </c>
      <c r="B101" s="67" t="s">
        <v>74</v>
      </c>
      <c r="C101" s="123">
        <v>1931</v>
      </c>
      <c r="D101" s="89">
        <v>58279.71</v>
      </c>
      <c r="E101" s="125"/>
      <c r="F101" s="149">
        <v>66.239999999999995</v>
      </c>
      <c r="G101" s="67"/>
      <c r="H101" s="72" t="s">
        <v>96</v>
      </c>
      <c r="I101" s="160" t="s">
        <v>102</v>
      </c>
    </row>
    <row r="102" spans="1:13" ht="25.5" x14ac:dyDescent="0.2">
      <c r="A102" s="123">
        <v>3</v>
      </c>
      <c r="B102" s="67" t="s">
        <v>74</v>
      </c>
      <c r="C102" s="123">
        <v>1928</v>
      </c>
      <c r="D102" s="89">
        <v>33566.86</v>
      </c>
      <c r="E102" s="89"/>
      <c r="F102" s="149">
        <v>61.22</v>
      </c>
      <c r="G102" s="67"/>
      <c r="H102" s="72" t="s">
        <v>96</v>
      </c>
      <c r="I102" s="160" t="s">
        <v>103</v>
      </c>
    </row>
    <row r="103" spans="1:13" ht="25.5" x14ac:dyDescent="0.2">
      <c r="A103" s="123">
        <v>4</v>
      </c>
      <c r="B103" s="67" t="s">
        <v>74</v>
      </c>
      <c r="C103" s="1">
        <v>1928</v>
      </c>
      <c r="D103" s="126">
        <v>24028.99</v>
      </c>
      <c r="E103" s="127"/>
      <c r="F103" s="150">
        <v>98</v>
      </c>
      <c r="G103" s="128"/>
      <c r="H103" s="72" t="s">
        <v>97</v>
      </c>
      <c r="I103" s="160" t="s">
        <v>104</v>
      </c>
      <c r="J103" s="129"/>
      <c r="K103" s="129"/>
      <c r="L103" s="130"/>
      <c r="M103" s="129"/>
    </row>
    <row r="104" spans="1:13" ht="25.5" x14ac:dyDescent="0.2">
      <c r="A104" s="123">
        <v>5</v>
      </c>
      <c r="B104" s="67" t="s">
        <v>74</v>
      </c>
      <c r="C104" s="123">
        <v>1929</v>
      </c>
      <c r="D104" s="89">
        <v>22545.3</v>
      </c>
      <c r="E104" s="89"/>
      <c r="F104" s="149">
        <v>91.56</v>
      </c>
      <c r="G104" s="67"/>
      <c r="H104" s="72" t="s">
        <v>96</v>
      </c>
      <c r="I104" s="160" t="s">
        <v>105</v>
      </c>
      <c r="L104" s="58"/>
    </row>
    <row r="105" spans="1:13" ht="25.5" x14ac:dyDescent="0.2">
      <c r="A105" s="123">
        <v>6</v>
      </c>
      <c r="B105" s="67" t="s">
        <v>74</v>
      </c>
      <c r="C105" s="123">
        <v>1929</v>
      </c>
      <c r="D105" s="89">
        <v>18557.689999999999</v>
      </c>
      <c r="E105" s="125"/>
      <c r="F105" s="149">
        <v>111</v>
      </c>
      <c r="G105" s="67"/>
      <c r="H105" s="72" t="s">
        <v>96</v>
      </c>
      <c r="I105" s="160" t="s">
        <v>106</v>
      </c>
      <c r="L105" s="58"/>
    </row>
    <row r="106" spans="1:13" ht="25.5" x14ac:dyDescent="0.2">
      <c r="A106" s="123">
        <v>7</v>
      </c>
      <c r="B106" s="67" t="s">
        <v>74</v>
      </c>
      <c r="C106" s="123">
        <v>1932</v>
      </c>
      <c r="D106" s="89"/>
      <c r="E106" s="89">
        <v>150000</v>
      </c>
      <c r="F106" s="149">
        <v>260.8</v>
      </c>
      <c r="G106" s="67"/>
      <c r="H106" s="72" t="s">
        <v>97</v>
      </c>
      <c r="I106" s="160" t="s">
        <v>107</v>
      </c>
      <c r="L106" s="58"/>
    </row>
    <row r="107" spans="1:13" ht="25.5" x14ac:dyDescent="0.2">
      <c r="A107" s="123">
        <v>8</v>
      </c>
      <c r="B107" s="67" t="s">
        <v>74</v>
      </c>
      <c r="C107" s="123">
        <v>1932</v>
      </c>
      <c r="D107" s="89">
        <v>11057.06</v>
      </c>
      <c r="E107" s="89"/>
      <c r="F107" s="149">
        <v>43.8</v>
      </c>
      <c r="G107" s="67"/>
      <c r="H107" s="72" t="s">
        <v>96</v>
      </c>
      <c r="I107" s="160" t="s">
        <v>108</v>
      </c>
    </row>
    <row r="108" spans="1:13" ht="25.5" x14ac:dyDescent="0.2">
      <c r="A108" s="123">
        <v>9</v>
      </c>
      <c r="B108" s="67" t="s">
        <v>74</v>
      </c>
      <c r="C108" s="123">
        <v>1959</v>
      </c>
      <c r="D108" s="89"/>
      <c r="E108" s="89">
        <v>150000</v>
      </c>
      <c r="F108" s="149">
        <v>168.55</v>
      </c>
      <c r="G108" s="67"/>
      <c r="H108" s="72" t="s">
        <v>96</v>
      </c>
      <c r="I108" s="160" t="s">
        <v>109</v>
      </c>
    </row>
    <row r="109" spans="1:13" ht="25.5" x14ac:dyDescent="0.2">
      <c r="A109" s="123">
        <v>10</v>
      </c>
      <c r="B109" s="67" t="s">
        <v>74</v>
      </c>
      <c r="C109" s="123">
        <v>1961</v>
      </c>
      <c r="D109" s="89"/>
      <c r="E109" s="89">
        <v>150000</v>
      </c>
      <c r="F109" s="149">
        <v>258.74</v>
      </c>
      <c r="G109" s="67"/>
      <c r="H109" s="72" t="s">
        <v>96</v>
      </c>
      <c r="I109" s="160" t="s">
        <v>110</v>
      </c>
    </row>
    <row r="110" spans="1:13" ht="25.5" x14ac:dyDescent="0.2">
      <c r="A110" s="123">
        <v>11</v>
      </c>
      <c r="B110" s="67" t="s">
        <v>74</v>
      </c>
      <c r="C110" s="123">
        <v>1963</v>
      </c>
      <c r="D110" s="89"/>
      <c r="E110" s="89">
        <v>150000</v>
      </c>
      <c r="F110" s="149">
        <v>283.13</v>
      </c>
      <c r="G110" s="67"/>
      <c r="H110" s="72" t="s">
        <v>96</v>
      </c>
      <c r="I110" s="160" t="s">
        <v>111</v>
      </c>
    </row>
    <row r="111" spans="1:13" ht="25.5" x14ac:dyDescent="0.2">
      <c r="A111" s="123">
        <v>12</v>
      </c>
      <c r="B111" s="67" t="s">
        <v>74</v>
      </c>
      <c r="C111" s="123">
        <v>1934</v>
      </c>
      <c r="D111" s="89">
        <v>39273.51</v>
      </c>
      <c r="E111" s="89"/>
      <c r="F111" s="149">
        <v>173.5</v>
      </c>
      <c r="G111" s="67"/>
      <c r="H111" s="72" t="s">
        <v>96</v>
      </c>
      <c r="I111" s="160" t="s">
        <v>112</v>
      </c>
    </row>
    <row r="112" spans="1:13" ht="25.5" x14ac:dyDescent="0.2">
      <c r="A112" s="123">
        <v>13</v>
      </c>
      <c r="B112" s="67" t="s">
        <v>74</v>
      </c>
      <c r="C112" s="123">
        <v>1913</v>
      </c>
      <c r="D112" s="89">
        <v>5454.35</v>
      </c>
      <c r="E112" s="89"/>
      <c r="F112" s="149">
        <v>37</v>
      </c>
      <c r="G112" s="67"/>
      <c r="H112" s="72" t="s">
        <v>96</v>
      </c>
      <c r="I112" s="160" t="s">
        <v>113</v>
      </c>
    </row>
    <row r="113" spans="1:13" ht="25.5" x14ac:dyDescent="0.2">
      <c r="A113" s="123">
        <v>14</v>
      </c>
      <c r="B113" s="67" t="s">
        <v>74</v>
      </c>
      <c r="C113" s="123">
        <v>1935</v>
      </c>
      <c r="D113" s="89">
        <v>9029.36</v>
      </c>
      <c r="E113" s="89"/>
      <c r="F113" s="149">
        <v>60</v>
      </c>
      <c r="G113" s="67"/>
      <c r="H113" s="72" t="s">
        <v>96</v>
      </c>
      <c r="I113" s="160" t="s">
        <v>114</v>
      </c>
    </row>
    <row r="114" spans="1:13" ht="25.5" x14ac:dyDescent="0.2">
      <c r="A114" s="123">
        <v>15</v>
      </c>
      <c r="B114" s="67" t="s">
        <v>74</v>
      </c>
      <c r="C114" s="123">
        <v>1932</v>
      </c>
      <c r="D114" s="89">
        <v>14032.56</v>
      </c>
      <c r="E114" s="89"/>
      <c r="F114" s="149">
        <v>39</v>
      </c>
      <c r="G114" s="67"/>
      <c r="H114" s="72" t="s">
        <v>96</v>
      </c>
      <c r="I114" s="160" t="s">
        <v>115</v>
      </c>
    </row>
    <row r="115" spans="1:13" ht="25.5" x14ac:dyDescent="0.2">
      <c r="A115" s="123">
        <v>16</v>
      </c>
      <c r="B115" s="67" t="s">
        <v>74</v>
      </c>
      <c r="C115" s="123">
        <v>1969</v>
      </c>
      <c r="D115" s="89"/>
      <c r="E115" s="89">
        <v>100000</v>
      </c>
      <c r="F115" s="149">
        <v>78</v>
      </c>
      <c r="G115" s="67"/>
      <c r="H115" s="72" t="s">
        <v>96</v>
      </c>
      <c r="I115" s="160" t="s">
        <v>116</v>
      </c>
    </row>
    <row r="116" spans="1:13" ht="25.5" x14ac:dyDescent="0.2">
      <c r="A116" s="123">
        <v>17</v>
      </c>
      <c r="B116" s="67" t="s">
        <v>74</v>
      </c>
      <c r="C116" s="123">
        <v>1965</v>
      </c>
      <c r="D116" s="89"/>
      <c r="E116" s="89">
        <v>100000</v>
      </c>
      <c r="F116" s="149">
        <v>195</v>
      </c>
      <c r="G116" s="67"/>
      <c r="H116" s="72" t="s">
        <v>96</v>
      </c>
      <c r="I116" s="160" t="s">
        <v>117</v>
      </c>
    </row>
    <row r="117" spans="1:13" ht="25.5" x14ac:dyDescent="0.2">
      <c r="A117" s="123">
        <v>18</v>
      </c>
      <c r="B117" s="67" t="s">
        <v>74</v>
      </c>
      <c r="C117" s="123">
        <v>1965</v>
      </c>
      <c r="D117" s="89"/>
      <c r="E117" s="89">
        <v>100000</v>
      </c>
      <c r="F117" s="149">
        <v>240</v>
      </c>
      <c r="G117" s="67"/>
      <c r="H117" s="72" t="s">
        <v>96</v>
      </c>
      <c r="I117" s="160" t="s">
        <v>118</v>
      </c>
    </row>
    <row r="118" spans="1:13" ht="25.5" x14ac:dyDescent="0.2">
      <c r="A118" s="123">
        <v>19</v>
      </c>
      <c r="B118" s="67" t="s">
        <v>74</v>
      </c>
      <c r="C118" s="123">
        <v>1941</v>
      </c>
      <c r="D118" s="89">
        <v>24992.11</v>
      </c>
      <c r="E118" s="89"/>
      <c r="F118" s="149">
        <v>90</v>
      </c>
      <c r="G118" s="67"/>
      <c r="H118" s="72" t="s">
        <v>96</v>
      </c>
      <c r="I118" s="160" t="s">
        <v>120</v>
      </c>
    </row>
    <row r="119" spans="1:13" ht="25.5" x14ac:dyDescent="0.2">
      <c r="A119" s="123">
        <v>20</v>
      </c>
      <c r="B119" s="67" t="s">
        <v>74</v>
      </c>
      <c r="C119" s="123">
        <v>1941</v>
      </c>
      <c r="D119" s="89"/>
      <c r="E119" s="89">
        <v>60000</v>
      </c>
      <c r="F119" s="149">
        <v>107</v>
      </c>
      <c r="G119" s="67"/>
      <c r="H119" s="72" t="s">
        <v>97</v>
      </c>
      <c r="I119" s="160" t="s">
        <v>119</v>
      </c>
    </row>
    <row r="120" spans="1:13" ht="25.5" x14ac:dyDescent="0.2">
      <c r="A120" s="123">
        <v>21</v>
      </c>
      <c r="B120" s="133" t="s">
        <v>74</v>
      </c>
      <c r="C120" s="131">
        <v>1935</v>
      </c>
      <c r="D120" s="132"/>
      <c r="E120" s="132">
        <v>60000</v>
      </c>
      <c r="F120" s="151">
        <v>121</v>
      </c>
      <c r="G120" s="133"/>
      <c r="H120" s="72" t="s">
        <v>96</v>
      </c>
      <c r="I120" s="160" t="s">
        <v>121</v>
      </c>
    </row>
    <row r="121" spans="1:13" ht="25.5" x14ac:dyDescent="0.2">
      <c r="A121" s="123">
        <v>22</v>
      </c>
      <c r="B121" s="67" t="s">
        <v>74</v>
      </c>
      <c r="C121" s="123">
        <v>1932</v>
      </c>
      <c r="D121" s="89">
        <v>20504.62</v>
      </c>
      <c r="E121" s="89"/>
      <c r="F121" s="149">
        <v>56</v>
      </c>
      <c r="G121" s="67"/>
      <c r="H121" s="72" t="s">
        <v>96</v>
      </c>
      <c r="I121" s="160" t="s">
        <v>122</v>
      </c>
    </row>
    <row r="122" spans="1:13" ht="25.5" x14ac:dyDescent="0.2">
      <c r="A122" s="123">
        <v>23</v>
      </c>
      <c r="B122" s="67" t="s">
        <v>74</v>
      </c>
      <c r="C122" s="123">
        <v>1931</v>
      </c>
      <c r="D122" s="89"/>
      <c r="E122" s="89">
        <v>90000</v>
      </c>
      <c r="F122" s="149">
        <v>205.63</v>
      </c>
      <c r="G122" s="124"/>
      <c r="H122" s="72" t="s">
        <v>96</v>
      </c>
      <c r="I122" s="160" t="s">
        <v>123</v>
      </c>
    </row>
    <row r="123" spans="1:13" ht="25.5" x14ac:dyDescent="0.2">
      <c r="A123" s="123">
        <v>24</v>
      </c>
      <c r="B123" s="67" t="s">
        <v>74</v>
      </c>
      <c r="C123" s="123">
        <v>1931</v>
      </c>
      <c r="D123" s="89"/>
      <c r="E123" s="89">
        <v>90000</v>
      </c>
      <c r="F123" s="149">
        <v>155.61000000000001</v>
      </c>
      <c r="G123" s="67" t="s">
        <v>138</v>
      </c>
      <c r="H123" s="72" t="s">
        <v>96</v>
      </c>
      <c r="I123" s="160" t="s">
        <v>124</v>
      </c>
    </row>
    <row r="124" spans="1:13" ht="25.5" x14ac:dyDescent="0.2">
      <c r="A124" s="123">
        <v>25</v>
      </c>
      <c r="B124" s="67" t="s">
        <v>74</v>
      </c>
      <c r="C124" s="123">
        <v>1931</v>
      </c>
      <c r="D124" s="89">
        <v>10907.34</v>
      </c>
      <c r="E124" s="89"/>
      <c r="F124" s="149">
        <v>42</v>
      </c>
      <c r="G124" s="67"/>
      <c r="H124" s="72" t="s">
        <v>96</v>
      </c>
      <c r="I124" s="160" t="s">
        <v>125</v>
      </c>
    </row>
    <row r="125" spans="1:13" ht="25.5" customHeight="1" x14ac:dyDescent="0.2">
      <c r="A125" s="123">
        <v>26</v>
      </c>
      <c r="B125" s="67" t="s">
        <v>74</v>
      </c>
      <c r="C125" s="1">
        <v>1943</v>
      </c>
      <c r="D125" s="126">
        <v>8173.65</v>
      </c>
      <c r="E125" s="127"/>
      <c r="F125" s="150">
        <v>105.89</v>
      </c>
      <c r="G125" s="128"/>
      <c r="H125" s="72" t="s">
        <v>96</v>
      </c>
      <c r="I125" s="160" t="s">
        <v>126</v>
      </c>
      <c r="J125" s="129"/>
      <c r="K125" s="129"/>
      <c r="L125" s="130"/>
      <c r="M125" s="129"/>
    </row>
    <row r="126" spans="1:13" ht="25.5" x14ac:dyDescent="0.2">
      <c r="A126" s="123">
        <v>27</v>
      </c>
      <c r="B126" s="67" t="s">
        <v>74</v>
      </c>
      <c r="C126" s="123"/>
      <c r="D126" s="89">
        <v>93852</v>
      </c>
      <c r="E126" s="89"/>
      <c r="F126" s="149"/>
      <c r="G126" s="67"/>
      <c r="H126" s="72" t="s">
        <v>96</v>
      </c>
      <c r="I126" s="160" t="s">
        <v>238</v>
      </c>
      <c r="L126" s="58"/>
    </row>
    <row r="127" spans="1:13" ht="25.5" x14ac:dyDescent="0.2">
      <c r="A127" s="123">
        <v>28</v>
      </c>
      <c r="B127" s="67" t="s">
        <v>74</v>
      </c>
      <c r="C127" s="123">
        <v>1966</v>
      </c>
      <c r="D127" s="89">
        <v>77466.89</v>
      </c>
      <c r="E127" s="89"/>
      <c r="F127" s="149">
        <v>224.89</v>
      </c>
      <c r="G127" s="67"/>
      <c r="H127" s="72" t="s">
        <v>96</v>
      </c>
      <c r="I127" s="160" t="s">
        <v>127</v>
      </c>
      <c r="L127" s="58"/>
    </row>
    <row r="128" spans="1:13" ht="25.5" x14ac:dyDescent="0.2">
      <c r="A128" s="123">
        <v>29</v>
      </c>
      <c r="B128" s="67" t="s">
        <v>75</v>
      </c>
      <c r="C128" s="123">
        <v>1966</v>
      </c>
      <c r="D128" s="89">
        <v>6075.81</v>
      </c>
      <c r="E128" s="89"/>
      <c r="F128" s="149">
        <v>98.58</v>
      </c>
      <c r="G128" s="67"/>
      <c r="H128" s="72" t="s">
        <v>96</v>
      </c>
      <c r="I128" s="160" t="s">
        <v>127</v>
      </c>
    </row>
    <row r="129" spans="1:9" ht="25.5" x14ac:dyDescent="0.2">
      <c r="A129" s="123">
        <v>30</v>
      </c>
      <c r="B129" s="67" t="s">
        <v>76</v>
      </c>
      <c r="C129" s="123">
        <v>1969</v>
      </c>
      <c r="D129" s="89">
        <v>145942.47</v>
      </c>
      <c r="E129" s="89"/>
      <c r="F129" s="149">
        <v>206.28</v>
      </c>
      <c r="G129" s="67"/>
      <c r="H129" s="72" t="s">
        <v>96</v>
      </c>
      <c r="I129" s="160" t="s">
        <v>274</v>
      </c>
    </row>
    <row r="130" spans="1:9" ht="25.5" x14ac:dyDescent="0.2">
      <c r="A130" s="123">
        <v>31</v>
      </c>
      <c r="B130" s="67" t="s">
        <v>77</v>
      </c>
      <c r="C130" s="123">
        <v>1986</v>
      </c>
      <c r="D130" s="89">
        <v>449177.69</v>
      </c>
      <c r="E130" s="89"/>
      <c r="F130" s="149">
        <v>473.26</v>
      </c>
      <c r="G130" s="67"/>
      <c r="H130" s="72" t="s">
        <v>96</v>
      </c>
      <c r="I130" s="160" t="s">
        <v>128</v>
      </c>
    </row>
    <row r="131" spans="1:9" ht="25.5" x14ac:dyDescent="0.2">
      <c r="A131" s="123">
        <v>32</v>
      </c>
      <c r="B131" s="67" t="s">
        <v>78</v>
      </c>
      <c r="C131" s="42"/>
      <c r="D131" s="89">
        <v>11424.9</v>
      </c>
      <c r="E131" s="89"/>
      <c r="F131" s="149">
        <v>48.4</v>
      </c>
      <c r="G131" s="67"/>
      <c r="H131" s="72" t="s">
        <v>96</v>
      </c>
      <c r="I131" s="160" t="s">
        <v>129</v>
      </c>
    </row>
    <row r="132" spans="1:9" ht="25.5" x14ac:dyDescent="0.2">
      <c r="A132" s="123">
        <v>33</v>
      </c>
      <c r="B132" s="67" t="s">
        <v>79</v>
      </c>
      <c r="C132" s="123">
        <v>1985</v>
      </c>
      <c r="D132" s="89">
        <v>5128.71</v>
      </c>
      <c r="E132" s="89"/>
      <c r="F132" s="149"/>
      <c r="G132" s="67"/>
      <c r="H132" s="72" t="s">
        <v>97</v>
      </c>
      <c r="I132" s="160" t="s">
        <v>130</v>
      </c>
    </row>
    <row r="133" spans="1:9" ht="25.5" x14ac:dyDescent="0.2">
      <c r="A133" s="123">
        <v>34</v>
      </c>
      <c r="B133" s="67" t="s">
        <v>80</v>
      </c>
      <c r="C133" s="123">
        <v>1982</v>
      </c>
      <c r="D133" s="89">
        <v>240485.93</v>
      </c>
      <c r="E133" s="89"/>
      <c r="F133" s="149"/>
      <c r="G133" s="67"/>
      <c r="H133" s="72" t="s">
        <v>96</v>
      </c>
      <c r="I133" s="160" t="s">
        <v>130</v>
      </c>
    </row>
    <row r="134" spans="1:9" ht="25.5" x14ac:dyDescent="0.2">
      <c r="A134" s="123">
        <v>35</v>
      </c>
      <c r="B134" s="119" t="s">
        <v>349</v>
      </c>
      <c r="C134" s="123">
        <v>1984</v>
      </c>
      <c r="D134" s="89">
        <v>178945.32</v>
      </c>
      <c r="E134" s="89"/>
      <c r="F134" s="149"/>
      <c r="G134" s="67"/>
      <c r="H134" s="72" t="s">
        <v>96</v>
      </c>
      <c r="I134" s="160" t="s">
        <v>130</v>
      </c>
    </row>
    <row r="135" spans="1:9" ht="25.5" x14ac:dyDescent="0.2">
      <c r="A135" s="123">
        <v>36</v>
      </c>
      <c r="B135" s="67" t="s">
        <v>81</v>
      </c>
      <c r="C135" s="123">
        <v>1984</v>
      </c>
      <c r="D135" s="89">
        <v>8806</v>
      </c>
      <c r="E135" s="89"/>
      <c r="F135" s="149"/>
      <c r="G135" s="67"/>
      <c r="H135" s="72" t="s">
        <v>96</v>
      </c>
      <c r="I135" s="160" t="s">
        <v>131</v>
      </c>
    </row>
    <row r="136" spans="1:9" ht="25.5" x14ac:dyDescent="0.2">
      <c r="A136" s="123">
        <v>37</v>
      </c>
      <c r="B136" s="67" t="s">
        <v>81</v>
      </c>
      <c r="C136" s="123">
        <v>1986</v>
      </c>
      <c r="D136" s="89">
        <v>16038.3</v>
      </c>
      <c r="E136" s="89"/>
      <c r="F136" s="149"/>
      <c r="G136" s="67" t="s">
        <v>138</v>
      </c>
      <c r="H136" s="72" t="s">
        <v>96</v>
      </c>
      <c r="I136" s="160" t="s">
        <v>130</v>
      </c>
    </row>
    <row r="137" spans="1:9" ht="25.5" x14ac:dyDescent="0.2">
      <c r="A137" s="123">
        <v>38</v>
      </c>
      <c r="B137" s="119" t="s">
        <v>350</v>
      </c>
      <c r="C137" s="123">
        <v>1983</v>
      </c>
      <c r="D137" s="89">
        <v>1055106.6299999999</v>
      </c>
      <c r="E137" s="89"/>
      <c r="F137" s="149"/>
      <c r="G137" s="67" t="s">
        <v>138</v>
      </c>
      <c r="H137" s="72" t="s">
        <v>96</v>
      </c>
      <c r="I137" s="160" t="s">
        <v>130</v>
      </c>
    </row>
    <row r="138" spans="1:9" ht="25.5" x14ac:dyDescent="0.2">
      <c r="A138" s="123">
        <v>39</v>
      </c>
      <c r="B138" s="67" t="s">
        <v>82</v>
      </c>
      <c r="C138" s="123">
        <v>1964</v>
      </c>
      <c r="D138" s="89">
        <v>7691.9</v>
      </c>
      <c r="E138" s="89"/>
      <c r="F138" s="149"/>
      <c r="G138" s="67" t="s">
        <v>137</v>
      </c>
      <c r="H138" s="72" t="s">
        <v>96</v>
      </c>
      <c r="I138" s="160" t="s">
        <v>123</v>
      </c>
    </row>
    <row r="139" spans="1:9" ht="25.5" x14ac:dyDescent="0.2">
      <c r="A139" s="123">
        <v>40</v>
      </c>
      <c r="B139" s="67" t="s">
        <v>83</v>
      </c>
      <c r="C139" s="123">
        <v>1960</v>
      </c>
      <c r="D139" s="89">
        <v>12273.28</v>
      </c>
      <c r="E139" s="89"/>
      <c r="F139" s="149"/>
      <c r="G139" s="67"/>
      <c r="H139" s="72" t="s">
        <v>96</v>
      </c>
      <c r="I139" s="160" t="s">
        <v>122</v>
      </c>
    </row>
    <row r="140" spans="1:9" ht="25.5" x14ac:dyDescent="0.2">
      <c r="A140" s="123">
        <v>41</v>
      </c>
      <c r="B140" s="67" t="s">
        <v>84</v>
      </c>
      <c r="C140" s="123">
        <v>1931</v>
      </c>
      <c r="D140" s="89"/>
      <c r="E140" s="89">
        <v>180000</v>
      </c>
      <c r="F140" s="149">
        <v>85.4</v>
      </c>
      <c r="G140" s="67" t="s">
        <v>137</v>
      </c>
      <c r="H140" s="72" t="s">
        <v>98</v>
      </c>
      <c r="I140" s="160" t="s">
        <v>131</v>
      </c>
    </row>
    <row r="141" spans="1:9" ht="25.5" x14ac:dyDescent="0.2">
      <c r="A141" s="123">
        <v>42</v>
      </c>
      <c r="B141" s="67" t="s">
        <v>85</v>
      </c>
      <c r="C141" s="123">
        <v>1931</v>
      </c>
      <c r="D141" s="89"/>
      <c r="E141" s="89">
        <v>30000</v>
      </c>
      <c r="F141" s="149"/>
      <c r="G141" s="67" t="s">
        <v>137</v>
      </c>
      <c r="H141" s="72" t="s">
        <v>96</v>
      </c>
      <c r="I141" s="160" t="s">
        <v>131</v>
      </c>
    </row>
    <row r="142" spans="1:9" ht="25.5" x14ac:dyDescent="0.2">
      <c r="A142" s="123">
        <v>43</v>
      </c>
      <c r="B142" s="67" t="s">
        <v>86</v>
      </c>
      <c r="C142" s="123">
        <v>1978</v>
      </c>
      <c r="D142" s="89"/>
      <c r="E142" s="89">
        <v>90000</v>
      </c>
      <c r="F142" s="149"/>
      <c r="G142" s="67" t="s">
        <v>137</v>
      </c>
      <c r="H142" s="72" t="s">
        <v>96</v>
      </c>
      <c r="I142" s="160" t="s">
        <v>131</v>
      </c>
    </row>
    <row r="143" spans="1:9" ht="25.5" x14ac:dyDescent="0.2">
      <c r="A143" s="123">
        <v>44</v>
      </c>
      <c r="B143" s="67" t="s">
        <v>87</v>
      </c>
      <c r="C143" s="123">
        <v>1977</v>
      </c>
      <c r="D143" s="89"/>
      <c r="E143" s="89">
        <v>60000</v>
      </c>
      <c r="F143" s="149"/>
      <c r="G143" s="67" t="s">
        <v>137</v>
      </c>
      <c r="H143" s="72" t="s">
        <v>96</v>
      </c>
      <c r="I143" s="160" t="s">
        <v>131</v>
      </c>
    </row>
    <row r="144" spans="1:9" ht="25.5" x14ac:dyDescent="0.2">
      <c r="A144" s="123">
        <v>45</v>
      </c>
      <c r="B144" s="67" t="s">
        <v>88</v>
      </c>
      <c r="C144" s="123">
        <v>2011</v>
      </c>
      <c r="D144" s="89">
        <v>193829.38</v>
      </c>
      <c r="E144" s="89"/>
      <c r="F144" s="149">
        <v>32.909999999999997</v>
      </c>
      <c r="G144" s="67"/>
      <c r="H144" s="72" t="s">
        <v>97</v>
      </c>
      <c r="I144" s="160" t="s">
        <v>132</v>
      </c>
    </row>
    <row r="145" spans="1:9" ht="25.5" customHeight="1" x14ac:dyDescent="0.2">
      <c r="A145" s="123">
        <v>46</v>
      </c>
      <c r="B145" s="119" t="s">
        <v>89</v>
      </c>
      <c r="C145" s="123">
        <v>2006</v>
      </c>
      <c r="D145" s="89">
        <v>54665.71</v>
      </c>
      <c r="E145" s="89"/>
      <c r="F145" s="149"/>
      <c r="G145" s="67"/>
      <c r="H145" s="67" t="s">
        <v>99</v>
      </c>
      <c r="I145" s="160" t="s">
        <v>129</v>
      </c>
    </row>
    <row r="146" spans="1:9" ht="25.5" customHeight="1" x14ac:dyDescent="0.2">
      <c r="A146" s="123">
        <v>47</v>
      </c>
      <c r="B146" s="119" t="s">
        <v>89</v>
      </c>
      <c r="C146" s="123">
        <v>2008</v>
      </c>
      <c r="D146" s="89">
        <v>72399.17</v>
      </c>
      <c r="E146" s="89"/>
      <c r="F146" s="149"/>
      <c r="G146" s="67"/>
      <c r="H146" s="67" t="s">
        <v>99</v>
      </c>
      <c r="I146" s="160" t="s">
        <v>133</v>
      </c>
    </row>
    <row r="147" spans="1:9" ht="25.5" x14ac:dyDescent="0.2">
      <c r="A147" s="123">
        <v>48</v>
      </c>
      <c r="B147" s="67" t="s">
        <v>90</v>
      </c>
      <c r="C147" s="123">
        <v>1963</v>
      </c>
      <c r="D147" s="89"/>
      <c r="E147" s="89">
        <v>50000</v>
      </c>
      <c r="F147" s="149"/>
      <c r="G147" s="67" t="s">
        <v>138</v>
      </c>
      <c r="H147" s="119" t="s">
        <v>96</v>
      </c>
      <c r="I147" s="160" t="s">
        <v>92</v>
      </c>
    </row>
    <row r="148" spans="1:9" ht="25.5" x14ac:dyDescent="0.2">
      <c r="A148" s="123">
        <v>49</v>
      </c>
      <c r="B148" s="67" t="s">
        <v>90</v>
      </c>
      <c r="C148" s="123">
        <v>1964</v>
      </c>
      <c r="D148" s="89"/>
      <c r="E148" s="89">
        <v>20000</v>
      </c>
      <c r="F148" s="149"/>
      <c r="G148" s="67" t="s">
        <v>138</v>
      </c>
      <c r="H148" s="119" t="s">
        <v>96</v>
      </c>
      <c r="I148" s="168" t="s">
        <v>44</v>
      </c>
    </row>
    <row r="149" spans="1:9" ht="25.5" x14ac:dyDescent="0.2">
      <c r="A149" s="123">
        <v>50</v>
      </c>
      <c r="B149" s="67" t="s">
        <v>90</v>
      </c>
      <c r="C149" s="123">
        <v>1966</v>
      </c>
      <c r="D149" s="89"/>
      <c r="E149" s="89">
        <v>40000</v>
      </c>
      <c r="F149" s="149"/>
      <c r="G149" s="67" t="s">
        <v>138</v>
      </c>
      <c r="H149" s="119" t="s">
        <v>96</v>
      </c>
      <c r="I149" s="168" t="s">
        <v>93</v>
      </c>
    </row>
    <row r="150" spans="1:9" ht="25.5" customHeight="1" x14ac:dyDescent="0.2">
      <c r="A150" s="123">
        <v>51</v>
      </c>
      <c r="B150" s="67" t="s">
        <v>91</v>
      </c>
      <c r="C150" s="123">
        <v>1998</v>
      </c>
      <c r="D150" s="89"/>
      <c r="E150" s="89">
        <v>90000</v>
      </c>
      <c r="F150" s="149"/>
      <c r="G150" s="67"/>
      <c r="H150" s="119" t="s">
        <v>267</v>
      </c>
      <c r="I150" s="168" t="s">
        <v>94</v>
      </c>
    </row>
    <row r="151" spans="1:9" ht="25.5" x14ac:dyDescent="0.2">
      <c r="A151" s="123">
        <v>52</v>
      </c>
      <c r="B151" s="67" t="s">
        <v>348</v>
      </c>
      <c r="C151" s="123">
        <v>2006</v>
      </c>
      <c r="D151" s="89">
        <v>163090.14000000001</v>
      </c>
      <c r="E151" s="89"/>
      <c r="F151" s="149"/>
      <c r="G151" s="67"/>
      <c r="H151" s="119" t="s">
        <v>96</v>
      </c>
      <c r="I151" s="168" t="s">
        <v>95</v>
      </c>
    </row>
    <row r="152" spans="1:9" ht="25.5" x14ac:dyDescent="0.2">
      <c r="A152" s="123">
        <v>53</v>
      </c>
      <c r="B152" s="67" t="s">
        <v>91</v>
      </c>
      <c r="C152" s="1" t="s">
        <v>325</v>
      </c>
      <c r="D152" s="51"/>
      <c r="E152" s="89">
        <f>96910.41+87395.65+55853.96</f>
        <v>240160.02</v>
      </c>
      <c r="F152" s="149"/>
      <c r="G152" s="67" t="s">
        <v>329</v>
      </c>
      <c r="H152" s="119" t="s">
        <v>96</v>
      </c>
      <c r="I152" s="168" t="s">
        <v>130</v>
      </c>
    </row>
    <row r="153" spans="1:9" x14ac:dyDescent="0.2">
      <c r="A153" s="123">
        <v>54</v>
      </c>
      <c r="B153" s="67" t="s">
        <v>326</v>
      </c>
      <c r="C153" s="1">
        <v>2013</v>
      </c>
      <c r="D153" s="89">
        <v>153089.73000000001</v>
      </c>
      <c r="E153" s="89"/>
      <c r="F153" s="149"/>
      <c r="G153" s="67"/>
      <c r="H153" s="119" t="s">
        <v>330</v>
      </c>
      <c r="I153" s="168" t="s">
        <v>130</v>
      </c>
    </row>
    <row r="154" spans="1:9" x14ac:dyDescent="0.2">
      <c r="A154" s="123">
        <v>55</v>
      </c>
      <c r="B154" s="67" t="s">
        <v>327</v>
      </c>
      <c r="C154" s="1">
        <v>2013</v>
      </c>
      <c r="D154" s="89">
        <v>35602.28</v>
      </c>
      <c r="E154" s="51"/>
      <c r="F154" s="149"/>
      <c r="G154" s="67"/>
      <c r="H154" s="119" t="s">
        <v>331</v>
      </c>
      <c r="I154" s="168" t="s">
        <v>130</v>
      </c>
    </row>
    <row r="155" spans="1:9" x14ac:dyDescent="0.2">
      <c r="A155" s="123">
        <v>56</v>
      </c>
      <c r="B155" s="67" t="s">
        <v>328</v>
      </c>
      <c r="C155" s="1">
        <v>2013</v>
      </c>
      <c r="D155" s="89">
        <f>54379.43+33329.33</f>
        <v>87708.760000000009</v>
      </c>
      <c r="E155" s="51"/>
      <c r="F155" s="149"/>
      <c r="G155" s="67"/>
      <c r="H155" s="119"/>
      <c r="I155" s="168" t="s">
        <v>130</v>
      </c>
    </row>
    <row r="156" spans="1:9" ht="25.5" x14ac:dyDescent="0.2">
      <c r="A156" s="123">
        <v>57</v>
      </c>
      <c r="B156" s="67" t="s">
        <v>74</v>
      </c>
      <c r="C156" s="1"/>
      <c r="D156" s="89"/>
      <c r="E156" s="89">
        <f>SUM(F156*2760)</f>
        <v>438840</v>
      </c>
      <c r="F156" s="149">
        <v>159</v>
      </c>
      <c r="G156" s="67"/>
      <c r="H156" s="119" t="s">
        <v>96</v>
      </c>
      <c r="I156" s="168" t="s">
        <v>734</v>
      </c>
    </row>
    <row r="157" spans="1:9" ht="25.5" x14ac:dyDescent="0.2">
      <c r="A157" s="123">
        <v>58</v>
      </c>
      <c r="B157" s="67" t="s">
        <v>74</v>
      </c>
      <c r="C157" s="1"/>
      <c r="D157" s="89"/>
      <c r="E157" s="89">
        <f t="shared" ref="E157:E164" si="0">SUM(F157*2760)</f>
        <v>251160</v>
      </c>
      <c r="F157" s="149">
        <v>91</v>
      </c>
      <c r="G157" s="67"/>
      <c r="H157" s="119" t="s">
        <v>96</v>
      </c>
      <c r="I157" s="168" t="s">
        <v>735</v>
      </c>
    </row>
    <row r="158" spans="1:9" ht="25.5" x14ac:dyDescent="0.2">
      <c r="A158" s="123">
        <v>59</v>
      </c>
      <c r="B158" s="67" t="s">
        <v>74</v>
      </c>
      <c r="C158" s="1"/>
      <c r="D158" s="89"/>
      <c r="E158" s="89">
        <f t="shared" si="0"/>
        <v>234048</v>
      </c>
      <c r="F158" s="149">
        <v>84.8</v>
      </c>
      <c r="G158" s="67"/>
      <c r="H158" s="119" t="s">
        <v>96</v>
      </c>
      <c r="I158" s="168" t="s">
        <v>736</v>
      </c>
    </row>
    <row r="159" spans="1:9" ht="25.5" x14ac:dyDescent="0.2">
      <c r="A159" s="123">
        <v>60</v>
      </c>
      <c r="B159" s="67" t="s">
        <v>74</v>
      </c>
      <c r="C159" s="1"/>
      <c r="D159" s="89"/>
      <c r="E159" s="89">
        <f t="shared" si="0"/>
        <v>262476</v>
      </c>
      <c r="F159" s="149">
        <v>95.1</v>
      </c>
      <c r="G159" s="67"/>
      <c r="H159" s="119" t="s">
        <v>97</v>
      </c>
      <c r="I159" s="168" t="s">
        <v>737</v>
      </c>
    </row>
    <row r="160" spans="1:9" ht="25.5" x14ac:dyDescent="0.2">
      <c r="A160" s="123">
        <v>61</v>
      </c>
      <c r="B160" s="67" t="s">
        <v>74</v>
      </c>
      <c r="C160" s="1"/>
      <c r="D160" s="89"/>
      <c r="E160" s="89">
        <f t="shared" si="0"/>
        <v>251160</v>
      </c>
      <c r="F160" s="149">
        <v>91</v>
      </c>
      <c r="G160" s="67"/>
      <c r="H160" s="119" t="s">
        <v>98</v>
      </c>
      <c r="I160" s="168" t="s">
        <v>738</v>
      </c>
    </row>
    <row r="161" spans="1:13" ht="25.5" x14ac:dyDescent="0.2">
      <c r="A161" s="123">
        <v>62</v>
      </c>
      <c r="B161" s="67" t="s">
        <v>74</v>
      </c>
      <c r="C161" s="1"/>
      <c r="D161" s="89"/>
      <c r="E161" s="89">
        <f t="shared" si="0"/>
        <v>226320</v>
      </c>
      <c r="F161" s="149">
        <v>82</v>
      </c>
      <c r="G161" s="67"/>
      <c r="H161" s="119" t="s">
        <v>98</v>
      </c>
      <c r="I161" s="168" t="s">
        <v>739</v>
      </c>
    </row>
    <row r="162" spans="1:13" ht="25.5" x14ac:dyDescent="0.2">
      <c r="A162" s="123">
        <v>63</v>
      </c>
      <c r="B162" s="67" t="s">
        <v>74</v>
      </c>
      <c r="C162" s="1"/>
      <c r="D162" s="89"/>
      <c r="E162" s="89">
        <f t="shared" si="0"/>
        <v>839040</v>
      </c>
      <c r="F162" s="149">
        <v>304</v>
      </c>
      <c r="G162" s="67"/>
      <c r="H162" s="119" t="s">
        <v>97</v>
      </c>
      <c r="I162" s="168" t="s">
        <v>740</v>
      </c>
    </row>
    <row r="163" spans="1:13" ht="25.5" x14ac:dyDescent="0.2">
      <c r="A163" s="123">
        <v>64</v>
      </c>
      <c r="B163" s="67" t="s">
        <v>74</v>
      </c>
      <c r="C163" s="1"/>
      <c r="D163" s="89"/>
      <c r="E163" s="89">
        <f t="shared" si="0"/>
        <v>381735.60000000003</v>
      </c>
      <c r="F163" s="149">
        <v>138.31</v>
      </c>
      <c r="G163" s="67"/>
      <c r="H163" s="119" t="s">
        <v>96</v>
      </c>
      <c r="I163" s="168" t="s">
        <v>741</v>
      </c>
    </row>
    <row r="164" spans="1:13" ht="25.5" x14ac:dyDescent="0.2">
      <c r="A164" s="123">
        <v>65</v>
      </c>
      <c r="B164" s="67" t="s">
        <v>74</v>
      </c>
      <c r="C164" s="1"/>
      <c r="D164" s="89"/>
      <c r="E164" s="89">
        <f t="shared" si="0"/>
        <v>105984</v>
      </c>
      <c r="F164" s="149">
        <v>38.4</v>
      </c>
      <c r="G164" s="67"/>
      <c r="H164" s="119" t="s">
        <v>96</v>
      </c>
      <c r="I164" s="168" t="s">
        <v>742</v>
      </c>
    </row>
    <row r="165" spans="1:13" x14ac:dyDescent="0.2">
      <c r="A165" s="114"/>
      <c r="B165" s="316" t="s">
        <v>7</v>
      </c>
      <c r="C165" s="317"/>
      <c r="D165" s="28"/>
      <c r="E165" s="28">
        <f>SUM(D100:E164)</f>
        <v>8405127.7299999986</v>
      </c>
      <c r="F165" s="59"/>
      <c r="G165" s="115"/>
      <c r="H165" s="115"/>
      <c r="I165" s="166"/>
    </row>
    <row r="166" spans="1:13" x14ac:dyDescent="0.2">
      <c r="A166" s="74" t="s">
        <v>17</v>
      </c>
      <c r="B166" s="325" t="s">
        <v>55</v>
      </c>
      <c r="C166" s="326"/>
      <c r="D166" s="326"/>
      <c r="E166" s="326"/>
      <c r="F166" s="326"/>
      <c r="G166" s="326"/>
      <c r="H166" s="75"/>
      <c r="I166" s="162"/>
    </row>
    <row r="167" spans="1:13" x14ac:dyDescent="0.2">
      <c r="A167" s="42"/>
      <c r="B167" s="77" t="s">
        <v>266</v>
      </c>
      <c r="C167" s="44"/>
      <c r="D167" s="76"/>
      <c r="E167" s="134"/>
      <c r="F167" s="44"/>
      <c r="G167" s="77"/>
      <c r="H167" s="77"/>
      <c r="I167" s="45"/>
    </row>
    <row r="168" spans="1:13" x14ac:dyDescent="0.2">
      <c r="A168" s="114"/>
      <c r="B168" s="316" t="s">
        <v>7</v>
      </c>
      <c r="C168" s="317"/>
      <c r="D168" s="28">
        <f>SUM(D167:D167)</f>
        <v>0</v>
      </c>
      <c r="E168" s="28">
        <f>SUM(E167:E167)</f>
        <v>0</v>
      </c>
      <c r="F168" s="59"/>
      <c r="G168" s="115"/>
      <c r="H168" s="115"/>
      <c r="I168" s="166"/>
    </row>
    <row r="169" spans="1:13" x14ac:dyDescent="0.2">
      <c r="A169" s="228" t="s">
        <v>18</v>
      </c>
      <c r="B169" s="320" t="s">
        <v>56</v>
      </c>
      <c r="C169" s="321"/>
      <c r="D169" s="321"/>
      <c r="E169" s="321"/>
      <c r="F169" s="321"/>
      <c r="G169" s="322"/>
      <c r="H169" s="229"/>
      <c r="I169" s="230"/>
      <c r="L169" s="80"/>
    </row>
    <row r="170" spans="1:13" x14ac:dyDescent="0.2">
      <c r="A170" s="231"/>
      <c r="B170" s="43" t="s">
        <v>266</v>
      </c>
      <c r="C170" s="232"/>
      <c r="D170" s="233"/>
      <c r="E170" s="233"/>
      <c r="F170" s="232"/>
      <c r="G170" s="77"/>
      <c r="H170" s="44"/>
      <c r="I170" s="234"/>
      <c r="J170" s="82"/>
      <c r="K170" s="83"/>
      <c r="L170" s="84"/>
      <c r="M170" s="84"/>
    </row>
    <row r="171" spans="1:13" x14ac:dyDescent="0.2">
      <c r="A171" s="135"/>
      <c r="B171" s="337" t="s">
        <v>7</v>
      </c>
      <c r="C171" s="338"/>
      <c r="D171" s="136">
        <v>0</v>
      </c>
      <c r="E171" s="136">
        <f>SUM(E170:E170)</f>
        <v>0</v>
      </c>
      <c r="F171" s="152"/>
      <c r="G171" s="137"/>
      <c r="H171" s="137"/>
      <c r="I171" s="169"/>
      <c r="L171" s="50"/>
    </row>
    <row r="172" spans="1:13" x14ac:dyDescent="0.2">
      <c r="A172" s="78" t="s">
        <v>159</v>
      </c>
      <c r="B172" s="339" t="s">
        <v>57</v>
      </c>
      <c r="C172" s="340"/>
      <c r="D172" s="340"/>
      <c r="E172" s="340"/>
      <c r="F172" s="340"/>
      <c r="G172" s="341"/>
      <c r="H172" s="79"/>
      <c r="I172" s="162"/>
      <c r="L172" s="80"/>
    </row>
    <row r="173" spans="1:13" x14ac:dyDescent="0.2">
      <c r="A173" s="63"/>
      <c r="B173" s="40" t="s">
        <v>266</v>
      </c>
      <c r="C173" s="42"/>
      <c r="D173" s="88"/>
      <c r="E173" s="88"/>
      <c r="F173" s="42"/>
      <c r="G173" s="41"/>
      <c r="H173" s="64"/>
      <c r="I173" s="146"/>
      <c r="J173" s="82"/>
      <c r="K173" s="83"/>
      <c r="L173" s="84"/>
      <c r="M173" s="84"/>
    </row>
    <row r="174" spans="1:13" x14ac:dyDescent="0.2">
      <c r="A174" s="114"/>
      <c r="B174" s="316" t="s">
        <v>7</v>
      </c>
      <c r="C174" s="317"/>
      <c r="D174" s="28">
        <v>0</v>
      </c>
      <c r="E174" s="28">
        <v>0</v>
      </c>
      <c r="F174" s="59"/>
      <c r="G174" s="115"/>
      <c r="H174" s="115"/>
      <c r="I174" s="166"/>
    </row>
    <row r="175" spans="1:13" x14ac:dyDescent="0.2">
      <c r="A175" s="91" t="s">
        <v>25</v>
      </c>
      <c r="B175" s="318" t="s">
        <v>58</v>
      </c>
      <c r="C175" s="319"/>
      <c r="D175" s="319"/>
      <c r="E175" s="319"/>
      <c r="F175" s="319"/>
      <c r="G175" s="319"/>
      <c r="H175" s="92"/>
      <c r="I175" s="170"/>
    </row>
    <row r="176" spans="1:13" x14ac:dyDescent="0.2">
      <c r="A176" s="94"/>
      <c r="B176" s="40" t="s">
        <v>266</v>
      </c>
      <c r="C176" s="44"/>
      <c r="D176" s="76"/>
      <c r="E176" s="77"/>
      <c r="F176" s="44"/>
      <c r="G176" s="77"/>
      <c r="H176" s="77"/>
      <c r="I176" s="45"/>
    </row>
    <row r="177" spans="1:253" x14ac:dyDescent="0.2">
      <c r="A177" s="138"/>
      <c r="B177" s="316" t="s">
        <v>7</v>
      </c>
      <c r="C177" s="317"/>
      <c r="D177" s="28">
        <f>SUM(D176:D176)</f>
        <v>0</v>
      </c>
      <c r="E177" s="139"/>
      <c r="F177" s="153"/>
      <c r="G177" s="140"/>
      <c r="H177" s="115"/>
      <c r="I177" s="166"/>
    </row>
    <row r="178" spans="1:253" x14ac:dyDescent="0.2">
      <c r="A178" s="91" t="s">
        <v>28</v>
      </c>
      <c r="B178" s="318" t="s">
        <v>59</v>
      </c>
      <c r="C178" s="319"/>
      <c r="D178" s="319"/>
      <c r="E178" s="319"/>
      <c r="F178" s="319"/>
      <c r="G178" s="319"/>
      <c r="H178" s="92"/>
      <c r="I178" s="170"/>
    </row>
    <row r="179" spans="1:253" x14ac:dyDescent="0.2">
      <c r="A179" s="94"/>
      <c r="B179" s="40" t="s">
        <v>266</v>
      </c>
      <c r="C179" s="44"/>
      <c r="D179" s="76"/>
      <c r="E179" s="76"/>
      <c r="F179" s="44"/>
      <c r="G179" s="77"/>
      <c r="H179" s="77"/>
      <c r="I179" s="45"/>
    </row>
    <row r="180" spans="1:253" x14ac:dyDescent="0.2">
      <c r="A180" s="114"/>
      <c r="B180" s="316" t="s">
        <v>7</v>
      </c>
      <c r="C180" s="317"/>
      <c r="D180" s="28">
        <f>SUM(D179:D179)</f>
        <v>0</v>
      </c>
      <c r="E180" s="28">
        <f>SUM(E179:E179)</f>
        <v>0</v>
      </c>
      <c r="F180" s="59"/>
      <c r="G180" s="115"/>
      <c r="H180" s="115"/>
      <c r="I180" s="166"/>
    </row>
    <row r="181" spans="1:253" x14ac:dyDescent="0.2">
      <c r="A181" s="74" t="s">
        <v>183</v>
      </c>
      <c r="B181" s="325" t="s">
        <v>60</v>
      </c>
      <c r="C181" s="326"/>
      <c r="D181" s="326"/>
      <c r="E181" s="326"/>
      <c r="F181" s="326"/>
      <c r="G181" s="326"/>
      <c r="H181" s="75"/>
      <c r="I181" s="162"/>
    </row>
    <row r="182" spans="1:253" x14ac:dyDescent="0.2">
      <c r="A182" s="94"/>
      <c r="B182" s="40" t="s">
        <v>266</v>
      </c>
      <c r="C182" s="44"/>
      <c r="D182" s="76"/>
      <c r="E182" s="76"/>
      <c r="F182" s="44"/>
      <c r="G182" s="77"/>
      <c r="H182" s="77"/>
      <c r="I182" s="45"/>
    </row>
    <row r="183" spans="1:253" x14ac:dyDescent="0.2">
      <c r="A183" s="114"/>
      <c r="B183" s="316" t="s">
        <v>7</v>
      </c>
      <c r="C183" s="317"/>
      <c r="D183" s="28">
        <f>SUM(D182:D182)</f>
        <v>0</v>
      </c>
      <c r="E183" s="28">
        <f>SUM(E182)</f>
        <v>0</v>
      </c>
      <c r="F183" s="59"/>
      <c r="G183" s="115"/>
      <c r="H183" s="115"/>
      <c r="I183" s="166"/>
    </row>
    <row r="184" spans="1:253" x14ac:dyDescent="0.2">
      <c r="A184" s="78">
        <v>11</v>
      </c>
      <c r="B184" s="339" t="s">
        <v>61</v>
      </c>
      <c r="C184" s="340"/>
      <c r="D184" s="340"/>
      <c r="E184" s="340"/>
      <c r="F184" s="340"/>
      <c r="G184" s="341"/>
      <c r="H184" s="79"/>
      <c r="I184" s="162"/>
      <c r="L184" s="80"/>
    </row>
    <row r="185" spans="1:253" s="4" customFormat="1" x14ac:dyDescent="0.2">
      <c r="A185" s="63"/>
      <c r="B185" s="40" t="s">
        <v>266</v>
      </c>
      <c r="C185" s="64"/>
      <c r="D185" s="141"/>
      <c r="E185" s="141"/>
      <c r="F185" s="64"/>
      <c r="G185" s="101"/>
      <c r="H185" s="64"/>
      <c r="I185" s="54"/>
      <c r="J185" s="83"/>
      <c r="K185" s="83"/>
      <c r="L185" s="102"/>
    </row>
    <row r="186" spans="1:253" x14ac:dyDescent="0.2">
      <c r="A186" s="135"/>
      <c r="B186" s="337" t="s">
        <v>7</v>
      </c>
      <c r="C186" s="338"/>
      <c r="D186" s="136">
        <f>SUM(D185:D185)</f>
        <v>0</v>
      </c>
      <c r="E186" s="136">
        <v>0</v>
      </c>
      <c r="F186" s="152"/>
      <c r="G186" s="137"/>
      <c r="H186" s="137"/>
      <c r="I186" s="169"/>
      <c r="L186" s="50"/>
    </row>
    <row r="187" spans="1:253" x14ac:dyDescent="0.2">
      <c r="A187" s="78" t="s">
        <v>209</v>
      </c>
      <c r="B187" s="339" t="s">
        <v>62</v>
      </c>
      <c r="C187" s="340"/>
      <c r="D187" s="340"/>
      <c r="E187" s="340"/>
      <c r="F187" s="340"/>
      <c r="G187" s="341"/>
      <c r="H187" s="79"/>
      <c r="I187" s="162"/>
      <c r="L187" s="80"/>
    </row>
    <row r="188" spans="1:253" s="57" customFormat="1" x14ac:dyDescent="0.2">
      <c r="A188" s="42"/>
      <c r="B188" s="40" t="s">
        <v>266</v>
      </c>
      <c r="C188" s="105"/>
      <c r="D188" s="88"/>
      <c r="E188" s="81"/>
      <c r="F188" s="42"/>
      <c r="G188" s="106"/>
      <c r="H188" s="107"/>
      <c r="I188" s="108"/>
      <c r="J188" s="82"/>
      <c r="K188" s="83"/>
      <c r="L188" s="84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</row>
    <row r="189" spans="1:253" x14ac:dyDescent="0.2">
      <c r="A189" s="114"/>
      <c r="B189" s="316" t="s">
        <v>7</v>
      </c>
      <c r="C189" s="317"/>
      <c r="D189" s="28">
        <f>SUM(D188:D188)</f>
        <v>0</v>
      </c>
      <c r="E189" s="28">
        <v>0</v>
      </c>
      <c r="F189" s="59"/>
      <c r="G189" s="115"/>
      <c r="H189" s="115"/>
      <c r="I189" s="116"/>
    </row>
    <row r="190" spans="1:253" x14ac:dyDescent="0.2">
      <c r="A190" s="91" t="s">
        <v>220</v>
      </c>
      <c r="B190" s="318" t="s">
        <v>63</v>
      </c>
      <c r="C190" s="319"/>
      <c r="D190" s="319"/>
      <c r="E190" s="319"/>
      <c r="F190" s="319"/>
      <c r="G190" s="319"/>
      <c r="H190" s="92"/>
      <c r="I190" s="111"/>
    </row>
    <row r="191" spans="1:253" x14ac:dyDescent="0.2">
      <c r="A191" s="94"/>
      <c r="B191" s="40" t="s">
        <v>266</v>
      </c>
      <c r="C191" s="44"/>
      <c r="D191" s="76"/>
      <c r="E191" s="76"/>
      <c r="F191" s="44"/>
      <c r="G191" s="77"/>
      <c r="H191" s="77"/>
      <c r="I191" s="77"/>
    </row>
    <row r="192" spans="1:253" x14ac:dyDescent="0.2">
      <c r="A192" s="114"/>
      <c r="B192" s="316" t="s">
        <v>7</v>
      </c>
      <c r="C192" s="317"/>
      <c r="D192" s="28">
        <f>SUM(D191:D191)</f>
        <v>0</v>
      </c>
      <c r="E192" s="28">
        <f>SUM(E191)</f>
        <v>0</v>
      </c>
      <c r="F192" s="59"/>
      <c r="G192" s="115"/>
      <c r="H192" s="115"/>
      <c r="I192" s="116"/>
    </row>
    <row r="193" spans="1:13" x14ac:dyDescent="0.2">
      <c r="A193" s="91" t="s">
        <v>227</v>
      </c>
      <c r="B193" s="318" t="s">
        <v>64</v>
      </c>
      <c r="C193" s="319"/>
      <c r="D193" s="319"/>
      <c r="E193" s="319"/>
      <c r="F193" s="319"/>
      <c r="G193" s="319"/>
      <c r="H193" s="92"/>
      <c r="I193" s="111"/>
    </row>
    <row r="194" spans="1:13" x14ac:dyDescent="0.2">
      <c r="A194" s="94"/>
      <c r="B194" s="40" t="s">
        <v>266</v>
      </c>
      <c r="C194" s="44"/>
      <c r="D194" s="112"/>
      <c r="E194" s="112"/>
      <c r="F194" s="44"/>
      <c r="G194" s="77"/>
      <c r="H194" s="77"/>
      <c r="I194" s="77"/>
    </row>
    <row r="195" spans="1:13" x14ac:dyDescent="0.2">
      <c r="A195" s="114"/>
      <c r="B195" s="316" t="s">
        <v>7</v>
      </c>
      <c r="C195" s="317"/>
      <c r="D195" s="28">
        <f>SUM(D194:D194)</f>
        <v>0</v>
      </c>
      <c r="E195" s="28">
        <f>SUM(E194)</f>
        <v>0</v>
      </c>
      <c r="F195" s="59"/>
      <c r="G195" s="115"/>
      <c r="H195" s="115"/>
      <c r="I195" s="116"/>
    </row>
    <row r="196" spans="1:13" x14ac:dyDescent="0.2">
      <c r="A196" s="91" t="s">
        <v>233</v>
      </c>
      <c r="B196" s="318" t="s">
        <v>65</v>
      </c>
      <c r="C196" s="319"/>
      <c r="D196" s="319"/>
      <c r="E196" s="319"/>
      <c r="F196" s="319"/>
      <c r="G196" s="319"/>
      <c r="H196" s="92"/>
      <c r="I196" s="111"/>
    </row>
    <row r="197" spans="1:13" x14ac:dyDescent="0.2">
      <c r="A197" s="94"/>
      <c r="B197" s="40" t="s">
        <v>266</v>
      </c>
      <c r="C197" s="44"/>
      <c r="D197" s="112"/>
      <c r="E197" s="112"/>
      <c r="F197" s="44"/>
      <c r="G197" s="77"/>
      <c r="H197" s="77"/>
      <c r="I197" s="77"/>
    </row>
    <row r="198" spans="1:13" x14ac:dyDescent="0.2">
      <c r="A198" s="114"/>
      <c r="B198" s="316" t="s">
        <v>7</v>
      </c>
      <c r="C198" s="317"/>
      <c r="D198" s="28">
        <f>SUM(D197:D197)</f>
        <v>0</v>
      </c>
      <c r="E198" s="28">
        <v>0</v>
      </c>
      <c r="F198" s="59"/>
      <c r="G198" s="115"/>
      <c r="H198" s="115"/>
      <c r="I198" s="116"/>
    </row>
    <row r="199" spans="1:13" x14ac:dyDescent="0.2">
      <c r="A199" s="91" t="s">
        <v>247</v>
      </c>
      <c r="B199" s="318" t="s">
        <v>241</v>
      </c>
      <c r="C199" s="319"/>
      <c r="D199" s="319"/>
      <c r="E199" s="319"/>
      <c r="F199" s="319"/>
      <c r="G199" s="319"/>
      <c r="H199" s="92"/>
      <c r="I199" s="111"/>
    </row>
    <row r="200" spans="1:13" x14ac:dyDescent="0.2">
      <c r="A200" s="94"/>
      <c r="B200" s="40" t="s">
        <v>266</v>
      </c>
      <c r="C200" s="44"/>
      <c r="D200" s="112"/>
      <c r="E200" s="142"/>
      <c r="F200" s="44"/>
      <c r="G200" s="77"/>
      <c r="H200" s="77"/>
      <c r="I200" s="77"/>
    </row>
    <row r="201" spans="1:13" x14ac:dyDescent="0.2">
      <c r="A201" s="114"/>
      <c r="B201" s="316" t="s">
        <v>7</v>
      </c>
      <c r="C201" s="317"/>
      <c r="D201" s="28">
        <f>SUM(D200:D200)</f>
        <v>0</v>
      </c>
      <c r="E201" s="28">
        <f>SUM(E200)</f>
        <v>0</v>
      </c>
      <c r="F201" s="59"/>
      <c r="G201" s="115"/>
      <c r="H201" s="115"/>
      <c r="I201" s="116"/>
      <c r="J201" s="129"/>
      <c r="K201" s="129"/>
      <c r="L201" s="130"/>
      <c r="M201" s="129"/>
    </row>
    <row r="202" spans="1:13" x14ac:dyDescent="0.2">
      <c r="A202" s="91" t="s">
        <v>250</v>
      </c>
      <c r="B202" s="318" t="s">
        <v>242</v>
      </c>
      <c r="C202" s="319"/>
      <c r="D202" s="319"/>
      <c r="E202" s="319"/>
      <c r="F202" s="319"/>
      <c r="G202" s="319"/>
      <c r="H202" s="92"/>
      <c r="I202" s="111"/>
    </row>
    <row r="203" spans="1:13" x14ac:dyDescent="0.2">
      <c r="A203" s="94"/>
      <c r="B203" s="77" t="s">
        <v>253</v>
      </c>
      <c r="C203" s="44"/>
      <c r="D203" s="112"/>
      <c r="E203" s="142"/>
      <c r="F203" s="44"/>
      <c r="G203" s="77"/>
      <c r="H203" s="77"/>
      <c r="I203" s="77" t="s">
        <v>252</v>
      </c>
    </row>
    <row r="204" spans="1:13" x14ac:dyDescent="0.2">
      <c r="A204" s="114"/>
      <c r="B204" s="316" t="s">
        <v>7</v>
      </c>
      <c r="C204" s="317"/>
      <c r="D204" s="28">
        <f>SUM(D203:D203)</f>
        <v>0</v>
      </c>
      <c r="E204" s="28">
        <f>SUM(E203)</f>
        <v>0</v>
      </c>
      <c r="F204" s="59"/>
      <c r="G204" s="115"/>
      <c r="H204" s="115"/>
      <c r="I204" s="116"/>
      <c r="J204" s="129"/>
      <c r="K204" s="129"/>
      <c r="L204" s="130"/>
      <c r="M204" s="129"/>
    </row>
    <row r="205" spans="1:13" x14ac:dyDescent="0.2">
      <c r="A205" s="91" t="s">
        <v>251</v>
      </c>
      <c r="B205" s="318" t="s">
        <v>243</v>
      </c>
      <c r="C205" s="319"/>
      <c r="D205" s="319"/>
      <c r="E205" s="319"/>
      <c r="F205" s="319"/>
      <c r="G205" s="319"/>
      <c r="H205" s="92"/>
      <c r="I205" s="111"/>
    </row>
    <row r="206" spans="1:13" x14ac:dyDescent="0.2">
      <c r="A206" s="94"/>
      <c r="B206" s="77" t="s">
        <v>253</v>
      </c>
      <c r="C206" s="44"/>
      <c r="D206" s="112"/>
      <c r="E206" s="142"/>
      <c r="F206" s="44"/>
      <c r="G206" s="77"/>
      <c r="H206" s="77"/>
      <c r="I206" s="77" t="s">
        <v>252</v>
      </c>
    </row>
    <row r="207" spans="1:13" x14ac:dyDescent="0.2">
      <c r="A207" s="114"/>
      <c r="B207" s="316" t="s">
        <v>7</v>
      </c>
      <c r="C207" s="317"/>
      <c r="D207" s="28">
        <f>SUM(D206:D206)</f>
        <v>0</v>
      </c>
      <c r="E207" s="28">
        <f>SUM(E206)</f>
        <v>0</v>
      </c>
      <c r="F207" s="59"/>
      <c r="G207" s="115"/>
      <c r="H207" s="115"/>
      <c r="I207" s="116"/>
      <c r="J207" s="129"/>
      <c r="K207" s="129"/>
      <c r="L207" s="130"/>
      <c r="M207" s="129"/>
    </row>
    <row r="208" spans="1:13" x14ac:dyDescent="0.2">
      <c r="L208" s="58"/>
    </row>
    <row r="209" spans="4:12" x14ac:dyDescent="0.2">
      <c r="D209" s="143"/>
      <c r="E209" s="143"/>
      <c r="F209" s="154"/>
      <c r="L209" s="58"/>
    </row>
    <row r="210" spans="4:12" x14ac:dyDescent="0.2">
      <c r="D210" s="58">
        <f>SUM(E165,D98,E92)</f>
        <v>56292341.760000005</v>
      </c>
      <c r="L210" s="58"/>
    </row>
  </sheetData>
  <mergeCells count="52">
    <mergeCell ref="B181:G181"/>
    <mergeCell ref="B192:C192"/>
    <mergeCell ref="B51:G51"/>
    <mergeCell ref="B54:G54"/>
    <mergeCell ref="B59:G59"/>
    <mergeCell ref="B62:G62"/>
    <mergeCell ref="B84:G84"/>
    <mergeCell ref="B86:G86"/>
    <mergeCell ref="B90:G90"/>
    <mergeCell ref="B65:G65"/>
    <mergeCell ref="B68:G68"/>
    <mergeCell ref="B70:G70"/>
    <mergeCell ref="B75:G75"/>
    <mergeCell ref="B82:G82"/>
    <mergeCell ref="B183:C183"/>
    <mergeCell ref="B168:C168"/>
    <mergeCell ref="B198:C198"/>
    <mergeCell ref="B190:G190"/>
    <mergeCell ref="B193:G193"/>
    <mergeCell ref="B196:G196"/>
    <mergeCell ref="B184:G184"/>
    <mergeCell ref="B187:G187"/>
    <mergeCell ref="B195:C195"/>
    <mergeCell ref="B186:C186"/>
    <mergeCell ref="B189:C189"/>
    <mergeCell ref="B177:C177"/>
    <mergeCell ref="B174:C174"/>
    <mergeCell ref="B171:C171"/>
    <mergeCell ref="B180:C180"/>
    <mergeCell ref="B172:G172"/>
    <mergeCell ref="B169:G169"/>
    <mergeCell ref="B175:G175"/>
    <mergeCell ref="B178:G178"/>
    <mergeCell ref="H1:I1"/>
    <mergeCell ref="H2:I2"/>
    <mergeCell ref="A3:I3"/>
    <mergeCell ref="B166:G166"/>
    <mergeCell ref="B98:C98"/>
    <mergeCell ref="B5:G5"/>
    <mergeCell ref="B92:C92"/>
    <mergeCell ref="B96:G96"/>
    <mergeCell ref="B95:C95"/>
    <mergeCell ref="B93:G93"/>
    <mergeCell ref="B94:G94"/>
    <mergeCell ref="B99:G99"/>
    <mergeCell ref="B165:C165"/>
    <mergeCell ref="B207:C207"/>
    <mergeCell ref="B199:G199"/>
    <mergeCell ref="B201:C201"/>
    <mergeCell ref="B202:G202"/>
    <mergeCell ref="B204:C204"/>
    <mergeCell ref="B205:G205"/>
  </mergeCells>
  <phoneticPr fontId="0" type="noConversion"/>
  <printOptions horizontalCentered="1"/>
  <pageMargins left="0.23622047244094491" right="0.59055118110236227" top="0.49" bottom="0.19685039370078741" header="0.70866141732283472" footer="0.43307086614173229"/>
  <pageSetup paperSize="9" scale="67" fitToHeight="0" orientation="landscape" r:id="rId1"/>
  <headerFooter alignWithMargins="0"/>
  <rowBreaks count="2" manualBreakCount="2">
    <brk id="81" max="8" man="1"/>
    <brk id="20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J352"/>
  <sheetViews>
    <sheetView view="pageBreakPreview" topLeftCell="A280" zoomScale="60" zoomScaleNormal="100" workbookViewId="0">
      <selection activeCell="F335" sqref="F335"/>
    </sheetView>
  </sheetViews>
  <sheetFormatPr defaultRowHeight="12.75" x14ac:dyDescent="0.2"/>
  <cols>
    <col min="1" max="1" width="5" style="7" customWidth="1"/>
    <col min="2" max="2" width="49.5703125" style="8" customWidth="1"/>
    <col min="3" max="3" width="17.140625" style="7" customWidth="1"/>
    <col min="4" max="4" width="19.85546875" style="13" customWidth="1"/>
    <col min="5" max="5" width="8" style="5" customWidth="1"/>
    <col min="6" max="6" width="19.5703125" style="5" customWidth="1"/>
    <col min="7" max="7" width="15.85546875" style="5" bestFit="1" customWidth="1"/>
    <col min="8" max="8" width="13.85546875" style="5" bestFit="1" customWidth="1"/>
    <col min="9" max="9" width="9.140625" style="5"/>
    <col min="10" max="10" width="13.85546875" style="5" bestFit="1" customWidth="1"/>
    <col min="11" max="16384" width="9.140625" style="5"/>
  </cols>
  <sheetData>
    <row r="1" spans="1:5" x14ac:dyDescent="0.2">
      <c r="A1" s="39"/>
      <c r="D1" s="12" t="s">
        <v>11</v>
      </c>
    </row>
    <row r="2" spans="1:5" x14ac:dyDescent="0.2">
      <c r="A2" s="39"/>
      <c r="D2" s="12" t="s">
        <v>12</v>
      </c>
    </row>
    <row r="3" spans="1:5" x14ac:dyDescent="0.2">
      <c r="A3" s="39"/>
      <c r="D3" s="12"/>
    </row>
    <row r="4" spans="1:5" ht="25.5" x14ac:dyDescent="0.2">
      <c r="A4" s="53" t="s">
        <v>0</v>
      </c>
      <c r="B4" s="53" t="s">
        <v>3</v>
      </c>
      <c r="C4" s="53" t="s">
        <v>4</v>
      </c>
      <c r="D4" s="187" t="s">
        <v>2</v>
      </c>
      <c r="E4" s="33"/>
    </row>
    <row r="5" spans="1:5" x14ac:dyDescent="0.2">
      <c r="A5" s="349" t="s">
        <v>50</v>
      </c>
      <c r="B5" s="349"/>
      <c r="C5" s="349"/>
      <c r="D5" s="349"/>
      <c r="E5" s="6"/>
    </row>
    <row r="6" spans="1:5" s="10" customFormat="1" x14ac:dyDescent="0.2">
      <c r="A6" s="172">
        <v>1</v>
      </c>
      <c r="B6" s="175" t="s">
        <v>48</v>
      </c>
      <c r="C6" s="174">
        <v>2011</v>
      </c>
      <c r="D6" s="191">
        <v>400</v>
      </c>
    </row>
    <row r="7" spans="1:5" s="10" customFormat="1" x14ac:dyDescent="0.2">
      <c r="A7" s="174">
        <v>2</v>
      </c>
      <c r="B7" s="175" t="s">
        <v>46</v>
      </c>
      <c r="C7" s="174">
        <v>2011</v>
      </c>
      <c r="D7" s="191">
        <v>3498.12</v>
      </c>
    </row>
    <row r="8" spans="1:5" s="10" customFormat="1" x14ac:dyDescent="0.2">
      <c r="A8" s="172">
        <v>3</v>
      </c>
      <c r="B8" s="175" t="s">
        <v>46</v>
      </c>
      <c r="C8" s="174">
        <v>2011</v>
      </c>
      <c r="D8" s="191">
        <v>2782</v>
      </c>
    </row>
    <row r="9" spans="1:5" s="10" customFormat="1" x14ac:dyDescent="0.2">
      <c r="A9" s="174">
        <v>4</v>
      </c>
      <c r="B9" s="175" t="s">
        <v>46</v>
      </c>
      <c r="C9" s="174">
        <v>2012</v>
      </c>
      <c r="D9" s="191">
        <v>3198</v>
      </c>
    </row>
    <row r="10" spans="1:5" s="10" customFormat="1" x14ac:dyDescent="0.2">
      <c r="A10" s="172">
        <v>5</v>
      </c>
      <c r="B10" s="175" t="s">
        <v>45</v>
      </c>
      <c r="C10" s="174">
        <v>2012</v>
      </c>
      <c r="D10" s="191">
        <v>440</v>
      </c>
    </row>
    <row r="11" spans="1:5" s="10" customFormat="1" x14ac:dyDescent="0.2">
      <c r="A11" s="174">
        <v>6</v>
      </c>
      <c r="B11" s="175" t="s">
        <v>45</v>
      </c>
      <c r="C11" s="174">
        <v>2012</v>
      </c>
      <c r="D11" s="191">
        <v>413.28</v>
      </c>
    </row>
    <row r="12" spans="1:5" s="10" customFormat="1" x14ac:dyDescent="0.2">
      <c r="A12" s="172">
        <v>7</v>
      </c>
      <c r="B12" s="175" t="s">
        <v>45</v>
      </c>
      <c r="C12" s="174">
        <v>2012</v>
      </c>
      <c r="D12" s="191">
        <v>413.28</v>
      </c>
    </row>
    <row r="13" spans="1:5" s="10" customFormat="1" x14ac:dyDescent="0.2">
      <c r="A13" s="174">
        <v>8</v>
      </c>
      <c r="B13" s="175" t="s">
        <v>49</v>
      </c>
      <c r="C13" s="174">
        <v>2012</v>
      </c>
      <c r="D13" s="191">
        <v>3075</v>
      </c>
      <c r="E13" s="176"/>
    </row>
    <row r="14" spans="1:5" s="188" customFormat="1" x14ac:dyDescent="0.2">
      <c r="A14" s="172">
        <v>9</v>
      </c>
      <c r="B14" s="175" t="s">
        <v>332</v>
      </c>
      <c r="C14" s="174">
        <v>2011</v>
      </c>
      <c r="D14" s="191">
        <v>3495.3</v>
      </c>
    </row>
    <row r="15" spans="1:5" s="188" customFormat="1" x14ac:dyDescent="0.2">
      <c r="A15" s="174">
        <v>10</v>
      </c>
      <c r="B15" s="175" t="s">
        <v>333</v>
      </c>
      <c r="C15" s="174">
        <v>2011</v>
      </c>
      <c r="D15" s="191">
        <v>3495.3</v>
      </c>
    </row>
    <row r="16" spans="1:5" s="188" customFormat="1" x14ac:dyDescent="0.2">
      <c r="A16" s="172">
        <v>11</v>
      </c>
      <c r="B16" s="175" t="s">
        <v>334</v>
      </c>
      <c r="C16" s="174">
        <v>2011</v>
      </c>
      <c r="D16" s="191">
        <v>2499.7800000000002</v>
      </c>
    </row>
    <row r="17" spans="1:4" s="188" customFormat="1" x14ac:dyDescent="0.2">
      <c r="A17" s="174">
        <v>12</v>
      </c>
      <c r="B17" s="175" t="s">
        <v>335</v>
      </c>
      <c r="C17" s="174">
        <v>2012</v>
      </c>
      <c r="D17" s="191">
        <v>2500</v>
      </c>
    </row>
    <row r="18" spans="1:4" s="188" customFormat="1" x14ac:dyDescent="0.2">
      <c r="A18" s="172">
        <v>13</v>
      </c>
      <c r="B18" s="175" t="s">
        <v>169</v>
      </c>
      <c r="C18" s="174">
        <v>2013</v>
      </c>
      <c r="D18" s="191">
        <v>2655</v>
      </c>
    </row>
    <row r="19" spans="1:4" s="188" customFormat="1" x14ac:dyDescent="0.2">
      <c r="A19" s="174">
        <v>14</v>
      </c>
      <c r="B19" s="175" t="s">
        <v>169</v>
      </c>
      <c r="C19" s="174">
        <v>2013</v>
      </c>
      <c r="D19" s="191">
        <v>2655</v>
      </c>
    </row>
    <row r="20" spans="1:4" s="188" customFormat="1" x14ac:dyDescent="0.2">
      <c r="A20" s="172">
        <v>15</v>
      </c>
      <c r="B20" s="175" t="s">
        <v>169</v>
      </c>
      <c r="C20" s="174">
        <v>2013</v>
      </c>
      <c r="D20" s="191">
        <v>2655</v>
      </c>
    </row>
    <row r="21" spans="1:4" s="188" customFormat="1" x14ac:dyDescent="0.2">
      <c r="A21" s="174">
        <v>16</v>
      </c>
      <c r="B21" s="175" t="s">
        <v>336</v>
      </c>
      <c r="C21" s="174">
        <v>2013</v>
      </c>
      <c r="D21" s="191">
        <v>630</v>
      </c>
    </row>
    <row r="22" spans="1:4" s="188" customFormat="1" x14ac:dyDescent="0.2">
      <c r="A22" s="172">
        <v>17</v>
      </c>
      <c r="B22" s="175" t="s">
        <v>336</v>
      </c>
      <c r="C22" s="174">
        <v>2013</v>
      </c>
      <c r="D22" s="191">
        <v>630</v>
      </c>
    </row>
    <row r="23" spans="1:4" s="188" customFormat="1" x14ac:dyDescent="0.2">
      <c r="A23" s="174">
        <v>18</v>
      </c>
      <c r="B23" s="175" t="s">
        <v>336</v>
      </c>
      <c r="C23" s="174">
        <v>2013</v>
      </c>
      <c r="D23" s="191">
        <v>630</v>
      </c>
    </row>
    <row r="24" spans="1:4" s="188" customFormat="1" x14ac:dyDescent="0.2">
      <c r="A24" s="172">
        <v>19</v>
      </c>
      <c r="B24" s="177" t="s">
        <v>337</v>
      </c>
      <c r="C24" s="194">
        <v>2013</v>
      </c>
      <c r="D24" s="195">
        <v>670</v>
      </c>
    </row>
    <row r="25" spans="1:4" s="188" customFormat="1" x14ac:dyDescent="0.2">
      <c r="A25" s="174">
        <v>20</v>
      </c>
      <c r="B25" s="119" t="s">
        <v>343</v>
      </c>
      <c r="C25" s="1">
        <v>2013</v>
      </c>
      <c r="D25" s="72">
        <v>3444</v>
      </c>
    </row>
    <row r="26" spans="1:4" s="188" customFormat="1" x14ac:dyDescent="0.2">
      <c r="A26" s="172">
        <v>21</v>
      </c>
      <c r="B26" s="119" t="s">
        <v>184</v>
      </c>
      <c r="C26" s="1">
        <v>2013</v>
      </c>
      <c r="D26" s="72">
        <v>2479</v>
      </c>
    </row>
    <row r="27" spans="1:4" s="188" customFormat="1" x14ac:dyDescent="0.2">
      <c r="A27" s="174">
        <v>22</v>
      </c>
      <c r="B27" s="119" t="s">
        <v>344</v>
      </c>
      <c r="C27" s="1">
        <v>2013</v>
      </c>
      <c r="D27" s="72">
        <v>790</v>
      </c>
    </row>
    <row r="28" spans="1:4" s="188" customFormat="1" x14ac:dyDescent="0.2">
      <c r="A28" s="172">
        <v>23</v>
      </c>
      <c r="B28" s="119" t="s">
        <v>431</v>
      </c>
      <c r="C28" s="1">
        <v>2014</v>
      </c>
      <c r="D28" s="72">
        <v>480</v>
      </c>
    </row>
    <row r="29" spans="1:4" s="188" customFormat="1" x14ac:dyDescent="0.2">
      <c r="A29" s="174">
        <v>24</v>
      </c>
      <c r="B29" s="119" t="s">
        <v>431</v>
      </c>
      <c r="C29" s="1">
        <v>2014</v>
      </c>
      <c r="D29" s="72">
        <v>489</v>
      </c>
    </row>
    <row r="30" spans="1:4" s="188" customFormat="1" x14ac:dyDescent="0.2">
      <c r="A30" s="172">
        <v>25</v>
      </c>
      <c r="B30" s="119" t="s">
        <v>431</v>
      </c>
      <c r="C30" s="1">
        <v>2014</v>
      </c>
      <c r="D30" s="72">
        <v>489</v>
      </c>
    </row>
    <row r="31" spans="1:4" s="188" customFormat="1" x14ac:dyDescent="0.2">
      <c r="A31" s="174">
        <v>26</v>
      </c>
      <c r="B31" s="119" t="s">
        <v>432</v>
      </c>
      <c r="C31" s="1">
        <v>2014</v>
      </c>
      <c r="D31" s="72">
        <v>1850</v>
      </c>
    </row>
    <row r="32" spans="1:4" s="188" customFormat="1" x14ac:dyDescent="0.2">
      <c r="A32" s="172">
        <v>27</v>
      </c>
      <c r="B32" s="119" t="s">
        <v>432</v>
      </c>
      <c r="C32" s="1">
        <v>2014</v>
      </c>
      <c r="D32" s="72">
        <v>2164</v>
      </c>
    </row>
    <row r="33" spans="1:6" x14ac:dyDescent="0.2">
      <c r="A33" s="348" t="s">
        <v>7</v>
      </c>
      <c r="B33" s="348"/>
      <c r="C33" s="348"/>
      <c r="D33" s="28">
        <f>SUM(D6:D32)</f>
        <v>48920.06</v>
      </c>
      <c r="E33" s="6"/>
    </row>
    <row r="34" spans="1:6" ht="12.75" customHeight="1" x14ac:dyDescent="0.2">
      <c r="A34" s="362" t="s">
        <v>68</v>
      </c>
      <c r="B34" s="363"/>
      <c r="C34" s="363"/>
      <c r="D34" s="363"/>
      <c r="E34" s="6"/>
    </row>
    <row r="35" spans="1:6" s="10" customFormat="1" x14ac:dyDescent="0.2">
      <c r="A35" s="174">
        <v>1</v>
      </c>
      <c r="B35" s="175" t="s">
        <v>67</v>
      </c>
      <c r="C35" s="174">
        <v>2012</v>
      </c>
      <c r="D35" s="191">
        <v>530</v>
      </c>
    </row>
    <row r="36" spans="1:6" s="10" customFormat="1" x14ac:dyDescent="0.2">
      <c r="A36" s="178">
        <v>2</v>
      </c>
      <c r="B36" s="203" t="s">
        <v>345</v>
      </c>
      <c r="C36" s="1">
        <v>2013</v>
      </c>
      <c r="D36" s="72">
        <v>5399.7</v>
      </c>
    </row>
    <row r="37" spans="1:6" s="10" customFormat="1" x14ac:dyDescent="0.2">
      <c r="A37" s="174">
        <v>3</v>
      </c>
      <c r="B37" s="119" t="s">
        <v>743</v>
      </c>
      <c r="C37" s="1">
        <v>2015</v>
      </c>
      <c r="D37" s="72">
        <v>2373.9</v>
      </c>
    </row>
    <row r="38" spans="1:6" s="10" customFormat="1" x14ac:dyDescent="0.2">
      <c r="A38" s="178">
        <v>4</v>
      </c>
      <c r="B38" s="119" t="s">
        <v>743</v>
      </c>
      <c r="C38" s="1">
        <v>2015</v>
      </c>
      <c r="D38" s="72">
        <v>2373.9</v>
      </c>
    </row>
    <row r="39" spans="1:6" s="10" customFormat="1" x14ac:dyDescent="0.2">
      <c r="A39" s="174">
        <v>5</v>
      </c>
      <c r="B39" s="119" t="s">
        <v>338</v>
      </c>
      <c r="C39" s="1">
        <v>2015</v>
      </c>
      <c r="D39" s="72">
        <v>479.7</v>
      </c>
    </row>
    <row r="40" spans="1:6" s="10" customFormat="1" x14ac:dyDescent="0.2">
      <c r="A40" s="178">
        <v>6</v>
      </c>
      <c r="B40" s="119" t="s">
        <v>744</v>
      </c>
      <c r="C40" s="1">
        <v>2015</v>
      </c>
      <c r="D40" s="72">
        <v>664.2</v>
      </c>
    </row>
    <row r="41" spans="1:6" s="10" customFormat="1" x14ac:dyDescent="0.2">
      <c r="A41" s="174">
        <v>7</v>
      </c>
      <c r="B41" s="119" t="s">
        <v>744</v>
      </c>
      <c r="C41" s="1">
        <v>2015</v>
      </c>
      <c r="D41" s="72">
        <v>664.2</v>
      </c>
    </row>
    <row r="42" spans="1:6" s="10" customFormat="1" x14ac:dyDescent="0.2">
      <c r="A42" s="178">
        <v>8</v>
      </c>
      <c r="B42" s="119" t="s">
        <v>745</v>
      </c>
      <c r="C42" s="1">
        <v>2015</v>
      </c>
      <c r="D42" s="72">
        <v>264.45</v>
      </c>
    </row>
    <row r="43" spans="1:6" s="10" customFormat="1" x14ac:dyDescent="0.2">
      <c r="A43" s="174">
        <v>9</v>
      </c>
      <c r="B43" s="119" t="s">
        <v>745</v>
      </c>
      <c r="C43" s="1">
        <v>2015</v>
      </c>
      <c r="D43" s="72">
        <v>264.45</v>
      </c>
    </row>
    <row r="44" spans="1:6" ht="12.75" customHeight="1" x14ac:dyDescent="0.2">
      <c r="A44" s="348" t="s">
        <v>7</v>
      </c>
      <c r="B44" s="348"/>
      <c r="C44" s="348"/>
      <c r="D44" s="28">
        <f>SUM(D35:D43)</f>
        <v>13014.500000000004</v>
      </c>
      <c r="E44" s="6"/>
      <c r="F44" s="25"/>
    </row>
    <row r="45" spans="1:6" ht="12.75" customHeight="1" x14ac:dyDescent="0.2">
      <c r="A45" s="362" t="s">
        <v>69</v>
      </c>
      <c r="B45" s="363"/>
      <c r="C45" s="363"/>
      <c r="D45" s="363"/>
      <c r="E45" s="6"/>
    </row>
    <row r="46" spans="1:6" s="10" customFormat="1" x14ac:dyDescent="0.2">
      <c r="A46" s="174">
        <v>1</v>
      </c>
      <c r="B46" s="175" t="s">
        <v>73</v>
      </c>
      <c r="C46" s="172">
        <v>2011</v>
      </c>
      <c r="D46" s="191">
        <v>3200</v>
      </c>
    </row>
    <row r="47" spans="1:6" s="10" customFormat="1" x14ac:dyDescent="0.2">
      <c r="A47" s="174">
        <v>2</v>
      </c>
      <c r="B47" s="203" t="s">
        <v>338</v>
      </c>
      <c r="C47" s="204">
        <v>2012</v>
      </c>
      <c r="D47" s="205">
        <v>1100.8499999999999</v>
      </c>
    </row>
    <row r="48" spans="1:6" s="10" customFormat="1" x14ac:dyDescent="0.2">
      <c r="A48" s="174">
        <v>3</v>
      </c>
      <c r="B48" s="119" t="s">
        <v>339</v>
      </c>
      <c r="C48" s="1">
        <v>2013</v>
      </c>
      <c r="D48" s="72">
        <v>1351.77</v>
      </c>
    </row>
    <row r="49" spans="1:8" s="10" customFormat="1" x14ac:dyDescent="0.2">
      <c r="A49" s="174">
        <v>4</v>
      </c>
      <c r="B49" s="119" t="s">
        <v>346</v>
      </c>
      <c r="C49" s="1">
        <v>2011</v>
      </c>
      <c r="D49" s="72">
        <v>4200</v>
      </c>
    </row>
    <row r="50" spans="1:8" s="10" customFormat="1" x14ac:dyDescent="0.2">
      <c r="A50" s="174">
        <v>5</v>
      </c>
      <c r="B50" s="119" t="s">
        <v>347</v>
      </c>
      <c r="C50" s="1">
        <v>2013</v>
      </c>
      <c r="D50" s="72">
        <v>1700</v>
      </c>
    </row>
    <row r="51" spans="1:8" s="10" customFormat="1" x14ac:dyDescent="0.2">
      <c r="A51" s="174">
        <v>6</v>
      </c>
      <c r="B51" s="119" t="s">
        <v>433</v>
      </c>
      <c r="C51" s="1">
        <v>2014</v>
      </c>
      <c r="D51" s="72">
        <v>1299</v>
      </c>
    </row>
    <row r="52" spans="1:8" s="10" customFormat="1" x14ac:dyDescent="0.2">
      <c r="A52" s="174">
        <v>7</v>
      </c>
      <c r="B52" s="119" t="s">
        <v>434</v>
      </c>
      <c r="C52" s="1">
        <v>2014</v>
      </c>
      <c r="D52" s="72">
        <v>429</v>
      </c>
    </row>
    <row r="53" spans="1:8" s="10" customFormat="1" x14ac:dyDescent="0.2">
      <c r="A53" s="174">
        <v>8</v>
      </c>
      <c r="B53" s="119" t="s">
        <v>435</v>
      </c>
      <c r="C53" s="1">
        <v>2014</v>
      </c>
      <c r="D53" s="72">
        <v>1895</v>
      </c>
    </row>
    <row r="54" spans="1:8" s="10" customFormat="1" x14ac:dyDescent="0.2">
      <c r="A54" s="9">
        <v>9</v>
      </c>
      <c r="B54" s="119" t="s">
        <v>747</v>
      </c>
      <c r="C54" s="1">
        <v>2015</v>
      </c>
      <c r="D54" s="72">
        <v>6119.25</v>
      </c>
    </row>
    <row r="55" spans="1:8" ht="12.75" customHeight="1" x14ac:dyDescent="0.2">
      <c r="A55" s="348" t="s">
        <v>7</v>
      </c>
      <c r="B55" s="348"/>
      <c r="C55" s="348"/>
      <c r="D55" s="28">
        <f>SUM(D46:D54)</f>
        <v>21294.870000000003</v>
      </c>
      <c r="E55" s="6"/>
      <c r="G55" s="18"/>
      <c r="H55" s="18"/>
    </row>
    <row r="56" spans="1:8" ht="12.75" customHeight="1" x14ac:dyDescent="0.2">
      <c r="A56" s="345" t="s">
        <v>134</v>
      </c>
      <c r="B56" s="346"/>
      <c r="C56" s="346"/>
      <c r="D56" s="347"/>
      <c r="E56" s="6"/>
      <c r="G56" s="18"/>
      <c r="H56" s="18"/>
    </row>
    <row r="57" spans="1:8" s="10" customFormat="1" x14ac:dyDescent="0.2">
      <c r="A57" s="174">
        <v>1</v>
      </c>
      <c r="B57" s="119" t="s">
        <v>340</v>
      </c>
      <c r="C57" s="1">
        <v>2013</v>
      </c>
      <c r="D57" s="72">
        <v>195814.66</v>
      </c>
    </row>
    <row r="58" spans="1:8" s="10" customFormat="1" x14ac:dyDescent="0.2">
      <c r="A58" s="174">
        <v>2</v>
      </c>
      <c r="B58" s="119" t="s">
        <v>340</v>
      </c>
      <c r="C58" s="1">
        <v>2013</v>
      </c>
      <c r="D58" s="72">
        <v>9372.4699999999993</v>
      </c>
    </row>
    <row r="59" spans="1:8" s="10" customFormat="1" x14ac:dyDescent="0.2">
      <c r="A59" s="174">
        <v>3</v>
      </c>
      <c r="B59" s="119" t="s">
        <v>340</v>
      </c>
      <c r="C59" s="1">
        <v>2013</v>
      </c>
      <c r="D59" s="72">
        <v>78821.009999999995</v>
      </c>
    </row>
    <row r="60" spans="1:8" s="10" customFormat="1" x14ac:dyDescent="0.2">
      <c r="A60" s="174">
        <v>4</v>
      </c>
      <c r="B60" s="119" t="s">
        <v>440</v>
      </c>
      <c r="C60" s="1">
        <v>2014</v>
      </c>
      <c r="D60" s="72">
        <v>1597</v>
      </c>
    </row>
    <row r="61" spans="1:8" s="10" customFormat="1" x14ac:dyDescent="0.2">
      <c r="A61" s="174">
        <v>5</v>
      </c>
      <c r="B61" s="119" t="s">
        <v>441</v>
      </c>
      <c r="C61" s="1">
        <v>2015</v>
      </c>
      <c r="D61" s="72">
        <v>1000.8</v>
      </c>
    </row>
    <row r="62" spans="1:8" s="10" customFormat="1" x14ac:dyDescent="0.2">
      <c r="A62" s="174">
        <v>6</v>
      </c>
      <c r="B62" s="119" t="s">
        <v>441</v>
      </c>
      <c r="C62" s="1">
        <v>2015</v>
      </c>
      <c r="D62" s="72">
        <v>2970</v>
      </c>
    </row>
    <row r="63" spans="1:8" s="10" customFormat="1" x14ac:dyDescent="0.2">
      <c r="A63" s="174">
        <v>7</v>
      </c>
      <c r="B63" s="119" t="s">
        <v>441</v>
      </c>
      <c r="C63" s="1">
        <v>2015</v>
      </c>
      <c r="D63" s="72">
        <v>1210</v>
      </c>
    </row>
    <row r="64" spans="1:8" s="10" customFormat="1" x14ac:dyDescent="0.2">
      <c r="A64" s="174">
        <v>8</v>
      </c>
      <c r="B64" s="119" t="s">
        <v>441</v>
      </c>
      <c r="C64" s="1">
        <v>2015</v>
      </c>
      <c r="D64" s="72">
        <v>1210</v>
      </c>
    </row>
    <row r="65" spans="1:5" s="10" customFormat="1" x14ac:dyDescent="0.2">
      <c r="A65" s="174">
        <v>9</v>
      </c>
      <c r="B65" s="119" t="s">
        <v>340</v>
      </c>
      <c r="C65" s="1">
        <v>2015</v>
      </c>
      <c r="D65" s="72">
        <v>1390</v>
      </c>
    </row>
    <row r="66" spans="1:5" ht="12.75" customHeight="1" x14ac:dyDescent="0.2">
      <c r="A66" s="348" t="s">
        <v>7</v>
      </c>
      <c r="B66" s="348"/>
      <c r="C66" s="348"/>
      <c r="D66" s="28">
        <f>SUM(D57:D65)</f>
        <v>293385.94</v>
      </c>
      <c r="E66" s="6"/>
    </row>
    <row r="67" spans="1:5" ht="12.75" customHeight="1" x14ac:dyDescent="0.2">
      <c r="A67" s="356" t="s">
        <v>139</v>
      </c>
      <c r="B67" s="357"/>
      <c r="C67" s="357"/>
      <c r="D67" s="358"/>
      <c r="E67" s="6"/>
    </row>
    <row r="68" spans="1:5" s="10" customFormat="1" x14ac:dyDescent="0.2">
      <c r="A68" s="172">
        <v>1</v>
      </c>
      <c r="B68" s="175" t="s">
        <v>144</v>
      </c>
      <c r="C68" s="174">
        <v>2011</v>
      </c>
      <c r="D68" s="191">
        <v>449</v>
      </c>
    </row>
    <row r="69" spans="1:5" s="10" customFormat="1" x14ac:dyDescent="0.2">
      <c r="A69" s="174">
        <v>2</v>
      </c>
      <c r="B69" s="175" t="s">
        <v>145</v>
      </c>
      <c r="C69" s="174">
        <v>2011</v>
      </c>
      <c r="D69" s="191">
        <v>1399</v>
      </c>
    </row>
    <row r="70" spans="1:5" s="10" customFormat="1" x14ac:dyDescent="0.2">
      <c r="A70" s="172">
        <v>3</v>
      </c>
      <c r="B70" s="175" t="s">
        <v>146</v>
      </c>
      <c r="C70" s="174">
        <v>2011</v>
      </c>
      <c r="D70" s="191">
        <v>307.5</v>
      </c>
    </row>
    <row r="71" spans="1:5" s="10" customFormat="1" x14ac:dyDescent="0.2">
      <c r="A71" s="174">
        <v>4</v>
      </c>
      <c r="B71" s="119" t="s">
        <v>147</v>
      </c>
      <c r="C71" s="179">
        <v>2012</v>
      </c>
      <c r="D71" s="191">
        <v>3013.5</v>
      </c>
    </row>
    <row r="72" spans="1:5" s="10" customFormat="1" x14ac:dyDescent="0.2">
      <c r="A72" s="172">
        <v>5</v>
      </c>
      <c r="B72" s="119" t="s">
        <v>443</v>
      </c>
      <c r="C72" s="1">
        <v>2014</v>
      </c>
      <c r="D72" s="72">
        <v>588</v>
      </c>
    </row>
    <row r="73" spans="1:5" s="10" customFormat="1" x14ac:dyDescent="0.2">
      <c r="A73" s="174">
        <v>6</v>
      </c>
      <c r="B73" s="119" t="s">
        <v>444</v>
      </c>
      <c r="C73" s="1">
        <v>2014</v>
      </c>
      <c r="D73" s="72">
        <v>2999.99</v>
      </c>
    </row>
    <row r="74" spans="1:5" s="10" customFormat="1" x14ac:dyDescent="0.2">
      <c r="A74" s="172">
        <v>7</v>
      </c>
      <c r="B74" s="119" t="s">
        <v>445</v>
      </c>
      <c r="C74" s="1">
        <v>2014</v>
      </c>
      <c r="D74" s="72">
        <v>518</v>
      </c>
    </row>
    <row r="75" spans="1:5" s="10" customFormat="1" x14ac:dyDescent="0.2">
      <c r="A75" s="174">
        <v>8</v>
      </c>
      <c r="B75" s="119" t="s">
        <v>446</v>
      </c>
      <c r="C75" s="1">
        <v>2014</v>
      </c>
      <c r="D75" s="72">
        <v>370.01</v>
      </c>
    </row>
    <row r="76" spans="1:5" s="10" customFormat="1" x14ac:dyDescent="0.2">
      <c r="A76" s="172">
        <v>9</v>
      </c>
      <c r="B76" s="119" t="s">
        <v>447</v>
      </c>
      <c r="C76" s="1">
        <v>2014</v>
      </c>
      <c r="D76" s="72">
        <v>8400</v>
      </c>
    </row>
    <row r="77" spans="1:5" s="10" customFormat="1" x14ac:dyDescent="0.2">
      <c r="A77" s="174">
        <v>10</v>
      </c>
      <c r="B77" s="119" t="s">
        <v>448</v>
      </c>
      <c r="C77" s="1">
        <v>2014</v>
      </c>
      <c r="D77" s="72">
        <v>1600</v>
      </c>
    </row>
    <row r="78" spans="1:5" s="10" customFormat="1" x14ac:dyDescent="0.2">
      <c r="A78" s="172">
        <v>11</v>
      </c>
      <c r="B78" s="119" t="s">
        <v>449</v>
      </c>
      <c r="C78" s="1">
        <v>2014</v>
      </c>
      <c r="D78" s="72">
        <v>1639.01</v>
      </c>
    </row>
    <row r="79" spans="1:5" ht="12.75" customHeight="1" x14ac:dyDescent="0.2">
      <c r="A79" s="348" t="s">
        <v>7</v>
      </c>
      <c r="B79" s="348"/>
      <c r="C79" s="348"/>
      <c r="D79" s="28">
        <f>SUM(D68:D78)</f>
        <v>21284.01</v>
      </c>
      <c r="E79" s="6"/>
    </row>
    <row r="80" spans="1:5" ht="12.75" customHeight="1" x14ac:dyDescent="0.2">
      <c r="A80" s="367" t="s">
        <v>156</v>
      </c>
      <c r="B80" s="368"/>
      <c r="C80" s="368"/>
      <c r="D80" s="369"/>
      <c r="E80" s="6"/>
    </row>
    <row r="81" spans="1:5" s="10" customFormat="1" x14ac:dyDescent="0.2">
      <c r="A81" s="44">
        <v>1</v>
      </c>
      <c r="B81" s="77" t="s">
        <v>155</v>
      </c>
      <c r="C81" s="235">
        <v>2011</v>
      </c>
      <c r="D81" s="223">
        <v>4400</v>
      </c>
    </row>
    <row r="82" spans="1:5" s="10" customFormat="1" x14ac:dyDescent="0.2">
      <c r="A82" s="44">
        <v>2</v>
      </c>
      <c r="B82" s="77" t="s">
        <v>470</v>
      </c>
      <c r="C82" s="236">
        <v>2012</v>
      </c>
      <c r="D82" s="76">
        <v>1417</v>
      </c>
    </row>
    <row r="83" spans="1:5" s="10" customFormat="1" x14ac:dyDescent="0.2">
      <c r="A83" s="44">
        <v>3</v>
      </c>
      <c r="B83" s="77" t="s">
        <v>471</v>
      </c>
      <c r="C83" s="236">
        <v>2013</v>
      </c>
      <c r="D83" s="76">
        <v>3298</v>
      </c>
    </row>
    <row r="84" spans="1:5" s="10" customFormat="1" x14ac:dyDescent="0.2">
      <c r="A84" s="44">
        <v>4</v>
      </c>
      <c r="B84" s="77" t="s">
        <v>148</v>
      </c>
      <c r="C84" s="236">
        <v>2012</v>
      </c>
      <c r="D84" s="76">
        <v>998</v>
      </c>
    </row>
    <row r="85" spans="1:5" s="10" customFormat="1" x14ac:dyDescent="0.2">
      <c r="A85" s="44">
        <v>5</v>
      </c>
      <c r="B85" s="77" t="s">
        <v>472</v>
      </c>
      <c r="C85" s="236">
        <v>2013</v>
      </c>
      <c r="D85" s="76">
        <v>1200</v>
      </c>
    </row>
    <row r="86" spans="1:5" s="10" customFormat="1" x14ac:dyDescent="0.2">
      <c r="A86" s="44">
        <v>6</v>
      </c>
      <c r="B86" s="77" t="s">
        <v>473</v>
      </c>
      <c r="C86" s="236">
        <v>2014</v>
      </c>
      <c r="D86" s="76">
        <v>4162</v>
      </c>
    </row>
    <row r="87" spans="1:5" ht="12.75" customHeight="1" x14ac:dyDescent="0.2">
      <c r="A87" s="38"/>
      <c r="B87" s="180" t="s">
        <v>7</v>
      </c>
      <c r="C87" s="53"/>
      <c r="D87" s="28">
        <f>SUM(D81:D86)</f>
        <v>15475</v>
      </c>
      <c r="E87" s="6"/>
    </row>
    <row r="88" spans="1:5" ht="12.75" customHeight="1" x14ac:dyDescent="0.2">
      <c r="A88" s="371" t="s">
        <v>163</v>
      </c>
      <c r="B88" s="372"/>
      <c r="C88" s="372"/>
      <c r="D88" s="373"/>
      <c r="E88" s="6"/>
    </row>
    <row r="89" spans="1:5" s="10" customFormat="1" x14ac:dyDescent="0.2">
      <c r="A89" s="1">
        <v>1</v>
      </c>
      <c r="B89" s="119" t="s">
        <v>355</v>
      </c>
      <c r="C89" s="1">
        <v>2012</v>
      </c>
      <c r="D89" s="72">
        <v>189</v>
      </c>
    </row>
    <row r="90" spans="1:5" s="10" customFormat="1" x14ac:dyDescent="0.2">
      <c r="A90" s="1">
        <v>2</v>
      </c>
      <c r="B90" s="119" t="s">
        <v>356</v>
      </c>
      <c r="C90" s="1">
        <v>2014</v>
      </c>
      <c r="D90" s="72">
        <v>230</v>
      </c>
    </row>
    <row r="91" spans="1:5" s="10" customFormat="1" x14ac:dyDescent="0.2">
      <c r="A91" s="1">
        <v>3</v>
      </c>
      <c r="B91" s="119" t="s">
        <v>356</v>
      </c>
      <c r="C91" s="1">
        <v>2014</v>
      </c>
      <c r="D91" s="72">
        <v>230</v>
      </c>
    </row>
    <row r="92" spans="1:5" s="10" customFormat="1" x14ac:dyDescent="0.2">
      <c r="A92" s="1">
        <v>4</v>
      </c>
      <c r="B92" s="119" t="s">
        <v>357</v>
      </c>
      <c r="C92" s="1">
        <v>2014</v>
      </c>
      <c r="D92" s="72">
        <v>1967</v>
      </c>
    </row>
    <row r="93" spans="1:5" s="10" customFormat="1" x14ac:dyDescent="0.2">
      <c r="A93" s="1">
        <v>5</v>
      </c>
      <c r="B93" s="119" t="s">
        <v>450</v>
      </c>
      <c r="C93" s="1">
        <v>2014</v>
      </c>
      <c r="D93" s="72">
        <v>430.5</v>
      </c>
    </row>
    <row r="94" spans="1:5" s="10" customFormat="1" x14ac:dyDescent="0.2">
      <c r="A94" s="1">
        <v>6</v>
      </c>
      <c r="B94" s="119" t="s">
        <v>357</v>
      </c>
      <c r="C94" s="1">
        <v>2014</v>
      </c>
      <c r="D94" s="72">
        <v>2568</v>
      </c>
    </row>
    <row r="95" spans="1:5" s="10" customFormat="1" x14ac:dyDescent="0.2">
      <c r="A95" s="1">
        <v>7</v>
      </c>
      <c r="B95" s="119" t="s">
        <v>357</v>
      </c>
      <c r="C95" s="1">
        <v>2015</v>
      </c>
      <c r="D95" s="72">
        <v>1190</v>
      </c>
    </row>
    <row r="96" spans="1:5" s="10" customFormat="1" x14ac:dyDescent="0.2">
      <c r="A96" s="1">
        <v>8</v>
      </c>
      <c r="B96" s="119" t="s">
        <v>358</v>
      </c>
      <c r="C96" s="1">
        <v>2012</v>
      </c>
      <c r="D96" s="72">
        <v>299</v>
      </c>
    </row>
    <row r="97" spans="1:5" ht="12.75" customHeight="1" x14ac:dyDescent="0.2">
      <c r="A97" s="38"/>
      <c r="B97" s="180" t="s">
        <v>7</v>
      </c>
      <c r="C97" s="53"/>
      <c r="D97" s="28">
        <f>SUM(D89:D96)</f>
        <v>7103.5</v>
      </c>
      <c r="E97" s="6"/>
    </row>
    <row r="98" spans="1:5" ht="12.75" customHeight="1" x14ac:dyDescent="0.2">
      <c r="A98" s="345" t="s">
        <v>165</v>
      </c>
      <c r="B98" s="346"/>
      <c r="C98" s="346"/>
      <c r="D98" s="347"/>
      <c r="E98" s="6"/>
    </row>
    <row r="99" spans="1:5" s="10" customFormat="1" x14ac:dyDescent="0.2">
      <c r="A99" s="172">
        <v>1</v>
      </c>
      <c r="B99" s="175" t="s">
        <v>169</v>
      </c>
      <c r="C99" s="172">
        <v>2007</v>
      </c>
      <c r="D99" s="191">
        <v>3337.43</v>
      </c>
    </row>
    <row r="100" spans="1:5" ht="12.75" customHeight="1" x14ac:dyDescent="0.2">
      <c r="A100" s="38"/>
      <c r="B100" s="53" t="s">
        <v>7</v>
      </c>
      <c r="C100" s="38"/>
      <c r="D100" s="28">
        <f>SUM(D99:D99)</f>
        <v>3337.43</v>
      </c>
      <c r="E100" s="6"/>
    </row>
    <row r="101" spans="1:5" ht="12.75" customHeight="1" x14ac:dyDescent="0.2">
      <c r="A101" s="345" t="s">
        <v>171</v>
      </c>
      <c r="B101" s="347"/>
      <c r="C101" s="1"/>
      <c r="D101" s="181"/>
      <c r="E101" s="6"/>
    </row>
    <row r="102" spans="1:5" ht="12.75" customHeight="1" x14ac:dyDescent="0.2">
      <c r="A102" s="1">
        <v>1</v>
      </c>
      <c r="B102" s="30" t="s">
        <v>178</v>
      </c>
      <c r="C102" s="1" t="s">
        <v>179</v>
      </c>
      <c r="D102" s="126">
        <v>1351</v>
      </c>
      <c r="E102" s="6"/>
    </row>
    <row r="103" spans="1:5" ht="12.75" customHeight="1" x14ac:dyDescent="0.2">
      <c r="A103" s="26"/>
      <c r="B103" s="27" t="s">
        <v>7</v>
      </c>
      <c r="C103" s="26"/>
      <c r="D103" s="37">
        <f>SUM(D102:D102)</f>
        <v>1351</v>
      </c>
      <c r="E103" s="6"/>
    </row>
    <row r="104" spans="1:5" ht="12.75" customHeight="1" x14ac:dyDescent="0.2">
      <c r="A104" s="345" t="s">
        <v>181</v>
      </c>
      <c r="B104" s="347"/>
      <c r="C104" s="1"/>
      <c r="D104" s="181"/>
      <c r="E104" s="6"/>
    </row>
    <row r="105" spans="1:5" s="10" customFormat="1" x14ac:dyDescent="0.2">
      <c r="A105" s="172">
        <v>1</v>
      </c>
      <c r="B105" s="173" t="s">
        <v>369</v>
      </c>
      <c r="C105" s="172" t="s">
        <v>366</v>
      </c>
      <c r="D105" s="192">
        <v>350</v>
      </c>
    </row>
    <row r="106" spans="1:5" s="10" customFormat="1" x14ac:dyDescent="0.2">
      <c r="A106" s="174">
        <v>2</v>
      </c>
      <c r="B106" s="175" t="s">
        <v>370</v>
      </c>
      <c r="C106" s="172" t="s">
        <v>179</v>
      </c>
      <c r="D106" s="191">
        <v>1230</v>
      </c>
    </row>
    <row r="107" spans="1:5" s="10" customFormat="1" x14ac:dyDescent="0.2">
      <c r="A107" s="172">
        <v>3</v>
      </c>
      <c r="B107" s="175" t="s">
        <v>371</v>
      </c>
      <c r="C107" s="172" t="s">
        <v>366</v>
      </c>
      <c r="D107" s="191">
        <v>1095.98</v>
      </c>
    </row>
    <row r="108" spans="1:5" s="10" customFormat="1" x14ac:dyDescent="0.2">
      <c r="A108" s="174">
        <v>4</v>
      </c>
      <c r="B108" s="175" t="s">
        <v>185</v>
      </c>
      <c r="C108" s="172" t="s">
        <v>179</v>
      </c>
      <c r="D108" s="191">
        <v>390</v>
      </c>
    </row>
    <row r="109" spans="1:5" s="10" customFormat="1" x14ac:dyDescent="0.2">
      <c r="A109" s="172">
        <v>5</v>
      </c>
      <c r="B109" s="175" t="s">
        <v>186</v>
      </c>
      <c r="C109" s="172" t="s">
        <v>179</v>
      </c>
      <c r="D109" s="191">
        <v>1200</v>
      </c>
    </row>
    <row r="110" spans="1:5" s="10" customFormat="1" x14ac:dyDescent="0.2">
      <c r="A110" s="174">
        <v>6</v>
      </c>
      <c r="B110" s="175" t="s">
        <v>187</v>
      </c>
      <c r="C110" s="172" t="s">
        <v>179</v>
      </c>
      <c r="D110" s="191">
        <v>1999</v>
      </c>
    </row>
    <row r="111" spans="1:5" s="10" customFormat="1" x14ac:dyDescent="0.2">
      <c r="A111" s="172">
        <v>7</v>
      </c>
      <c r="B111" s="175" t="s">
        <v>136</v>
      </c>
      <c r="C111" s="172" t="s">
        <v>179</v>
      </c>
      <c r="D111" s="191">
        <v>1866</v>
      </c>
    </row>
    <row r="112" spans="1:5" s="10" customFormat="1" x14ac:dyDescent="0.2">
      <c r="A112" s="174">
        <v>8</v>
      </c>
      <c r="B112" s="175" t="s">
        <v>189</v>
      </c>
      <c r="C112" s="172" t="s">
        <v>179</v>
      </c>
      <c r="D112" s="191">
        <v>775</v>
      </c>
    </row>
    <row r="113" spans="1:8" s="10" customFormat="1" x14ac:dyDescent="0.2">
      <c r="A113" s="172">
        <v>9</v>
      </c>
      <c r="B113" s="175" t="s">
        <v>190</v>
      </c>
      <c r="C113" s="172" t="s">
        <v>179</v>
      </c>
      <c r="D113" s="191">
        <v>1100</v>
      </c>
    </row>
    <row r="114" spans="1:8" s="10" customFormat="1" x14ac:dyDescent="0.2">
      <c r="A114" s="174">
        <v>10</v>
      </c>
      <c r="B114" s="175" t="s">
        <v>188</v>
      </c>
      <c r="C114" s="172" t="s">
        <v>179</v>
      </c>
      <c r="D114" s="191">
        <v>670</v>
      </c>
    </row>
    <row r="115" spans="1:8" s="10" customFormat="1" x14ac:dyDescent="0.2">
      <c r="A115" s="172">
        <v>11</v>
      </c>
      <c r="B115" s="175" t="s">
        <v>191</v>
      </c>
      <c r="C115" s="172" t="s">
        <v>179</v>
      </c>
      <c r="D115" s="191">
        <v>3598</v>
      </c>
    </row>
    <row r="116" spans="1:8" s="10" customFormat="1" x14ac:dyDescent="0.2">
      <c r="A116" s="174">
        <v>12</v>
      </c>
      <c r="B116" s="175" t="s">
        <v>192</v>
      </c>
      <c r="C116" s="172" t="s">
        <v>179</v>
      </c>
      <c r="D116" s="191">
        <f>1800*2</f>
        <v>3600</v>
      </c>
    </row>
    <row r="117" spans="1:8" s="10" customFormat="1" x14ac:dyDescent="0.2">
      <c r="A117" s="172">
        <v>13</v>
      </c>
      <c r="B117" s="175" t="s">
        <v>193</v>
      </c>
      <c r="C117" s="172" t="s">
        <v>179</v>
      </c>
      <c r="D117" s="191">
        <v>1168.5</v>
      </c>
    </row>
    <row r="118" spans="1:8" s="10" customFormat="1" x14ac:dyDescent="0.2">
      <c r="A118" s="174">
        <v>14</v>
      </c>
      <c r="B118" s="175" t="s">
        <v>194</v>
      </c>
      <c r="C118" s="172" t="s">
        <v>179</v>
      </c>
      <c r="D118" s="191">
        <v>850</v>
      </c>
    </row>
    <row r="119" spans="1:8" s="10" customFormat="1" x14ac:dyDescent="0.2">
      <c r="A119" s="178">
        <v>15</v>
      </c>
      <c r="B119" s="177" t="s">
        <v>287</v>
      </c>
      <c r="C119" s="178" t="s">
        <v>286</v>
      </c>
      <c r="D119" s="195">
        <v>19998.36</v>
      </c>
    </row>
    <row r="120" spans="1:8" s="10" customFormat="1" x14ac:dyDescent="0.2">
      <c r="A120" s="174">
        <v>16</v>
      </c>
      <c r="B120" s="119" t="s">
        <v>451</v>
      </c>
      <c r="C120" s="1" t="s">
        <v>366</v>
      </c>
      <c r="D120" s="72">
        <v>3598</v>
      </c>
    </row>
    <row r="121" spans="1:8" ht="12.75" customHeight="1" x14ac:dyDescent="0.2">
      <c r="A121" s="26"/>
      <c r="B121" s="27" t="s">
        <v>7</v>
      </c>
      <c r="C121" s="26"/>
      <c r="D121" s="37">
        <f>SUM(D105:D120)</f>
        <v>43488.84</v>
      </c>
      <c r="E121" s="6"/>
    </row>
    <row r="122" spans="1:8" ht="12.75" customHeight="1" x14ac:dyDescent="0.2">
      <c r="A122" s="356" t="s">
        <v>198</v>
      </c>
      <c r="B122" s="357"/>
      <c r="C122" s="357"/>
      <c r="D122" s="358"/>
      <c r="E122" s="6"/>
      <c r="G122" s="18"/>
      <c r="H122" s="18"/>
    </row>
    <row r="123" spans="1:8" s="10" customFormat="1" x14ac:dyDescent="0.2">
      <c r="A123" s="172">
        <v>1</v>
      </c>
      <c r="B123" s="175" t="s">
        <v>207</v>
      </c>
      <c r="C123" s="174">
        <v>2011</v>
      </c>
      <c r="D123" s="191">
        <v>1299</v>
      </c>
    </row>
    <row r="124" spans="1:8" s="10" customFormat="1" x14ac:dyDescent="0.2">
      <c r="A124" s="174">
        <v>2</v>
      </c>
      <c r="B124" s="175" t="s">
        <v>206</v>
      </c>
      <c r="C124" s="174">
        <v>2011</v>
      </c>
      <c r="D124" s="191">
        <v>1200</v>
      </c>
    </row>
    <row r="125" spans="1:8" s="10" customFormat="1" x14ac:dyDescent="0.2">
      <c r="A125" s="172">
        <v>3</v>
      </c>
      <c r="B125" s="177" t="s">
        <v>207</v>
      </c>
      <c r="C125" s="1">
        <v>2013</v>
      </c>
      <c r="D125" s="72">
        <v>1040</v>
      </c>
    </row>
    <row r="126" spans="1:8" s="10" customFormat="1" x14ac:dyDescent="0.2">
      <c r="A126" s="174">
        <v>4</v>
      </c>
      <c r="B126" s="177" t="s">
        <v>207</v>
      </c>
      <c r="C126" s="1">
        <v>2013</v>
      </c>
      <c r="D126" s="72">
        <v>1040</v>
      </c>
    </row>
    <row r="127" spans="1:8" s="10" customFormat="1" x14ac:dyDescent="0.2">
      <c r="A127" s="172">
        <v>5</v>
      </c>
      <c r="B127" s="119" t="s">
        <v>372</v>
      </c>
      <c r="C127" s="1">
        <v>2013</v>
      </c>
      <c r="D127" s="72">
        <v>3259.5</v>
      </c>
    </row>
    <row r="128" spans="1:8" s="10" customFormat="1" x14ac:dyDescent="0.2">
      <c r="A128" s="174">
        <v>6</v>
      </c>
      <c r="B128" s="119" t="s">
        <v>453</v>
      </c>
      <c r="C128" s="1">
        <v>2014</v>
      </c>
      <c r="D128" s="72">
        <v>2500</v>
      </c>
    </row>
    <row r="129" spans="1:5" s="10" customFormat="1" x14ac:dyDescent="0.2">
      <c r="A129" s="172">
        <v>7</v>
      </c>
      <c r="B129" s="119" t="s">
        <v>373</v>
      </c>
      <c r="C129" s="1">
        <v>2013</v>
      </c>
      <c r="D129" s="72">
        <v>2349</v>
      </c>
    </row>
    <row r="130" spans="1:5" ht="12.75" customHeight="1" x14ac:dyDescent="0.2">
      <c r="A130" s="348" t="s">
        <v>7</v>
      </c>
      <c r="B130" s="348"/>
      <c r="C130" s="348"/>
      <c r="D130" s="28">
        <f>SUM(D123:D129)</f>
        <v>12687.5</v>
      </c>
      <c r="E130" s="6"/>
    </row>
    <row r="131" spans="1:5" ht="12.75" customHeight="1" x14ac:dyDescent="0.2">
      <c r="A131" s="356" t="s">
        <v>208</v>
      </c>
      <c r="B131" s="357"/>
      <c r="C131" s="357"/>
      <c r="D131" s="358"/>
      <c r="E131" s="6"/>
    </row>
    <row r="132" spans="1:5" s="10" customFormat="1" x14ac:dyDescent="0.2">
      <c r="A132" s="1">
        <v>1</v>
      </c>
      <c r="B132" s="210" t="s">
        <v>217</v>
      </c>
      <c r="C132" s="194">
        <v>2011</v>
      </c>
      <c r="D132" s="195">
        <v>1000</v>
      </c>
    </row>
    <row r="133" spans="1:5" s="10" customFormat="1" x14ac:dyDescent="0.2">
      <c r="A133" s="1">
        <v>2</v>
      </c>
      <c r="B133" s="211" t="s">
        <v>377</v>
      </c>
      <c r="C133" s="1">
        <v>2013</v>
      </c>
      <c r="D133" s="72">
        <v>248.99</v>
      </c>
    </row>
    <row r="134" spans="1:5" ht="12.75" customHeight="1" x14ac:dyDescent="0.2">
      <c r="A134" s="348" t="s">
        <v>7</v>
      </c>
      <c r="B134" s="348"/>
      <c r="C134" s="348"/>
      <c r="D134" s="28">
        <f>SUM(D132:D133)</f>
        <v>1248.99</v>
      </c>
      <c r="E134" s="6"/>
    </row>
    <row r="135" spans="1:5" ht="12.75" customHeight="1" x14ac:dyDescent="0.2">
      <c r="A135" s="342" t="s">
        <v>219</v>
      </c>
      <c r="B135" s="343"/>
      <c r="C135" s="343"/>
      <c r="D135" s="344"/>
      <c r="E135" s="6"/>
    </row>
    <row r="136" spans="1:5" x14ac:dyDescent="0.2">
      <c r="A136" s="1">
        <v>1</v>
      </c>
      <c r="B136" s="45" t="s">
        <v>276</v>
      </c>
      <c r="C136" s="44">
        <v>2011</v>
      </c>
      <c r="D136" s="46">
        <v>1300</v>
      </c>
    </row>
    <row r="137" spans="1:5" x14ac:dyDescent="0.2">
      <c r="A137" s="1">
        <v>2</v>
      </c>
      <c r="B137" s="45" t="s">
        <v>276</v>
      </c>
      <c r="C137" s="44">
        <v>2011</v>
      </c>
      <c r="D137" s="46">
        <v>1300</v>
      </c>
    </row>
    <row r="138" spans="1:5" x14ac:dyDescent="0.2">
      <c r="A138" s="1">
        <v>3</v>
      </c>
      <c r="B138" s="45" t="s">
        <v>278</v>
      </c>
      <c r="C138" s="44">
        <v>2012</v>
      </c>
      <c r="D138" s="46">
        <v>470</v>
      </c>
    </row>
    <row r="139" spans="1:5" x14ac:dyDescent="0.2">
      <c r="A139" s="1">
        <v>4</v>
      </c>
      <c r="B139" s="45" t="s">
        <v>275</v>
      </c>
      <c r="C139" s="44">
        <v>2012</v>
      </c>
      <c r="D139" s="46">
        <v>1530</v>
      </c>
    </row>
    <row r="140" spans="1:5" x14ac:dyDescent="0.2">
      <c r="A140" s="1">
        <v>5</v>
      </c>
      <c r="B140" s="45" t="s">
        <v>277</v>
      </c>
      <c r="C140" s="44">
        <v>2012</v>
      </c>
      <c r="D140" s="46">
        <f>3*1300</f>
        <v>3900</v>
      </c>
    </row>
    <row r="141" spans="1:5" x14ac:dyDescent="0.2">
      <c r="A141" s="1">
        <v>6</v>
      </c>
      <c r="B141" s="45" t="s">
        <v>135</v>
      </c>
      <c r="C141" s="44">
        <v>2012</v>
      </c>
      <c r="D141" s="46">
        <f>2*490</f>
        <v>980</v>
      </c>
    </row>
    <row r="142" spans="1:5" s="182" customFormat="1" x14ac:dyDescent="0.2">
      <c r="A142" s="1">
        <v>7</v>
      </c>
      <c r="B142" s="45" t="s">
        <v>281</v>
      </c>
      <c r="C142" s="44" t="s">
        <v>285</v>
      </c>
      <c r="D142" s="46">
        <v>2160</v>
      </c>
    </row>
    <row r="143" spans="1:5" s="182" customFormat="1" x14ac:dyDescent="0.2">
      <c r="A143" s="1">
        <v>8</v>
      </c>
      <c r="B143" s="45" t="s">
        <v>280</v>
      </c>
      <c r="C143" s="44" t="s">
        <v>285</v>
      </c>
      <c r="D143" s="46">
        <v>420</v>
      </c>
    </row>
    <row r="144" spans="1:5" s="182" customFormat="1" x14ac:dyDescent="0.2">
      <c r="A144" s="1">
        <v>9</v>
      </c>
      <c r="B144" s="45" t="s">
        <v>282</v>
      </c>
      <c r="C144" s="44" t="s">
        <v>285</v>
      </c>
      <c r="D144" s="46">
        <v>1700</v>
      </c>
    </row>
    <row r="145" spans="1:5" s="182" customFormat="1" x14ac:dyDescent="0.2">
      <c r="A145" s="1">
        <v>10</v>
      </c>
      <c r="B145" s="45" t="s">
        <v>283</v>
      </c>
      <c r="C145" s="44" t="s">
        <v>285</v>
      </c>
      <c r="D145" s="46">
        <v>300</v>
      </c>
    </row>
    <row r="146" spans="1:5" s="182" customFormat="1" x14ac:dyDescent="0.2">
      <c r="A146" s="1">
        <v>11</v>
      </c>
      <c r="B146" s="45" t="s">
        <v>284</v>
      </c>
      <c r="C146" s="44" t="s">
        <v>285</v>
      </c>
      <c r="D146" s="46">
        <v>750</v>
      </c>
    </row>
    <row r="147" spans="1:5" s="182" customFormat="1" x14ac:dyDescent="0.2">
      <c r="A147" s="1">
        <v>12</v>
      </c>
      <c r="B147" s="45" t="s">
        <v>379</v>
      </c>
      <c r="C147" s="44">
        <v>2013</v>
      </c>
      <c r="D147" s="46">
        <v>400</v>
      </c>
    </row>
    <row r="148" spans="1:5" s="182" customFormat="1" x14ac:dyDescent="0.2">
      <c r="A148" s="1">
        <v>13</v>
      </c>
      <c r="B148" s="45" t="s">
        <v>380</v>
      </c>
      <c r="C148" s="44">
        <v>2013</v>
      </c>
      <c r="D148" s="46">
        <v>238.99</v>
      </c>
    </row>
    <row r="149" spans="1:5" s="182" customFormat="1" x14ac:dyDescent="0.2">
      <c r="A149" s="1">
        <v>14</v>
      </c>
      <c r="B149" s="45" t="s">
        <v>381</v>
      </c>
      <c r="C149" s="44">
        <v>2013</v>
      </c>
      <c r="D149" s="46">
        <v>400</v>
      </c>
    </row>
    <row r="150" spans="1:5" s="182" customFormat="1" x14ac:dyDescent="0.2">
      <c r="A150" s="1">
        <v>15</v>
      </c>
      <c r="B150" s="45" t="s">
        <v>382</v>
      </c>
      <c r="C150" s="44">
        <v>2013</v>
      </c>
      <c r="D150" s="46">
        <v>400</v>
      </c>
    </row>
    <row r="151" spans="1:5" s="182" customFormat="1" x14ac:dyDescent="0.2">
      <c r="A151" s="1">
        <v>16</v>
      </c>
      <c r="B151" s="45" t="s">
        <v>455</v>
      </c>
      <c r="C151" s="44">
        <v>2014</v>
      </c>
      <c r="D151" s="46">
        <v>1656</v>
      </c>
    </row>
    <row r="152" spans="1:5" s="182" customFormat="1" x14ac:dyDescent="0.2">
      <c r="A152" s="1">
        <v>17</v>
      </c>
      <c r="B152" s="45" t="s">
        <v>191</v>
      </c>
      <c r="C152" s="44">
        <v>2014</v>
      </c>
      <c r="D152" s="46">
        <v>3642.56</v>
      </c>
    </row>
    <row r="153" spans="1:5" s="182" customFormat="1" x14ac:dyDescent="0.2">
      <c r="A153" s="1">
        <v>18</v>
      </c>
      <c r="B153" s="45" t="s">
        <v>456</v>
      </c>
      <c r="C153" s="44">
        <v>2014</v>
      </c>
      <c r="D153" s="46">
        <v>2759</v>
      </c>
    </row>
    <row r="154" spans="1:5" ht="12.75" customHeight="1" x14ac:dyDescent="0.2">
      <c r="A154" s="38"/>
      <c r="B154" s="180" t="s">
        <v>7</v>
      </c>
      <c r="C154" s="53"/>
      <c r="D154" s="28">
        <f>SUM(D136:D153)</f>
        <v>24306.55</v>
      </c>
      <c r="E154" s="6"/>
    </row>
    <row r="155" spans="1:5" ht="12.75" customHeight="1" x14ac:dyDescent="0.2">
      <c r="A155" s="345" t="s">
        <v>226</v>
      </c>
      <c r="B155" s="346"/>
      <c r="C155" s="346"/>
      <c r="D155" s="347"/>
      <c r="E155" s="6"/>
    </row>
    <row r="156" spans="1:5" s="10" customFormat="1" x14ac:dyDescent="0.2">
      <c r="A156" s="174">
        <v>1</v>
      </c>
      <c r="B156" s="183" t="s">
        <v>229</v>
      </c>
      <c r="C156" s="172">
        <v>2011</v>
      </c>
      <c r="D156" s="191">
        <v>1389</v>
      </c>
    </row>
    <row r="157" spans="1:5" s="10" customFormat="1" x14ac:dyDescent="0.2">
      <c r="A157" s="172">
        <v>2</v>
      </c>
      <c r="B157" s="209" t="s">
        <v>230</v>
      </c>
      <c r="C157" s="172">
        <v>2012</v>
      </c>
      <c r="D157" s="191">
        <v>998</v>
      </c>
    </row>
    <row r="158" spans="1:5" ht="12.75" customHeight="1" x14ac:dyDescent="0.2">
      <c r="A158" s="174">
        <v>3</v>
      </c>
      <c r="B158" s="210" t="s">
        <v>231</v>
      </c>
      <c r="C158" s="178">
        <v>2012</v>
      </c>
      <c r="D158" s="195">
        <v>17988.599999999999</v>
      </c>
      <c r="E158" s="31"/>
    </row>
    <row r="159" spans="1:5" ht="12.75" customHeight="1" x14ac:dyDescent="0.2">
      <c r="A159" s="172">
        <v>4</v>
      </c>
      <c r="B159" s="211" t="s">
        <v>145</v>
      </c>
      <c r="C159" s="1">
        <v>2012</v>
      </c>
      <c r="D159" s="72">
        <v>998.99</v>
      </c>
      <c r="E159" s="31"/>
    </row>
    <row r="160" spans="1:5" ht="12.75" customHeight="1" x14ac:dyDescent="0.2">
      <c r="A160" s="174">
        <v>5</v>
      </c>
      <c r="B160" s="211" t="s">
        <v>383</v>
      </c>
      <c r="C160" s="1">
        <v>2012</v>
      </c>
      <c r="D160" s="72">
        <v>229</v>
      </c>
      <c r="E160" s="31"/>
    </row>
    <row r="161" spans="1:5" ht="12.75" customHeight="1" x14ac:dyDescent="0.2">
      <c r="A161" s="172">
        <v>6</v>
      </c>
      <c r="B161" s="119" t="s">
        <v>384</v>
      </c>
      <c r="C161" s="1">
        <v>2012</v>
      </c>
      <c r="D161" s="72">
        <v>248.99</v>
      </c>
      <c r="E161" s="31"/>
    </row>
    <row r="162" spans="1:5" ht="12.75" customHeight="1" x14ac:dyDescent="0.2">
      <c r="A162" s="174">
        <v>7</v>
      </c>
      <c r="B162" s="119" t="s">
        <v>385</v>
      </c>
      <c r="C162" s="1">
        <v>2013</v>
      </c>
      <c r="D162" s="72">
        <v>390</v>
      </c>
      <c r="E162" s="31"/>
    </row>
    <row r="163" spans="1:5" ht="12.75" customHeight="1" x14ac:dyDescent="0.2">
      <c r="A163" s="172">
        <v>8</v>
      </c>
      <c r="B163" s="119" t="s">
        <v>386</v>
      </c>
      <c r="C163" s="1">
        <v>2013</v>
      </c>
      <c r="D163" s="72">
        <v>888</v>
      </c>
      <c r="E163" s="31"/>
    </row>
    <row r="164" spans="1:5" ht="12.75" customHeight="1" x14ac:dyDescent="0.2">
      <c r="A164" s="174">
        <v>9</v>
      </c>
      <c r="B164" s="119" t="s">
        <v>387</v>
      </c>
      <c r="C164" s="1">
        <v>2013</v>
      </c>
      <c r="D164" s="72">
        <v>229</v>
      </c>
      <c r="E164" s="31"/>
    </row>
    <row r="165" spans="1:5" ht="12.75" customHeight="1" x14ac:dyDescent="0.2">
      <c r="A165" s="172">
        <v>10</v>
      </c>
      <c r="B165" s="119" t="s">
        <v>388</v>
      </c>
      <c r="C165" s="1">
        <v>2013</v>
      </c>
      <c r="D165" s="72">
        <v>399</v>
      </c>
      <c r="E165" s="31"/>
    </row>
    <row r="166" spans="1:5" ht="12.75" customHeight="1" x14ac:dyDescent="0.2">
      <c r="A166" s="174">
        <v>11</v>
      </c>
      <c r="B166" s="119" t="s">
        <v>389</v>
      </c>
      <c r="C166" s="1">
        <v>2013</v>
      </c>
      <c r="D166" s="72">
        <v>849</v>
      </c>
      <c r="E166" s="31"/>
    </row>
    <row r="167" spans="1:5" ht="12.75" customHeight="1" x14ac:dyDescent="0.2">
      <c r="A167" s="172">
        <v>12</v>
      </c>
      <c r="B167" s="119" t="s">
        <v>389</v>
      </c>
      <c r="C167" s="1">
        <v>2013</v>
      </c>
      <c r="D167" s="72">
        <v>849</v>
      </c>
      <c r="E167" s="31"/>
    </row>
    <row r="168" spans="1:5" ht="12.75" customHeight="1" x14ac:dyDescent="0.2">
      <c r="A168" s="174">
        <v>13</v>
      </c>
      <c r="B168" s="119" t="s">
        <v>460</v>
      </c>
      <c r="C168" s="1">
        <v>2014</v>
      </c>
      <c r="D168" s="72">
        <v>850.15</v>
      </c>
      <c r="E168" s="31"/>
    </row>
    <row r="169" spans="1:5" ht="12.75" customHeight="1" x14ac:dyDescent="0.2">
      <c r="A169" s="172">
        <v>14</v>
      </c>
      <c r="B169" s="119" t="s">
        <v>461</v>
      </c>
      <c r="C169" s="1">
        <v>2014</v>
      </c>
      <c r="D169" s="72">
        <v>248.85</v>
      </c>
      <c r="E169" s="31"/>
    </row>
    <row r="170" spans="1:5" ht="12.75" customHeight="1" x14ac:dyDescent="0.2">
      <c r="A170" s="38"/>
      <c r="B170" s="180" t="s">
        <v>7</v>
      </c>
      <c r="C170" s="53"/>
      <c r="D170" s="28">
        <f>SUM(D156:D169)</f>
        <v>26555.58</v>
      </c>
      <c r="E170" s="6"/>
    </row>
    <row r="171" spans="1:5" ht="12.75" customHeight="1" x14ac:dyDescent="0.2">
      <c r="A171" s="345" t="s">
        <v>232</v>
      </c>
      <c r="B171" s="347"/>
      <c r="C171" s="1"/>
      <c r="D171" s="181"/>
      <c r="E171" s="6"/>
    </row>
    <row r="172" spans="1:5" s="10" customFormat="1" x14ac:dyDescent="0.2">
      <c r="A172" s="174">
        <v>1</v>
      </c>
      <c r="B172" s="175" t="s">
        <v>239</v>
      </c>
      <c r="C172" s="172">
        <v>2012</v>
      </c>
      <c r="D172" s="191">
        <v>9850</v>
      </c>
    </row>
    <row r="173" spans="1:5" ht="12.75" customHeight="1" x14ac:dyDescent="0.2">
      <c r="A173" s="174">
        <v>2</v>
      </c>
      <c r="B173" s="119" t="s">
        <v>394</v>
      </c>
      <c r="C173" s="1">
        <v>2012</v>
      </c>
      <c r="D173" s="72">
        <v>3980</v>
      </c>
      <c r="E173" s="31"/>
    </row>
    <row r="174" spans="1:5" ht="12.75" customHeight="1" x14ac:dyDescent="0.2">
      <c r="A174" s="174">
        <v>3</v>
      </c>
      <c r="B174" s="119" t="s">
        <v>395</v>
      </c>
      <c r="C174" s="1">
        <v>2013</v>
      </c>
      <c r="D174" s="72">
        <v>5472</v>
      </c>
      <c r="E174" s="31"/>
    </row>
    <row r="175" spans="1:5" ht="12.75" customHeight="1" x14ac:dyDescent="0.2">
      <c r="A175" s="174">
        <v>4</v>
      </c>
      <c r="B175" s="119" t="s">
        <v>400</v>
      </c>
      <c r="C175" s="1">
        <v>2012</v>
      </c>
      <c r="D175" s="72">
        <v>1478.99</v>
      </c>
      <c r="E175" s="31"/>
    </row>
    <row r="176" spans="1:5" ht="12.75" customHeight="1" x14ac:dyDescent="0.2">
      <c r="A176" s="174">
        <v>5</v>
      </c>
      <c r="B176" s="119" t="s">
        <v>401</v>
      </c>
      <c r="C176" s="1">
        <v>2013</v>
      </c>
      <c r="D176" s="72">
        <v>999</v>
      </c>
      <c r="E176" s="31"/>
    </row>
    <row r="177" spans="1:5" ht="12.75" customHeight="1" x14ac:dyDescent="0.2">
      <c r="A177" s="174">
        <v>6</v>
      </c>
      <c r="B177" s="119" t="s">
        <v>402</v>
      </c>
      <c r="C177" s="1">
        <v>2012</v>
      </c>
      <c r="D177" s="72">
        <v>998.99</v>
      </c>
      <c r="E177" s="31"/>
    </row>
    <row r="178" spans="1:5" ht="12.75" customHeight="1" x14ac:dyDescent="0.2">
      <c r="A178" s="174">
        <v>7</v>
      </c>
      <c r="B178" s="119" t="s">
        <v>403</v>
      </c>
      <c r="C178" s="1">
        <v>2012</v>
      </c>
      <c r="D178" s="72">
        <v>169</v>
      </c>
      <c r="E178" s="31"/>
    </row>
    <row r="179" spans="1:5" ht="12.75" customHeight="1" x14ac:dyDescent="0.2">
      <c r="A179" s="174">
        <v>8</v>
      </c>
      <c r="B179" s="119" t="s">
        <v>404</v>
      </c>
      <c r="C179" s="1">
        <v>2013</v>
      </c>
      <c r="D179" s="72">
        <v>237.98</v>
      </c>
      <c r="E179" s="31"/>
    </row>
    <row r="180" spans="1:5" ht="12.75" customHeight="1" x14ac:dyDescent="0.2">
      <c r="A180" s="174">
        <v>9</v>
      </c>
      <c r="B180" s="119" t="s">
        <v>405</v>
      </c>
      <c r="C180" s="1">
        <v>2013</v>
      </c>
      <c r="D180" s="72">
        <v>2200</v>
      </c>
      <c r="E180" s="31"/>
    </row>
    <row r="181" spans="1:5" ht="12.75" customHeight="1" x14ac:dyDescent="0.2">
      <c r="A181" s="174">
        <v>10</v>
      </c>
      <c r="B181" s="119" t="s">
        <v>462</v>
      </c>
      <c r="C181" s="1">
        <v>2014</v>
      </c>
      <c r="D181" s="72">
        <v>1148.99</v>
      </c>
      <c r="E181" s="31"/>
    </row>
    <row r="182" spans="1:5" ht="12.75" customHeight="1" x14ac:dyDescent="0.2">
      <c r="A182" s="174">
        <v>11</v>
      </c>
      <c r="B182" s="119" t="s">
        <v>136</v>
      </c>
      <c r="C182" s="1">
        <v>2014</v>
      </c>
      <c r="D182" s="72">
        <v>1369.84</v>
      </c>
      <c r="E182" s="31"/>
    </row>
    <row r="183" spans="1:5" ht="12.75" customHeight="1" x14ac:dyDescent="0.2">
      <c r="A183" s="38"/>
      <c r="B183" s="53" t="s">
        <v>7</v>
      </c>
      <c r="C183" s="38"/>
      <c r="D183" s="52">
        <f>SUM(D172:D182)</f>
        <v>27904.790000000005</v>
      </c>
      <c r="E183" s="6"/>
    </row>
    <row r="184" spans="1:5" ht="12.75" customHeight="1" x14ac:dyDescent="0.2">
      <c r="A184" s="342" t="s">
        <v>244</v>
      </c>
      <c r="B184" s="343"/>
      <c r="C184" s="343"/>
      <c r="D184" s="344"/>
      <c r="E184" s="6"/>
    </row>
    <row r="185" spans="1:5" ht="12.75" customHeight="1" x14ac:dyDescent="0.2">
      <c r="A185" s="1">
        <v>1</v>
      </c>
      <c r="B185" s="119" t="s">
        <v>411</v>
      </c>
      <c r="C185" s="22"/>
      <c r="D185" s="72">
        <v>990</v>
      </c>
      <c r="E185" s="6"/>
    </row>
    <row r="186" spans="1:5" ht="12.75" customHeight="1" x14ac:dyDescent="0.2">
      <c r="A186" s="1">
        <v>2</v>
      </c>
      <c r="B186" s="119" t="s">
        <v>136</v>
      </c>
      <c r="C186" s="22"/>
      <c r="D186" s="72">
        <v>2970</v>
      </c>
      <c r="E186" s="6"/>
    </row>
    <row r="187" spans="1:5" ht="12.75" customHeight="1" x14ac:dyDescent="0.2">
      <c r="A187" s="1">
        <v>3</v>
      </c>
      <c r="B187" s="119" t="s">
        <v>164</v>
      </c>
      <c r="C187" s="22"/>
      <c r="D187" s="72">
        <v>1830</v>
      </c>
      <c r="E187" s="6"/>
    </row>
    <row r="188" spans="1:5" ht="12.75" customHeight="1" x14ac:dyDescent="0.2">
      <c r="A188" s="1">
        <v>4</v>
      </c>
      <c r="B188" s="119" t="s">
        <v>47</v>
      </c>
      <c r="C188" s="22"/>
      <c r="D188" s="72">
        <v>824.14</v>
      </c>
      <c r="E188" s="6"/>
    </row>
    <row r="189" spans="1:5" ht="12.75" customHeight="1" x14ac:dyDescent="0.2">
      <c r="A189" s="1">
        <v>5</v>
      </c>
      <c r="B189" s="119" t="s">
        <v>414</v>
      </c>
      <c r="C189" s="22"/>
      <c r="D189" s="72">
        <v>9064.77</v>
      </c>
      <c r="E189" s="6"/>
    </row>
    <row r="190" spans="1:5" ht="12.75" customHeight="1" x14ac:dyDescent="0.2">
      <c r="A190" s="1">
        <v>6</v>
      </c>
      <c r="B190" s="119" t="s">
        <v>148</v>
      </c>
      <c r="C190" s="22"/>
      <c r="D190" s="72">
        <v>2426.66</v>
      </c>
      <c r="E190" s="6"/>
    </row>
    <row r="191" spans="1:5" ht="12.75" customHeight="1" x14ac:dyDescent="0.2">
      <c r="A191" s="1">
        <v>7</v>
      </c>
      <c r="B191" s="119" t="s">
        <v>412</v>
      </c>
      <c r="C191" s="22"/>
      <c r="D191" s="72">
        <v>260.8</v>
      </c>
      <c r="E191" s="6"/>
    </row>
    <row r="192" spans="1:5" ht="12.75" customHeight="1" x14ac:dyDescent="0.2">
      <c r="A192" s="1">
        <v>8</v>
      </c>
      <c r="B192" s="119" t="s">
        <v>413</v>
      </c>
      <c r="C192" s="22"/>
      <c r="D192" s="72">
        <v>15019.29</v>
      </c>
      <c r="E192" s="6"/>
    </row>
    <row r="193" spans="1:5" ht="12.75" customHeight="1" x14ac:dyDescent="0.2">
      <c r="A193" s="1">
        <v>9</v>
      </c>
      <c r="B193" s="119" t="s">
        <v>396</v>
      </c>
      <c r="C193" s="22"/>
      <c r="D193" s="72">
        <v>1741.31</v>
      </c>
      <c r="E193" s="6"/>
    </row>
    <row r="194" spans="1:5" ht="12.75" customHeight="1" x14ac:dyDescent="0.2">
      <c r="A194" s="1">
        <v>10</v>
      </c>
      <c r="B194" s="119" t="s">
        <v>194</v>
      </c>
      <c r="C194" s="22"/>
      <c r="D194" s="72">
        <v>850</v>
      </c>
      <c r="E194" s="6"/>
    </row>
    <row r="195" spans="1:5" ht="12.75" customHeight="1" x14ac:dyDescent="0.2">
      <c r="A195" s="1">
        <v>11</v>
      </c>
      <c r="B195" s="119" t="s">
        <v>415</v>
      </c>
      <c r="C195" s="22"/>
      <c r="D195" s="72">
        <v>675.66</v>
      </c>
      <c r="E195" s="6"/>
    </row>
    <row r="196" spans="1:5" ht="12.75" customHeight="1" x14ac:dyDescent="0.2">
      <c r="A196" s="1">
        <v>12</v>
      </c>
      <c r="B196" s="119" t="s">
        <v>416</v>
      </c>
      <c r="C196" s="22"/>
      <c r="D196" s="72">
        <v>800</v>
      </c>
      <c r="E196" s="6"/>
    </row>
    <row r="197" spans="1:5" ht="12.75" customHeight="1" x14ac:dyDescent="0.2">
      <c r="A197" s="1">
        <v>13</v>
      </c>
      <c r="B197" s="119" t="s">
        <v>417</v>
      </c>
      <c r="C197" s="44"/>
      <c r="D197" s="72">
        <v>510</v>
      </c>
      <c r="E197" s="31"/>
    </row>
    <row r="198" spans="1:5" ht="12.75" customHeight="1" x14ac:dyDescent="0.2">
      <c r="A198" s="38"/>
      <c r="B198" s="180" t="s">
        <v>7</v>
      </c>
      <c r="C198" s="53"/>
      <c r="D198" s="28">
        <f>SUM(D185:D197)</f>
        <v>37962.630000000005</v>
      </c>
      <c r="E198" s="6"/>
    </row>
    <row r="199" spans="1:5" ht="12.75" customHeight="1" x14ac:dyDescent="0.2">
      <c r="A199" s="345" t="s">
        <v>245</v>
      </c>
      <c r="B199" s="346"/>
      <c r="C199" s="346"/>
      <c r="D199" s="347"/>
      <c r="E199" s="6"/>
    </row>
    <row r="200" spans="1:5" x14ac:dyDescent="0.2">
      <c r="A200" s="15">
        <v>1</v>
      </c>
      <c r="B200" s="14" t="s">
        <v>418</v>
      </c>
      <c r="C200" s="15">
        <v>2011</v>
      </c>
      <c r="D200" s="19">
        <v>2614.98</v>
      </c>
    </row>
    <row r="201" spans="1:5" x14ac:dyDescent="0.2">
      <c r="A201" s="15">
        <v>2</v>
      </c>
      <c r="B201" s="14" t="s">
        <v>419</v>
      </c>
      <c r="C201" s="15">
        <v>2013</v>
      </c>
      <c r="D201" s="19">
        <v>649.04</v>
      </c>
    </row>
    <row r="202" spans="1:5" x14ac:dyDescent="0.2">
      <c r="A202" s="15">
        <v>3</v>
      </c>
      <c r="B202" s="14" t="s">
        <v>419</v>
      </c>
      <c r="C202" s="15">
        <v>2013</v>
      </c>
      <c r="D202" s="19">
        <v>649.03</v>
      </c>
    </row>
    <row r="203" spans="1:5" x14ac:dyDescent="0.2">
      <c r="A203" s="15">
        <v>4</v>
      </c>
      <c r="B203" s="14" t="s">
        <v>420</v>
      </c>
      <c r="C203" s="15">
        <v>2013</v>
      </c>
      <c r="D203" s="19">
        <v>629</v>
      </c>
    </row>
    <row r="204" spans="1:5" x14ac:dyDescent="0.2">
      <c r="A204" s="15">
        <v>5</v>
      </c>
      <c r="B204" s="14" t="s">
        <v>421</v>
      </c>
      <c r="C204" s="15">
        <v>2013</v>
      </c>
      <c r="D204" s="19">
        <v>1230</v>
      </c>
    </row>
    <row r="205" spans="1:5" x14ac:dyDescent="0.2">
      <c r="A205" s="15">
        <v>6</v>
      </c>
      <c r="B205" s="14" t="s">
        <v>422</v>
      </c>
      <c r="C205" s="15">
        <v>2011</v>
      </c>
      <c r="D205" s="19">
        <v>214</v>
      </c>
    </row>
    <row r="206" spans="1:5" x14ac:dyDescent="0.2">
      <c r="A206" s="15">
        <v>7</v>
      </c>
      <c r="B206" s="14" t="s">
        <v>423</v>
      </c>
      <c r="C206" s="15">
        <v>2012</v>
      </c>
      <c r="D206" s="19">
        <v>381.31</v>
      </c>
    </row>
    <row r="207" spans="1:5" x14ac:dyDescent="0.2">
      <c r="A207" s="15">
        <v>8</v>
      </c>
      <c r="B207" s="14" t="s">
        <v>424</v>
      </c>
      <c r="C207" s="15">
        <v>2012</v>
      </c>
      <c r="D207" s="19">
        <v>324.72000000000003</v>
      </c>
    </row>
    <row r="208" spans="1:5" x14ac:dyDescent="0.2">
      <c r="A208" s="15">
        <v>9</v>
      </c>
      <c r="B208" s="14" t="s">
        <v>425</v>
      </c>
      <c r="C208" s="15">
        <v>2012</v>
      </c>
      <c r="D208" s="19">
        <v>1652.17</v>
      </c>
    </row>
    <row r="209" spans="1:6" x14ac:dyDescent="0.2">
      <c r="A209" s="15">
        <v>10</v>
      </c>
      <c r="B209" s="14" t="s">
        <v>466</v>
      </c>
      <c r="C209" s="15">
        <v>2014</v>
      </c>
      <c r="D209" s="19">
        <v>119</v>
      </c>
    </row>
    <row r="210" spans="1:6" ht="12.75" customHeight="1" x14ac:dyDescent="0.2">
      <c r="A210" s="38"/>
      <c r="B210" s="180" t="s">
        <v>7</v>
      </c>
      <c r="C210" s="53"/>
      <c r="D210" s="28">
        <f>SUM(D200:D209)</f>
        <v>8463.25</v>
      </c>
      <c r="E210" s="6"/>
    </row>
    <row r="211" spans="1:6" ht="12.75" customHeight="1" x14ac:dyDescent="0.2">
      <c r="A211" s="371" t="s">
        <v>246</v>
      </c>
      <c r="B211" s="372"/>
      <c r="C211" s="372"/>
      <c r="D211" s="373"/>
      <c r="E211" s="6"/>
    </row>
    <row r="212" spans="1:6" s="214" customFormat="1" x14ac:dyDescent="0.2">
      <c r="A212" s="213">
        <v>1</v>
      </c>
      <c r="B212" s="77" t="s">
        <v>254</v>
      </c>
      <c r="C212" s="44">
        <v>2011</v>
      </c>
      <c r="D212" s="76">
        <v>393.6</v>
      </c>
    </row>
    <row r="213" spans="1:6" s="214" customFormat="1" x14ac:dyDescent="0.2">
      <c r="A213" s="215">
        <v>2</v>
      </c>
      <c r="B213" s="216" t="s">
        <v>255</v>
      </c>
      <c r="C213" s="217">
        <v>2011</v>
      </c>
      <c r="D213" s="218">
        <v>599</v>
      </c>
    </row>
    <row r="214" spans="1:6" s="214" customFormat="1" x14ac:dyDescent="0.2">
      <c r="A214" s="213">
        <v>3</v>
      </c>
      <c r="B214" s="214" t="s">
        <v>256</v>
      </c>
      <c r="C214" s="217">
        <v>2011</v>
      </c>
      <c r="D214" s="219">
        <v>1107</v>
      </c>
    </row>
    <row r="215" spans="1:6" s="214" customFormat="1" ht="13.5" customHeight="1" x14ac:dyDescent="0.2">
      <c r="A215" s="215">
        <v>4</v>
      </c>
      <c r="B215" s="221" t="s">
        <v>258</v>
      </c>
      <c r="C215" s="222">
        <v>2013</v>
      </c>
      <c r="D215" s="223">
        <v>442.8</v>
      </c>
    </row>
    <row r="216" spans="1:6" s="214" customFormat="1" x14ac:dyDescent="0.2">
      <c r="A216" s="213">
        <v>5</v>
      </c>
      <c r="B216" s="77" t="s">
        <v>258</v>
      </c>
      <c r="C216" s="44">
        <v>2012</v>
      </c>
      <c r="D216" s="76">
        <v>1200</v>
      </c>
    </row>
    <row r="217" spans="1:6" s="214" customFormat="1" x14ac:dyDescent="0.2">
      <c r="A217" s="215">
        <v>6</v>
      </c>
      <c r="B217" s="77" t="s">
        <v>468</v>
      </c>
      <c r="C217" s="44">
        <v>2014</v>
      </c>
      <c r="D217" s="76">
        <v>332.1</v>
      </c>
    </row>
    <row r="218" spans="1:6" s="214" customFormat="1" x14ac:dyDescent="0.2">
      <c r="A218" s="220">
        <v>7</v>
      </c>
      <c r="B218" s="273" t="s">
        <v>469</v>
      </c>
      <c r="C218" s="226">
        <v>2014</v>
      </c>
      <c r="D218" s="274">
        <v>369</v>
      </c>
    </row>
    <row r="219" spans="1:6" s="214" customFormat="1" x14ac:dyDescent="0.2">
      <c r="A219" s="215">
        <v>8</v>
      </c>
      <c r="B219" s="77" t="s">
        <v>748</v>
      </c>
      <c r="C219" s="44">
        <v>2015</v>
      </c>
      <c r="D219" s="76">
        <v>3100</v>
      </c>
    </row>
    <row r="220" spans="1:6" s="214" customFormat="1" x14ac:dyDescent="0.2">
      <c r="A220" s="220">
        <v>9</v>
      </c>
      <c r="B220" s="77" t="s">
        <v>749</v>
      </c>
      <c r="C220" s="44">
        <v>2015</v>
      </c>
      <c r="D220" s="76">
        <v>9200</v>
      </c>
    </row>
    <row r="221" spans="1:6" s="214" customFormat="1" x14ac:dyDescent="0.2">
      <c r="A221" s="215">
        <v>10</v>
      </c>
      <c r="B221" s="77" t="s">
        <v>750</v>
      </c>
      <c r="C221" s="44">
        <v>2015</v>
      </c>
      <c r="D221" s="76">
        <v>730</v>
      </c>
    </row>
    <row r="222" spans="1:6" s="214" customFormat="1" x14ac:dyDescent="0.2">
      <c r="A222" s="220">
        <v>11</v>
      </c>
      <c r="B222" s="77" t="s">
        <v>751</v>
      </c>
      <c r="C222" s="44">
        <v>2015</v>
      </c>
      <c r="D222" s="76">
        <v>26900</v>
      </c>
    </row>
    <row r="223" spans="1:6" s="214" customFormat="1" x14ac:dyDescent="0.2">
      <c r="A223" s="215">
        <v>12</v>
      </c>
      <c r="B223" s="77" t="s">
        <v>752</v>
      </c>
      <c r="C223" s="44">
        <v>2015</v>
      </c>
      <c r="D223" s="76">
        <v>1353</v>
      </c>
    </row>
    <row r="224" spans="1:6" s="24" customFormat="1" ht="12.75" customHeight="1" x14ac:dyDescent="0.2">
      <c r="A224" s="184"/>
      <c r="B224" s="53" t="s">
        <v>7</v>
      </c>
      <c r="C224" s="184"/>
      <c r="D224" s="28">
        <f>SUM(D212:D223)</f>
        <v>45726.5</v>
      </c>
      <c r="E224" s="31"/>
      <c r="F224" s="314"/>
    </row>
    <row r="225" spans="1:10" x14ac:dyDescent="0.2">
      <c r="A225" s="39"/>
      <c r="D225" s="12"/>
      <c r="E225" s="6"/>
      <c r="H225" s="20"/>
    </row>
    <row r="226" spans="1:10" x14ac:dyDescent="0.2">
      <c r="A226" s="39"/>
      <c r="D226" s="12" t="s">
        <v>19</v>
      </c>
      <c r="E226" s="6"/>
    </row>
    <row r="227" spans="1:10" x14ac:dyDescent="0.2">
      <c r="A227" s="39"/>
      <c r="D227" s="12"/>
      <c r="E227" s="6"/>
    </row>
    <row r="228" spans="1:10" ht="25.5" x14ac:dyDescent="0.2">
      <c r="A228" s="53" t="s">
        <v>0</v>
      </c>
      <c r="B228" s="53" t="s">
        <v>3</v>
      </c>
      <c r="C228" s="53" t="s">
        <v>4</v>
      </c>
      <c r="D228" s="187" t="s">
        <v>2</v>
      </c>
      <c r="E228" s="6"/>
      <c r="G228" s="20"/>
    </row>
    <row r="229" spans="1:10" ht="12.75" customHeight="1" x14ac:dyDescent="0.2">
      <c r="A229" s="345" t="s">
        <v>20</v>
      </c>
      <c r="B229" s="346"/>
      <c r="C229" s="346"/>
      <c r="D229" s="347"/>
      <c r="E229" s="6"/>
    </row>
    <row r="230" spans="1:10" s="188" customFormat="1" x14ac:dyDescent="0.2">
      <c r="A230" s="174">
        <v>1</v>
      </c>
      <c r="B230" s="119" t="s">
        <v>341</v>
      </c>
      <c r="C230" s="1">
        <v>2013</v>
      </c>
      <c r="D230" s="72">
        <v>2945</v>
      </c>
    </row>
    <row r="231" spans="1:10" x14ac:dyDescent="0.2">
      <c r="A231" s="185"/>
      <c r="B231" s="48" t="s">
        <v>7</v>
      </c>
      <c r="C231" s="185"/>
      <c r="D231" s="49">
        <f>SUM(D230:D230)</f>
        <v>2945</v>
      </c>
      <c r="E231" s="6"/>
    </row>
    <row r="232" spans="1:10" x14ac:dyDescent="0.2">
      <c r="A232" s="349" t="s">
        <v>68</v>
      </c>
      <c r="B232" s="374"/>
      <c r="C232" s="1"/>
      <c r="D232" s="181"/>
      <c r="E232" s="6"/>
      <c r="J232" s="20"/>
    </row>
    <row r="233" spans="1:10" s="10" customFormat="1" x14ac:dyDescent="0.2">
      <c r="A233" s="194">
        <v>1</v>
      </c>
      <c r="B233" s="177" t="s">
        <v>240</v>
      </c>
      <c r="C233" s="194">
        <v>2011</v>
      </c>
      <c r="D233" s="191">
        <f>4*680</f>
        <v>2720</v>
      </c>
    </row>
    <row r="234" spans="1:10" s="10" customFormat="1" x14ac:dyDescent="0.2">
      <c r="A234" s="1">
        <v>2</v>
      </c>
      <c r="B234" s="119" t="s">
        <v>746</v>
      </c>
      <c r="C234" s="1">
        <v>2015</v>
      </c>
      <c r="D234" s="272">
        <f>3*649.44</f>
        <v>1948.3200000000002</v>
      </c>
    </row>
    <row r="235" spans="1:10" x14ac:dyDescent="0.2">
      <c r="A235" s="348" t="s">
        <v>7</v>
      </c>
      <c r="B235" s="348"/>
      <c r="C235" s="348"/>
      <c r="D235" s="28">
        <f>SUM(D233:D234)</f>
        <v>4668.32</v>
      </c>
      <c r="E235" s="6"/>
      <c r="F235" s="24"/>
      <c r="G235" s="20"/>
    </row>
    <row r="236" spans="1:10" x14ac:dyDescent="0.2">
      <c r="A236" s="359" t="s">
        <v>70</v>
      </c>
      <c r="B236" s="360"/>
      <c r="C236" s="34"/>
      <c r="D236" s="47"/>
      <c r="E236" s="6"/>
    </row>
    <row r="237" spans="1:10" s="10" customFormat="1" x14ac:dyDescent="0.2">
      <c r="A237" s="172">
        <v>1</v>
      </c>
      <c r="B237" s="173" t="s">
        <v>71</v>
      </c>
      <c r="C237" s="172">
        <v>2011</v>
      </c>
      <c r="D237" s="192">
        <v>4286.55</v>
      </c>
    </row>
    <row r="238" spans="1:10" s="10" customFormat="1" x14ac:dyDescent="0.2">
      <c r="A238" s="174">
        <v>2</v>
      </c>
      <c r="B238" s="173" t="s">
        <v>72</v>
      </c>
      <c r="C238" s="172">
        <v>2011</v>
      </c>
      <c r="D238" s="192">
        <v>4800</v>
      </c>
    </row>
    <row r="239" spans="1:10" s="10" customFormat="1" x14ac:dyDescent="0.2">
      <c r="A239" s="172">
        <v>3</v>
      </c>
      <c r="B239" s="119" t="s">
        <v>436</v>
      </c>
      <c r="C239" s="1">
        <v>2014</v>
      </c>
      <c r="D239" s="72">
        <v>2339</v>
      </c>
    </row>
    <row r="240" spans="1:10" s="10" customFormat="1" x14ac:dyDescent="0.2">
      <c r="A240" s="174">
        <v>4</v>
      </c>
      <c r="B240" s="119" t="s">
        <v>437</v>
      </c>
      <c r="C240" s="1">
        <v>2014</v>
      </c>
      <c r="D240" s="72">
        <v>2069.0100000000002</v>
      </c>
    </row>
    <row r="241" spans="1:7" s="10" customFormat="1" x14ac:dyDescent="0.2">
      <c r="A241" s="172">
        <v>5</v>
      </c>
      <c r="B241" s="119" t="s">
        <v>438</v>
      </c>
      <c r="C241" s="1">
        <v>2014</v>
      </c>
      <c r="D241" s="72">
        <v>2422</v>
      </c>
    </row>
    <row r="242" spans="1:7" s="10" customFormat="1" x14ac:dyDescent="0.2">
      <c r="A242" s="174">
        <v>6</v>
      </c>
      <c r="B242" s="119" t="s">
        <v>439</v>
      </c>
      <c r="C242" s="1">
        <v>2014</v>
      </c>
      <c r="D242" s="72">
        <v>885.6</v>
      </c>
    </row>
    <row r="243" spans="1:7" s="10" customFormat="1" x14ac:dyDescent="0.2">
      <c r="A243" s="9">
        <v>7</v>
      </c>
      <c r="B243" s="119" t="s">
        <v>352</v>
      </c>
      <c r="C243" s="1">
        <v>2015</v>
      </c>
      <c r="D243" s="72">
        <v>4182</v>
      </c>
    </row>
    <row r="244" spans="1:7" ht="12.75" customHeight="1" x14ac:dyDescent="0.2">
      <c r="A244" s="348" t="s">
        <v>7</v>
      </c>
      <c r="B244" s="348"/>
      <c r="C244" s="348"/>
      <c r="D244" s="28">
        <f>SUM(D237:D243)</f>
        <v>20984.16</v>
      </c>
      <c r="E244" s="6"/>
      <c r="G244" s="18"/>
    </row>
    <row r="245" spans="1:7" ht="12.75" customHeight="1" x14ac:dyDescent="0.2">
      <c r="A245" s="345" t="s">
        <v>134</v>
      </c>
      <c r="B245" s="346"/>
      <c r="C245" s="346"/>
      <c r="D245" s="347"/>
      <c r="E245" s="6"/>
      <c r="G245" s="18"/>
    </row>
    <row r="246" spans="1:7" s="10" customFormat="1" x14ac:dyDescent="0.2">
      <c r="A246" s="178">
        <v>1</v>
      </c>
      <c r="B246" s="183" t="s">
        <v>51</v>
      </c>
      <c r="C246" s="178">
        <v>2011</v>
      </c>
      <c r="D246" s="193">
        <v>800</v>
      </c>
    </row>
    <row r="247" spans="1:7" s="10" customFormat="1" x14ac:dyDescent="0.2">
      <c r="A247" s="1">
        <v>2</v>
      </c>
      <c r="B247" s="119" t="s">
        <v>351</v>
      </c>
      <c r="C247" s="1">
        <v>2013</v>
      </c>
      <c r="D247" s="72">
        <v>2066.31</v>
      </c>
    </row>
    <row r="248" spans="1:7" s="10" customFormat="1" x14ac:dyDescent="0.2">
      <c r="A248" s="1">
        <v>3</v>
      </c>
      <c r="B248" s="119" t="s">
        <v>341</v>
      </c>
      <c r="C248" s="1">
        <v>2014</v>
      </c>
      <c r="D248" s="72">
        <v>1381.3</v>
      </c>
    </row>
    <row r="249" spans="1:7" ht="12.75" customHeight="1" x14ac:dyDescent="0.2">
      <c r="A249" s="348" t="s">
        <v>7</v>
      </c>
      <c r="B249" s="348"/>
      <c r="C249" s="348"/>
      <c r="D249" s="28">
        <f>SUM(D246:D248)</f>
        <v>4247.6099999999997</v>
      </c>
      <c r="E249" s="6"/>
      <c r="G249" s="18"/>
    </row>
    <row r="250" spans="1:7" ht="12.75" customHeight="1" x14ac:dyDescent="0.2">
      <c r="A250" s="356" t="s">
        <v>139</v>
      </c>
      <c r="B250" s="357"/>
      <c r="C250" s="357"/>
      <c r="D250" s="358"/>
      <c r="E250" s="6"/>
    </row>
    <row r="251" spans="1:7" s="10" customFormat="1" x14ac:dyDescent="0.2">
      <c r="A251" s="206">
        <v>1</v>
      </c>
      <c r="B251" s="177" t="s">
        <v>143</v>
      </c>
      <c r="C251" s="194">
        <v>2011</v>
      </c>
      <c r="D251" s="195">
        <v>480</v>
      </c>
    </row>
    <row r="252" spans="1:7" s="10" customFormat="1" x14ac:dyDescent="0.2">
      <c r="A252" s="21">
        <v>2</v>
      </c>
      <c r="B252" s="119" t="s">
        <v>352</v>
      </c>
      <c r="C252" s="1">
        <v>2012</v>
      </c>
      <c r="D252" s="72">
        <v>2323</v>
      </c>
    </row>
    <row r="253" spans="1:7" s="10" customFormat="1" x14ac:dyDescent="0.2">
      <c r="A253" s="206">
        <v>3</v>
      </c>
      <c r="B253" s="119" t="s">
        <v>353</v>
      </c>
      <c r="C253" s="1">
        <v>2012</v>
      </c>
      <c r="D253" s="72">
        <v>150</v>
      </c>
    </row>
    <row r="254" spans="1:7" s="10" customFormat="1" x14ac:dyDescent="0.2">
      <c r="A254" s="21">
        <v>4</v>
      </c>
      <c r="B254" s="119" t="s">
        <v>354</v>
      </c>
      <c r="C254" s="1">
        <v>2013</v>
      </c>
      <c r="D254" s="72">
        <v>41328</v>
      </c>
    </row>
    <row r="255" spans="1:7" s="10" customFormat="1" x14ac:dyDescent="0.2">
      <c r="A255" s="206">
        <v>5</v>
      </c>
      <c r="B255" s="119" t="s">
        <v>442</v>
      </c>
      <c r="C255" s="1">
        <v>2015</v>
      </c>
      <c r="D255" s="72">
        <v>2500</v>
      </c>
    </row>
    <row r="256" spans="1:7" x14ac:dyDescent="0.2">
      <c r="A256" s="53"/>
      <c r="B256" s="53" t="s">
        <v>7</v>
      </c>
      <c r="C256" s="53"/>
      <c r="D256" s="28">
        <f>SUM(D251:D255)</f>
        <v>46781</v>
      </c>
      <c r="E256" s="6"/>
    </row>
    <row r="257" spans="1:5" ht="12.75" customHeight="1" x14ac:dyDescent="0.2">
      <c r="A257" s="370" t="s">
        <v>156</v>
      </c>
      <c r="B257" s="370"/>
      <c r="C257" s="370"/>
      <c r="D257" s="237"/>
      <c r="E257" s="6"/>
    </row>
    <row r="258" spans="1:5" ht="12.75" customHeight="1" x14ac:dyDescent="0.2">
      <c r="A258" s="44">
        <v>1</v>
      </c>
      <c r="B258" s="119" t="s">
        <v>474</v>
      </c>
      <c r="C258" s="1">
        <v>2012</v>
      </c>
      <c r="D258" s="72">
        <v>2148.0100000000002</v>
      </c>
      <c r="E258" s="6"/>
    </row>
    <row r="259" spans="1:5" ht="12.75" customHeight="1" x14ac:dyDescent="0.2">
      <c r="A259" s="44">
        <v>2</v>
      </c>
      <c r="B259" s="119" t="s">
        <v>475</v>
      </c>
      <c r="C259" s="1">
        <v>2013</v>
      </c>
      <c r="D259" s="72">
        <v>1400</v>
      </c>
      <c r="E259" s="6"/>
    </row>
    <row r="260" spans="1:5" ht="12.75" customHeight="1" x14ac:dyDescent="0.2">
      <c r="A260" s="44">
        <v>3</v>
      </c>
      <c r="B260" s="119" t="s">
        <v>476</v>
      </c>
      <c r="C260" s="1">
        <v>2014</v>
      </c>
      <c r="D260" s="72">
        <v>7346</v>
      </c>
      <c r="E260" s="6"/>
    </row>
    <row r="261" spans="1:5" x14ac:dyDescent="0.2">
      <c r="A261" s="53"/>
      <c r="B261" s="53" t="s">
        <v>7</v>
      </c>
      <c r="C261" s="53"/>
      <c r="D261" s="28">
        <f>SUM(D258:D260)</f>
        <v>10894.01</v>
      </c>
      <c r="E261" s="6"/>
    </row>
    <row r="262" spans="1:5" ht="12.75" customHeight="1" x14ac:dyDescent="0.2">
      <c r="A262" s="350" t="s">
        <v>163</v>
      </c>
      <c r="B262" s="351"/>
      <c r="C262" s="351"/>
      <c r="D262" s="352"/>
      <c r="E262" s="6"/>
    </row>
    <row r="263" spans="1:5" x14ac:dyDescent="0.2">
      <c r="A263" s="21">
        <v>1</v>
      </c>
      <c r="B263" s="45" t="s">
        <v>359</v>
      </c>
      <c r="C263" s="44">
        <v>2013</v>
      </c>
      <c r="D263" s="46">
        <v>1999</v>
      </c>
      <c r="E263" s="31"/>
    </row>
    <row r="264" spans="1:5" x14ac:dyDescent="0.2">
      <c r="A264" s="21">
        <v>2</v>
      </c>
      <c r="B264" s="45" t="s">
        <v>360</v>
      </c>
      <c r="C264" s="44">
        <v>2014</v>
      </c>
      <c r="D264" s="46">
        <v>1970</v>
      </c>
      <c r="E264" s="31"/>
    </row>
    <row r="265" spans="1:5" x14ac:dyDescent="0.2">
      <c r="A265" s="21">
        <v>3</v>
      </c>
      <c r="B265" s="45" t="s">
        <v>361</v>
      </c>
      <c r="C265" s="44">
        <v>2014</v>
      </c>
      <c r="D265" s="46">
        <v>928.98</v>
      </c>
      <c r="E265" s="31"/>
    </row>
    <row r="266" spans="1:5" x14ac:dyDescent="0.2">
      <c r="A266" s="21">
        <v>4</v>
      </c>
      <c r="B266" s="45" t="s">
        <v>359</v>
      </c>
      <c r="C266" s="44">
        <v>2014</v>
      </c>
      <c r="D266" s="46">
        <v>1849</v>
      </c>
      <c r="E266" s="31"/>
    </row>
    <row r="267" spans="1:5" x14ac:dyDescent="0.2">
      <c r="A267" s="53"/>
      <c r="B267" s="53" t="s">
        <v>7</v>
      </c>
      <c r="C267" s="53"/>
      <c r="D267" s="28">
        <f>SUM(D263:D266)</f>
        <v>6746.98</v>
      </c>
      <c r="E267" s="6"/>
    </row>
    <row r="268" spans="1:5" ht="12.75" customHeight="1" x14ac:dyDescent="0.2">
      <c r="A268" s="353" t="s">
        <v>165</v>
      </c>
      <c r="B268" s="354"/>
      <c r="C268" s="354"/>
      <c r="D268" s="355"/>
      <c r="E268" s="6"/>
    </row>
    <row r="269" spans="1:5" s="10" customFormat="1" x14ac:dyDescent="0.2">
      <c r="A269" s="178">
        <v>1</v>
      </c>
      <c r="B269" s="177" t="s">
        <v>170</v>
      </c>
      <c r="C269" s="194">
        <v>2011</v>
      </c>
      <c r="D269" s="195">
        <v>369</v>
      </c>
    </row>
    <row r="270" spans="1:5" s="10" customFormat="1" x14ac:dyDescent="0.2">
      <c r="A270" s="1">
        <v>2</v>
      </c>
      <c r="B270" s="119" t="s">
        <v>360</v>
      </c>
      <c r="C270" s="1">
        <v>2013</v>
      </c>
      <c r="D270" s="72">
        <v>3147</v>
      </c>
    </row>
    <row r="271" spans="1:5" s="10" customFormat="1" x14ac:dyDescent="0.2">
      <c r="A271" s="1">
        <v>3</v>
      </c>
      <c r="B271" s="119" t="s">
        <v>362</v>
      </c>
      <c r="C271" s="1">
        <v>2013</v>
      </c>
      <c r="D271" s="72">
        <v>1799</v>
      </c>
    </row>
    <row r="272" spans="1:5" s="10" customFormat="1" x14ac:dyDescent="0.2">
      <c r="A272" s="1">
        <v>4</v>
      </c>
      <c r="B272" s="119" t="s">
        <v>363</v>
      </c>
      <c r="C272" s="1">
        <v>2013</v>
      </c>
      <c r="D272" s="72">
        <v>319</v>
      </c>
    </row>
    <row r="273" spans="1:6" s="10" customFormat="1" x14ac:dyDescent="0.2">
      <c r="A273" s="1">
        <v>5</v>
      </c>
      <c r="B273" s="119" t="s">
        <v>364</v>
      </c>
      <c r="C273" s="1">
        <v>2013</v>
      </c>
      <c r="D273" s="72">
        <v>599</v>
      </c>
    </row>
    <row r="274" spans="1:6" s="10" customFormat="1" x14ac:dyDescent="0.2">
      <c r="A274" s="38"/>
      <c r="B274" s="53" t="s">
        <v>7</v>
      </c>
      <c r="C274" s="53"/>
      <c r="D274" s="28">
        <f>SUM(D269:D273)</f>
        <v>6233</v>
      </c>
      <c r="E274" s="32"/>
      <c r="F274" s="17"/>
    </row>
    <row r="275" spans="1:6" s="10" customFormat="1" x14ac:dyDescent="0.2">
      <c r="A275" s="349" t="s">
        <v>171</v>
      </c>
      <c r="B275" s="361"/>
      <c r="C275" s="16"/>
      <c r="D275" s="36"/>
      <c r="E275" s="32"/>
      <c r="F275" s="17"/>
    </row>
    <row r="276" spans="1:6" s="10" customFormat="1" x14ac:dyDescent="0.2">
      <c r="A276" s="1">
        <v>1</v>
      </c>
      <c r="B276" s="119" t="s">
        <v>47</v>
      </c>
      <c r="C276" s="1">
        <v>2013</v>
      </c>
      <c r="D276" s="72">
        <v>599</v>
      </c>
      <c r="E276" s="32"/>
      <c r="F276" s="17"/>
    </row>
    <row r="277" spans="1:6" s="10" customFormat="1" x14ac:dyDescent="0.2">
      <c r="A277" s="1">
        <v>2</v>
      </c>
      <c r="B277" s="119" t="s">
        <v>360</v>
      </c>
      <c r="C277" s="1">
        <v>2013</v>
      </c>
      <c r="D277" s="72">
        <v>2599</v>
      </c>
      <c r="E277" s="32"/>
      <c r="F277" s="17"/>
    </row>
    <row r="278" spans="1:6" s="10" customFormat="1" x14ac:dyDescent="0.2">
      <c r="A278" s="1">
        <v>3</v>
      </c>
      <c r="B278" s="119" t="s">
        <v>360</v>
      </c>
      <c r="C278" s="1">
        <v>2014</v>
      </c>
      <c r="D278" s="72">
        <v>2449</v>
      </c>
      <c r="E278" s="32"/>
      <c r="F278" s="17"/>
    </row>
    <row r="279" spans="1:6" s="10" customFormat="1" x14ac:dyDescent="0.2">
      <c r="A279" s="38"/>
      <c r="B279" s="53" t="s">
        <v>7</v>
      </c>
      <c r="C279" s="53"/>
      <c r="D279" s="28">
        <f>SUM(D276:D278)</f>
        <v>5647</v>
      </c>
      <c r="E279" s="32"/>
      <c r="F279" s="17"/>
    </row>
    <row r="280" spans="1:6" s="10" customFormat="1" x14ac:dyDescent="0.2">
      <c r="A280" s="349" t="s">
        <v>181</v>
      </c>
      <c r="B280" s="361"/>
      <c r="C280" s="16"/>
      <c r="D280" s="36"/>
      <c r="E280" s="32"/>
      <c r="F280" s="17"/>
    </row>
    <row r="281" spans="1:6" s="10" customFormat="1" x14ac:dyDescent="0.2">
      <c r="A281" s="172">
        <v>1</v>
      </c>
      <c r="B281" s="175" t="s">
        <v>365</v>
      </c>
      <c r="C281" s="174" t="s">
        <v>366</v>
      </c>
      <c r="D281" s="191">
        <v>1026</v>
      </c>
    </row>
    <row r="282" spans="1:6" s="10" customFormat="1" x14ac:dyDescent="0.2">
      <c r="A282" s="172">
        <v>2</v>
      </c>
      <c r="B282" s="175" t="s">
        <v>367</v>
      </c>
      <c r="C282" s="174" t="s">
        <v>366</v>
      </c>
      <c r="D282" s="191">
        <v>349</v>
      </c>
    </row>
    <row r="283" spans="1:6" s="10" customFormat="1" x14ac:dyDescent="0.2">
      <c r="A283" s="172">
        <v>3</v>
      </c>
      <c r="B283" s="175" t="s">
        <v>195</v>
      </c>
      <c r="C283" s="174" t="s">
        <v>179</v>
      </c>
      <c r="D283" s="191">
        <v>700</v>
      </c>
    </row>
    <row r="284" spans="1:6" s="10" customFormat="1" x14ac:dyDescent="0.2">
      <c r="A284" s="178">
        <v>4</v>
      </c>
      <c r="B284" s="177" t="s">
        <v>196</v>
      </c>
      <c r="C284" s="194" t="s">
        <v>179</v>
      </c>
      <c r="D284" s="195">
        <v>1130</v>
      </c>
    </row>
    <row r="285" spans="1:6" s="10" customFormat="1" x14ac:dyDescent="0.2">
      <c r="A285" s="1">
        <v>5</v>
      </c>
      <c r="B285" s="119" t="s">
        <v>360</v>
      </c>
      <c r="C285" s="1" t="s">
        <v>366</v>
      </c>
      <c r="D285" s="72">
        <v>1993.8</v>
      </c>
    </row>
    <row r="286" spans="1:6" s="10" customFormat="1" x14ac:dyDescent="0.2">
      <c r="A286" s="1">
        <v>6</v>
      </c>
      <c r="B286" s="119" t="s">
        <v>368</v>
      </c>
      <c r="C286" s="1" t="s">
        <v>366</v>
      </c>
      <c r="D286" s="72">
        <v>2948</v>
      </c>
    </row>
    <row r="287" spans="1:6" s="10" customFormat="1" x14ac:dyDescent="0.2">
      <c r="A287" s="1">
        <v>7</v>
      </c>
      <c r="B287" s="119" t="s">
        <v>452</v>
      </c>
      <c r="C287" s="1" t="s">
        <v>366</v>
      </c>
      <c r="D287" s="72">
        <v>4958</v>
      </c>
    </row>
    <row r="288" spans="1:6" s="10" customFormat="1" x14ac:dyDescent="0.2">
      <c r="A288" s="38"/>
      <c r="B288" s="53" t="s">
        <v>7</v>
      </c>
      <c r="C288" s="53"/>
      <c r="D288" s="28">
        <f>SUM(D281:D287)</f>
        <v>13104.8</v>
      </c>
      <c r="E288" s="32"/>
      <c r="F288" s="17"/>
    </row>
    <row r="289" spans="1:8" ht="12.75" customHeight="1" x14ac:dyDescent="0.2">
      <c r="A289" s="356" t="s">
        <v>198</v>
      </c>
      <c r="B289" s="357"/>
      <c r="C289" s="357"/>
      <c r="D289" s="358"/>
      <c r="E289" s="6"/>
      <c r="G289" s="18"/>
      <c r="H289" s="18"/>
    </row>
    <row r="290" spans="1:8" ht="12.75" customHeight="1" x14ac:dyDescent="0.2">
      <c r="A290" s="44">
        <v>1</v>
      </c>
      <c r="B290" s="45" t="s">
        <v>454</v>
      </c>
      <c r="C290" s="44">
        <v>2013</v>
      </c>
      <c r="D290" s="72">
        <v>63468</v>
      </c>
      <c r="E290" s="6"/>
      <c r="G290" s="18"/>
      <c r="H290" s="18"/>
    </row>
    <row r="291" spans="1:8" ht="12.75" customHeight="1" x14ac:dyDescent="0.2">
      <c r="A291" s="348" t="s">
        <v>7</v>
      </c>
      <c r="B291" s="348"/>
      <c r="C291" s="348"/>
      <c r="D291" s="28">
        <f>SUM(D290:D290)</f>
        <v>63468</v>
      </c>
      <c r="E291" s="6"/>
    </row>
    <row r="292" spans="1:8" ht="12.75" customHeight="1" x14ac:dyDescent="0.2">
      <c r="A292" s="364" t="s">
        <v>208</v>
      </c>
      <c r="B292" s="365"/>
      <c r="C292" s="365"/>
      <c r="D292" s="366"/>
      <c r="E292" s="6"/>
    </row>
    <row r="293" spans="1:8" s="10" customFormat="1" x14ac:dyDescent="0.2">
      <c r="A293" s="194">
        <v>1</v>
      </c>
      <c r="B293" s="177" t="s">
        <v>218</v>
      </c>
      <c r="C293" s="194">
        <v>2011</v>
      </c>
      <c r="D293" s="195">
        <v>400</v>
      </c>
    </row>
    <row r="294" spans="1:8" s="10" customFormat="1" ht="13.5" customHeight="1" x14ac:dyDescent="0.2">
      <c r="A294" s="1">
        <v>2</v>
      </c>
      <c r="B294" s="119" t="s">
        <v>376</v>
      </c>
      <c r="C294" s="1">
        <v>2013</v>
      </c>
      <c r="D294" s="72">
        <v>118.99</v>
      </c>
    </row>
    <row r="295" spans="1:8" s="10" customFormat="1" ht="13.5" customHeight="1" x14ac:dyDescent="0.2">
      <c r="A295" s="1">
        <v>3</v>
      </c>
      <c r="B295" s="119" t="s">
        <v>378</v>
      </c>
      <c r="C295" s="1">
        <v>2013</v>
      </c>
      <c r="D295" s="72">
        <v>1749</v>
      </c>
    </row>
    <row r="296" spans="1:8" ht="12.75" customHeight="1" x14ac:dyDescent="0.2">
      <c r="A296" s="348" t="s">
        <v>7</v>
      </c>
      <c r="B296" s="348"/>
      <c r="C296" s="348"/>
      <c r="D296" s="28">
        <f>SUM(D293:D295)</f>
        <v>2267.9899999999998</v>
      </c>
      <c r="E296" s="6"/>
    </row>
    <row r="297" spans="1:8" ht="12.75" customHeight="1" x14ac:dyDescent="0.2">
      <c r="A297" s="342" t="s">
        <v>219</v>
      </c>
      <c r="B297" s="343"/>
      <c r="C297" s="343"/>
      <c r="D297" s="344"/>
      <c r="E297" s="6"/>
    </row>
    <row r="298" spans="1:8" ht="12.75" customHeight="1" x14ac:dyDescent="0.2">
      <c r="A298" s="172">
        <v>1</v>
      </c>
      <c r="B298" s="119" t="s">
        <v>352</v>
      </c>
      <c r="C298" s="1">
        <v>2014</v>
      </c>
      <c r="D298" s="72">
        <v>1100</v>
      </c>
      <c r="E298" s="6"/>
    </row>
    <row r="299" spans="1:8" ht="12.75" customHeight="1" x14ac:dyDescent="0.2">
      <c r="A299" s="1">
        <v>2</v>
      </c>
      <c r="B299" s="119" t="s">
        <v>71</v>
      </c>
      <c r="C299" s="1">
        <v>2014</v>
      </c>
      <c r="D299" s="72">
        <v>1840</v>
      </c>
      <c r="E299" s="6"/>
    </row>
    <row r="300" spans="1:8" ht="12.75" customHeight="1" x14ac:dyDescent="0.2">
      <c r="A300" s="178">
        <v>3</v>
      </c>
      <c r="B300" s="119" t="s">
        <v>71</v>
      </c>
      <c r="C300" s="1">
        <v>2014</v>
      </c>
      <c r="D300" s="72">
        <v>1840</v>
      </c>
      <c r="E300" s="6"/>
    </row>
    <row r="301" spans="1:8" ht="12.75" customHeight="1" x14ac:dyDescent="0.2">
      <c r="A301" s="1">
        <v>4</v>
      </c>
      <c r="B301" s="119" t="s">
        <v>359</v>
      </c>
      <c r="C301" s="1">
        <v>2014</v>
      </c>
      <c r="D301" s="72">
        <v>1940</v>
      </c>
      <c r="E301" s="6"/>
    </row>
    <row r="302" spans="1:8" s="189" customFormat="1" ht="12.75" customHeight="1" x14ac:dyDescent="0.2">
      <c r="A302" s="178">
        <v>5</v>
      </c>
      <c r="B302" s="119" t="s">
        <v>259</v>
      </c>
      <c r="C302" s="1">
        <v>2014</v>
      </c>
      <c r="D302" s="72">
        <v>1500</v>
      </c>
      <c r="E302" s="190"/>
    </row>
    <row r="303" spans="1:8" ht="12.75" customHeight="1" x14ac:dyDescent="0.2">
      <c r="A303" s="38"/>
      <c r="B303" s="180" t="s">
        <v>7</v>
      </c>
      <c r="C303" s="53"/>
      <c r="D303" s="28">
        <f>SUM(D298:D302)</f>
        <v>8220</v>
      </c>
      <c r="E303" s="6"/>
    </row>
    <row r="304" spans="1:8" ht="12.75" customHeight="1" x14ac:dyDescent="0.2">
      <c r="A304" s="349" t="s">
        <v>226</v>
      </c>
      <c r="B304" s="349"/>
      <c r="C304" s="1"/>
      <c r="D304" s="181"/>
      <c r="E304" s="6"/>
    </row>
    <row r="305" spans="1:5" s="10" customFormat="1" x14ac:dyDescent="0.2">
      <c r="A305" s="1">
        <v>1</v>
      </c>
      <c r="B305" s="119" t="s">
        <v>390</v>
      </c>
      <c r="C305" s="1">
        <v>2013</v>
      </c>
      <c r="D305" s="72">
        <v>1480</v>
      </c>
    </row>
    <row r="306" spans="1:5" s="10" customFormat="1" x14ac:dyDescent="0.2">
      <c r="A306" s="178">
        <v>2</v>
      </c>
      <c r="B306" s="119" t="s">
        <v>390</v>
      </c>
      <c r="C306" s="1">
        <v>2013</v>
      </c>
      <c r="D306" s="72">
        <v>1480</v>
      </c>
    </row>
    <row r="307" spans="1:5" s="10" customFormat="1" x14ac:dyDescent="0.2">
      <c r="A307" s="1">
        <v>3</v>
      </c>
      <c r="B307" s="119" t="s">
        <v>391</v>
      </c>
      <c r="C307" s="1">
        <v>2013</v>
      </c>
      <c r="D307" s="72">
        <v>1129</v>
      </c>
    </row>
    <row r="308" spans="1:5" s="10" customFormat="1" x14ac:dyDescent="0.2">
      <c r="A308" s="178">
        <v>4</v>
      </c>
      <c r="B308" s="119" t="s">
        <v>392</v>
      </c>
      <c r="C308" s="1">
        <v>2013</v>
      </c>
      <c r="D308" s="72">
        <v>1879</v>
      </c>
    </row>
    <row r="309" spans="1:5" s="10" customFormat="1" x14ac:dyDescent="0.2">
      <c r="A309" s="1">
        <v>5</v>
      </c>
      <c r="B309" s="119" t="s">
        <v>393</v>
      </c>
      <c r="C309" s="1">
        <v>2013</v>
      </c>
      <c r="D309" s="72">
        <v>1599</v>
      </c>
    </row>
    <row r="310" spans="1:5" s="10" customFormat="1" x14ac:dyDescent="0.2">
      <c r="A310" s="178">
        <v>6</v>
      </c>
      <c r="B310" s="119" t="s">
        <v>457</v>
      </c>
      <c r="C310" s="1">
        <v>2014</v>
      </c>
      <c r="D310" s="72">
        <v>999</v>
      </c>
    </row>
    <row r="311" spans="1:5" s="10" customFormat="1" x14ac:dyDescent="0.2">
      <c r="A311" s="1">
        <v>7</v>
      </c>
      <c r="B311" s="119" t="s">
        <v>458</v>
      </c>
      <c r="C311" s="1">
        <v>2014</v>
      </c>
      <c r="D311" s="72">
        <v>6594</v>
      </c>
    </row>
    <row r="312" spans="1:5" s="10" customFormat="1" x14ac:dyDescent="0.2">
      <c r="A312" s="178">
        <v>8</v>
      </c>
      <c r="B312" s="119" t="s">
        <v>459</v>
      </c>
      <c r="C312" s="1">
        <v>2014</v>
      </c>
      <c r="D312" s="72">
        <v>1998</v>
      </c>
    </row>
    <row r="313" spans="1:5" ht="12.75" customHeight="1" x14ac:dyDescent="0.2">
      <c r="A313" s="38"/>
      <c r="B313" s="180" t="s">
        <v>7</v>
      </c>
      <c r="C313" s="53"/>
      <c r="D313" s="28">
        <f>SUM(D305:D312)</f>
        <v>17158</v>
      </c>
      <c r="E313" s="6"/>
    </row>
    <row r="314" spans="1:5" ht="12.75" customHeight="1" x14ac:dyDescent="0.2">
      <c r="A314" s="345" t="s">
        <v>232</v>
      </c>
      <c r="B314" s="347"/>
      <c r="C314" s="1"/>
      <c r="D314" s="181"/>
      <c r="E314" s="6"/>
    </row>
    <row r="315" spans="1:5" ht="12.75" customHeight="1" x14ac:dyDescent="0.2">
      <c r="A315" s="1">
        <v>1</v>
      </c>
      <c r="B315" s="45" t="s">
        <v>397</v>
      </c>
      <c r="C315" s="44">
        <v>2013</v>
      </c>
      <c r="D315" s="46">
        <v>319</v>
      </c>
      <c r="E315" s="31"/>
    </row>
    <row r="316" spans="1:5" ht="12.75" customHeight="1" x14ac:dyDescent="0.2">
      <c r="A316" s="1">
        <v>2</v>
      </c>
      <c r="B316" s="45" t="s">
        <v>398</v>
      </c>
      <c r="C316" s="44">
        <v>2013</v>
      </c>
      <c r="D316" s="46">
        <v>1499</v>
      </c>
      <c r="E316" s="31"/>
    </row>
    <row r="317" spans="1:5" ht="12.75" customHeight="1" x14ac:dyDescent="0.2">
      <c r="A317" s="1">
        <v>3</v>
      </c>
      <c r="B317" s="45" t="s">
        <v>360</v>
      </c>
      <c r="C317" s="44">
        <v>2013</v>
      </c>
      <c r="D317" s="46">
        <v>1800</v>
      </c>
      <c r="E317" s="31"/>
    </row>
    <row r="318" spans="1:5" ht="12.75" customHeight="1" x14ac:dyDescent="0.2">
      <c r="A318" s="1">
        <v>4</v>
      </c>
      <c r="B318" s="45" t="s">
        <v>399</v>
      </c>
      <c r="C318" s="44">
        <v>2013</v>
      </c>
      <c r="D318" s="46">
        <v>1000</v>
      </c>
      <c r="E318" s="31"/>
    </row>
    <row r="319" spans="1:5" ht="12.75" customHeight="1" x14ac:dyDescent="0.2">
      <c r="A319" s="1">
        <v>5</v>
      </c>
      <c r="B319" s="45" t="s">
        <v>170</v>
      </c>
      <c r="C319" s="44">
        <v>2015</v>
      </c>
      <c r="D319" s="46">
        <v>409</v>
      </c>
      <c r="E319" s="31"/>
    </row>
    <row r="320" spans="1:5" ht="12.75" customHeight="1" x14ac:dyDescent="0.2">
      <c r="A320" s="1">
        <v>6</v>
      </c>
      <c r="B320" s="45" t="s">
        <v>463</v>
      </c>
      <c r="C320" s="44">
        <v>2015</v>
      </c>
      <c r="D320" s="46">
        <v>159</v>
      </c>
      <c r="E320" s="31"/>
    </row>
    <row r="321" spans="1:5" ht="12.75" customHeight="1" x14ac:dyDescent="0.2">
      <c r="A321" s="1">
        <v>7</v>
      </c>
      <c r="B321" s="45" t="s">
        <v>464</v>
      </c>
      <c r="C321" s="44">
        <v>2015</v>
      </c>
      <c r="D321" s="46">
        <v>1122.9000000000001</v>
      </c>
      <c r="E321" s="31"/>
    </row>
    <row r="322" spans="1:5" ht="12.75" customHeight="1" x14ac:dyDescent="0.2">
      <c r="A322" s="1">
        <v>8</v>
      </c>
      <c r="B322" s="45" t="s">
        <v>465</v>
      </c>
      <c r="C322" s="44">
        <v>2015</v>
      </c>
      <c r="D322" s="46">
        <v>649</v>
      </c>
      <c r="E322" s="31"/>
    </row>
    <row r="323" spans="1:5" ht="12.75" customHeight="1" x14ac:dyDescent="0.2">
      <c r="A323" s="38"/>
      <c r="B323" s="53" t="s">
        <v>7</v>
      </c>
      <c r="C323" s="38"/>
      <c r="D323" s="28">
        <f>SUM(D315:D322)</f>
        <v>6957.9</v>
      </c>
      <c r="E323" s="6"/>
    </row>
    <row r="324" spans="1:5" ht="12.75" customHeight="1" x14ac:dyDescent="0.2">
      <c r="A324" s="342" t="s">
        <v>244</v>
      </c>
      <c r="B324" s="343"/>
      <c r="C324" s="343"/>
      <c r="D324" s="344"/>
      <c r="E324" s="6"/>
    </row>
    <row r="325" spans="1:5" ht="12.75" customHeight="1" x14ac:dyDescent="0.2">
      <c r="A325" s="15">
        <v>1</v>
      </c>
      <c r="B325" s="14" t="s">
        <v>406</v>
      </c>
      <c r="C325" s="22"/>
      <c r="D325" s="19">
        <v>596.9</v>
      </c>
      <c r="E325" s="6"/>
    </row>
    <row r="326" spans="1:5" ht="12.75" customHeight="1" x14ac:dyDescent="0.2">
      <c r="A326" s="15">
        <v>2</v>
      </c>
      <c r="B326" s="14" t="s">
        <v>407</v>
      </c>
      <c r="C326" s="22"/>
      <c r="D326" s="19">
        <v>500</v>
      </c>
      <c r="E326" s="6"/>
    </row>
    <row r="327" spans="1:5" ht="12.75" customHeight="1" x14ac:dyDescent="0.2">
      <c r="A327" s="15">
        <v>3</v>
      </c>
      <c r="B327" s="14" t="s">
        <v>408</v>
      </c>
      <c r="C327" s="22"/>
      <c r="D327" s="19">
        <v>1000</v>
      </c>
      <c r="E327" s="6"/>
    </row>
    <row r="328" spans="1:5" ht="12.75" customHeight="1" x14ac:dyDescent="0.2">
      <c r="A328" s="15">
        <v>4</v>
      </c>
      <c r="B328" s="14" t="s">
        <v>409</v>
      </c>
      <c r="C328" s="15"/>
      <c r="D328" s="19">
        <v>700</v>
      </c>
      <c r="E328" s="31"/>
    </row>
    <row r="329" spans="1:5" ht="12.75" customHeight="1" x14ac:dyDescent="0.2">
      <c r="A329" s="15">
        <v>5</v>
      </c>
      <c r="B329" s="14" t="s">
        <v>410</v>
      </c>
      <c r="C329" s="15"/>
      <c r="D329" s="19">
        <v>99</v>
      </c>
      <c r="E329" s="31"/>
    </row>
    <row r="330" spans="1:5" ht="12.75" customHeight="1" x14ac:dyDescent="0.2">
      <c r="A330" s="38"/>
      <c r="B330" s="180" t="s">
        <v>7</v>
      </c>
      <c r="C330" s="53"/>
      <c r="D330" s="28">
        <f>SUM(D325:D329)</f>
        <v>2895.9</v>
      </c>
      <c r="E330" s="6"/>
    </row>
    <row r="331" spans="1:5" ht="12.75" customHeight="1" x14ac:dyDescent="0.2">
      <c r="A331" s="345" t="s">
        <v>245</v>
      </c>
      <c r="B331" s="346"/>
      <c r="C331" s="346"/>
      <c r="D331" s="347"/>
      <c r="E331" s="6"/>
    </row>
    <row r="332" spans="1:5" x14ac:dyDescent="0.2">
      <c r="A332" s="15">
        <v>1</v>
      </c>
      <c r="B332" s="14" t="s">
        <v>279</v>
      </c>
      <c r="C332" s="15">
        <v>2011</v>
      </c>
      <c r="D332" s="46">
        <v>3239</v>
      </c>
    </row>
    <row r="333" spans="1:5" x14ac:dyDescent="0.2">
      <c r="A333" s="15">
        <v>2</v>
      </c>
      <c r="B333" s="14" t="s">
        <v>426</v>
      </c>
      <c r="C333" s="15">
        <v>2012</v>
      </c>
      <c r="D333" s="46">
        <v>1446</v>
      </c>
      <c r="E333" s="23"/>
    </row>
    <row r="334" spans="1:5" x14ac:dyDescent="0.2">
      <c r="A334" s="15">
        <v>3</v>
      </c>
      <c r="B334" s="14" t="s">
        <v>467</v>
      </c>
      <c r="C334" s="15">
        <v>2014</v>
      </c>
      <c r="D334" s="46">
        <v>1516.17</v>
      </c>
      <c r="E334" s="23"/>
    </row>
    <row r="335" spans="1:5" x14ac:dyDescent="0.2">
      <c r="A335" s="15">
        <v>4</v>
      </c>
      <c r="B335" s="14" t="s">
        <v>259</v>
      </c>
      <c r="C335" s="15">
        <v>2014</v>
      </c>
      <c r="D335" s="46">
        <v>3100</v>
      </c>
      <c r="E335" s="23"/>
    </row>
    <row r="336" spans="1:5" ht="12.75" customHeight="1" x14ac:dyDescent="0.2">
      <c r="A336" s="38"/>
      <c r="B336" s="180" t="s">
        <v>7</v>
      </c>
      <c r="C336" s="53"/>
      <c r="D336" s="28">
        <f>SUM(D332:D335)</f>
        <v>9301.17</v>
      </c>
      <c r="E336" s="6"/>
    </row>
    <row r="337" spans="1:6" ht="12.75" customHeight="1" x14ac:dyDescent="0.2">
      <c r="A337" s="345" t="s">
        <v>246</v>
      </c>
      <c r="B337" s="346"/>
      <c r="C337" s="346"/>
      <c r="D337" s="347"/>
      <c r="E337" s="6"/>
    </row>
    <row r="338" spans="1:6" s="214" customFormat="1" x14ac:dyDescent="0.2">
      <c r="A338" s="44">
        <v>1</v>
      </c>
      <c r="B338" s="77" t="s">
        <v>149</v>
      </c>
      <c r="C338" s="44">
        <v>2012</v>
      </c>
      <c r="D338" s="224">
        <v>3316.08</v>
      </c>
    </row>
    <row r="339" spans="1:6" s="214" customFormat="1" x14ac:dyDescent="0.2">
      <c r="A339" s="44">
        <v>2</v>
      </c>
      <c r="B339" s="77" t="s">
        <v>149</v>
      </c>
      <c r="C339" s="44">
        <v>2012</v>
      </c>
      <c r="D339" s="225">
        <v>3316.08</v>
      </c>
    </row>
    <row r="340" spans="1:6" s="214" customFormat="1" x14ac:dyDescent="0.2">
      <c r="A340" s="44">
        <v>3</v>
      </c>
      <c r="B340" s="77" t="s">
        <v>257</v>
      </c>
      <c r="C340" s="44">
        <v>2011</v>
      </c>
      <c r="D340" s="224">
        <v>442.8</v>
      </c>
    </row>
    <row r="341" spans="1:6" s="214" customFormat="1" x14ac:dyDescent="0.2">
      <c r="A341" s="226">
        <v>4</v>
      </c>
      <c r="B341" s="227" t="s">
        <v>259</v>
      </c>
      <c r="C341" s="222">
        <v>2012</v>
      </c>
      <c r="D341" s="223">
        <v>3490</v>
      </c>
    </row>
    <row r="342" spans="1:6" s="214" customFormat="1" x14ac:dyDescent="0.2">
      <c r="A342" s="44">
        <v>5</v>
      </c>
      <c r="B342" s="77" t="s">
        <v>427</v>
      </c>
      <c r="C342" s="44">
        <v>2011</v>
      </c>
      <c r="D342" s="76">
        <v>3480.9</v>
      </c>
    </row>
    <row r="343" spans="1:6" s="10" customFormat="1" x14ac:dyDescent="0.2">
      <c r="A343" s="204">
        <v>6</v>
      </c>
      <c r="B343" s="119" t="s">
        <v>428</v>
      </c>
      <c r="C343" s="1">
        <v>2012</v>
      </c>
      <c r="D343" s="72">
        <v>1600</v>
      </c>
    </row>
    <row r="344" spans="1:6" s="10" customFormat="1" x14ac:dyDescent="0.2">
      <c r="A344" s="1">
        <v>7</v>
      </c>
      <c r="B344" s="119" t="s">
        <v>429</v>
      </c>
      <c r="C344" s="1">
        <v>2013</v>
      </c>
      <c r="D344" s="72">
        <v>1469.3</v>
      </c>
    </row>
    <row r="345" spans="1:6" s="10" customFormat="1" x14ac:dyDescent="0.2">
      <c r="A345" s="204">
        <v>8</v>
      </c>
      <c r="B345" s="119" t="s">
        <v>429</v>
      </c>
      <c r="C345" s="1">
        <v>2013</v>
      </c>
      <c r="D345" s="72">
        <v>1469.3</v>
      </c>
    </row>
    <row r="346" spans="1:6" s="24" customFormat="1" ht="12.75" customHeight="1" x14ac:dyDescent="0.2">
      <c r="A346" s="184"/>
      <c r="B346" s="53" t="s">
        <v>7</v>
      </c>
      <c r="C346" s="184"/>
      <c r="D346" s="35">
        <f>SUM(D338:D345)</f>
        <v>18584.46</v>
      </c>
      <c r="E346" s="31"/>
      <c r="F346" s="25"/>
    </row>
    <row r="347" spans="1:6" s="10" customFormat="1" x14ac:dyDescent="0.2">
      <c r="A347" s="9"/>
      <c r="B347" s="11"/>
      <c r="C347" s="11"/>
      <c r="D347" s="186"/>
      <c r="E347" s="32"/>
      <c r="F347" s="17"/>
    </row>
    <row r="348" spans="1:6" x14ac:dyDescent="0.2">
      <c r="F348" s="20"/>
    </row>
    <row r="352" spans="1:6" x14ac:dyDescent="0.2">
      <c r="E352" s="23"/>
    </row>
  </sheetData>
  <mergeCells count="48">
    <mergeCell ref="A292:D292"/>
    <mergeCell ref="A80:D80"/>
    <mergeCell ref="A131:D131"/>
    <mergeCell ref="A135:D135"/>
    <mergeCell ref="A155:D155"/>
    <mergeCell ref="A257:C257"/>
    <mergeCell ref="A184:D184"/>
    <mergeCell ref="A199:D199"/>
    <mergeCell ref="A211:D211"/>
    <mergeCell ref="A250:D250"/>
    <mergeCell ref="A232:B232"/>
    <mergeCell ref="A88:D88"/>
    <mergeCell ref="A280:B280"/>
    <mergeCell ref="A249:C249"/>
    <mergeCell ref="A130:C130"/>
    <mergeCell ref="A101:B101"/>
    <mergeCell ref="A44:C44"/>
    <mergeCell ref="A5:D5"/>
    <mergeCell ref="A33:C33"/>
    <mergeCell ref="A34:D34"/>
    <mergeCell ref="A45:D45"/>
    <mergeCell ref="A268:D268"/>
    <mergeCell ref="A289:D289"/>
    <mergeCell ref="A122:D122"/>
    <mergeCell ref="A67:D67"/>
    <mergeCell ref="A55:C55"/>
    <mergeCell ref="A236:B236"/>
    <mergeCell ref="A275:B275"/>
    <mergeCell ref="A104:B104"/>
    <mergeCell ref="A235:C235"/>
    <mergeCell ref="A244:C244"/>
    <mergeCell ref="A245:D245"/>
    <mergeCell ref="A324:D324"/>
    <mergeCell ref="A331:D331"/>
    <mergeCell ref="A337:D337"/>
    <mergeCell ref="A297:D297"/>
    <mergeCell ref="A56:D56"/>
    <mergeCell ref="A291:C291"/>
    <mergeCell ref="A296:C296"/>
    <mergeCell ref="A304:B304"/>
    <mergeCell ref="A314:B314"/>
    <mergeCell ref="A134:C134"/>
    <mergeCell ref="A171:B171"/>
    <mergeCell ref="A66:C66"/>
    <mergeCell ref="A79:C79"/>
    <mergeCell ref="A229:D229"/>
    <mergeCell ref="A262:D262"/>
    <mergeCell ref="A98:D98"/>
  </mergeCells>
  <phoneticPr fontId="0" type="noConversion"/>
  <printOptions horizontalCentered="1"/>
  <pageMargins left="0.44" right="0.19685039370078741" top="0.39370078740157483" bottom="0.19685039370078741" header="0.51181102362204722" footer="0.51181102362204722"/>
  <pageSetup paperSize="9" fitToHeight="0" orientation="portrait" r:id="rId1"/>
  <headerFooter alignWithMargins="0"/>
  <rowBreaks count="6" manualBreakCount="6">
    <brk id="55" max="3" man="1"/>
    <brk id="116" max="3" man="1"/>
    <brk id="170" max="3" man="1"/>
    <brk id="225" max="3" man="1"/>
    <brk id="288" max="3" man="1"/>
    <brk id="34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opLeftCell="A10" zoomScaleNormal="100" zoomScaleSheetLayoutView="100" workbookViewId="0">
      <selection activeCell="G17" sqref="G16:G17"/>
    </sheetView>
  </sheetViews>
  <sheetFormatPr defaultRowHeight="12.75" x14ac:dyDescent="0.2"/>
  <cols>
    <col min="1" max="1" width="9.140625" style="5" customWidth="1"/>
    <col min="2" max="2" width="33.7109375" style="5" customWidth="1"/>
    <col min="3" max="3" width="24.42578125" style="5" customWidth="1"/>
    <col min="4" max="4" width="18.7109375" style="5" customWidth="1"/>
    <col min="5" max="16384" width="9.140625" style="5"/>
  </cols>
  <sheetData>
    <row r="1" spans="1:4" x14ac:dyDescent="0.2">
      <c r="C1" s="375" t="s">
        <v>10</v>
      </c>
      <c r="D1" s="375"/>
    </row>
    <row r="3" spans="1:4" ht="41.25" customHeight="1" x14ac:dyDescent="0.2">
      <c r="A3" s="196" t="s">
        <v>5</v>
      </c>
      <c r="B3" s="197" t="s">
        <v>21</v>
      </c>
      <c r="C3" s="198" t="s">
        <v>288</v>
      </c>
      <c r="D3" s="198" t="s">
        <v>22</v>
      </c>
    </row>
    <row r="4" spans="1:4" ht="29.25" customHeight="1" x14ac:dyDescent="0.2">
      <c r="A4" s="376">
        <v>1</v>
      </c>
      <c r="B4" s="30" t="s">
        <v>31</v>
      </c>
      <c r="C4" s="199">
        <f>2504551.54+3400+309890.55+133268.75+7289+25669.4+40067.93+8173.19</f>
        <v>3032310.36</v>
      </c>
      <c r="D4" s="202" t="s">
        <v>342</v>
      </c>
    </row>
    <row r="5" spans="1:4" ht="29.25" customHeight="1" x14ac:dyDescent="0.2">
      <c r="A5" s="377"/>
      <c r="B5" s="30" t="s">
        <v>260</v>
      </c>
      <c r="C5" s="199">
        <v>100000</v>
      </c>
      <c r="D5" s="202" t="s">
        <v>342</v>
      </c>
    </row>
    <row r="6" spans="1:4" ht="29.25" customHeight="1" x14ac:dyDescent="0.2">
      <c r="A6" s="123">
        <v>2</v>
      </c>
      <c r="B6" s="30" t="s">
        <v>52</v>
      </c>
      <c r="C6" s="199">
        <v>135456.84</v>
      </c>
      <c r="D6" s="199">
        <v>705328.54</v>
      </c>
    </row>
    <row r="7" spans="1:4" ht="29.25" customHeight="1" x14ac:dyDescent="0.2">
      <c r="A7" s="123">
        <v>3</v>
      </c>
      <c r="B7" s="30" t="s">
        <v>53</v>
      </c>
      <c r="C7" s="199">
        <v>187745.46</v>
      </c>
      <c r="D7" s="202" t="s">
        <v>342</v>
      </c>
    </row>
    <row r="8" spans="1:4" ht="29.25" customHeight="1" x14ac:dyDescent="0.2">
      <c r="A8" s="123">
        <v>4</v>
      </c>
      <c r="B8" s="30" t="s">
        <v>54</v>
      </c>
      <c r="C8" s="199">
        <v>2166310</v>
      </c>
      <c r="D8" s="202" t="s">
        <v>342</v>
      </c>
    </row>
    <row r="9" spans="1:4" ht="29.25" customHeight="1" x14ac:dyDescent="0.2">
      <c r="A9" s="123">
        <v>5</v>
      </c>
      <c r="B9" s="30" t="s">
        <v>55</v>
      </c>
      <c r="C9" s="199">
        <f>466795+5919.39+1887</f>
        <v>474601.39</v>
      </c>
      <c r="D9" s="199">
        <v>25599.52</v>
      </c>
    </row>
    <row r="10" spans="1:4" ht="29.25" customHeight="1" x14ac:dyDescent="0.2">
      <c r="A10" s="123">
        <v>6</v>
      </c>
      <c r="B10" s="45" t="s">
        <v>56</v>
      </c>
      <c r="C10" s="199">
        <f>1147526.03+2583+2460</f>
        <v>1152569.03</v>
      </c>
      <c r="D10" s="199">
        <v>25912.69</v>
      </c>
    </row>
    <row r="11" spans="1:4" ht="29.25" customHeight="1" x14ac:dyDescent="0.2">
      <c r="A11" s="123">
        <v>7</v>
      </c>
      <c r="B11" s="30" t="s">
        <v>57</v>
      </c>
      <c r="C11" s="199">
        <f>199265.3+5441</f>
        <v>204706.3</v>
      </c>
      <c r="D11" s="199">
        <v>22139.15</v>
      </c>
    </row>
    <row r="12" spans="1:4" ht="29.25" customHeight="1" x14ac:dyDescent="0.2">
      <c r="A12" s="123">
        <v>8</v>
      </c>
      <c r="B12" s="30" t="s">
        <v>58</v>
      </c>
      <c r="C12" s="199">
        <f>89126+2391.3+1928.82+2799+3499</f>
        <v>99744.12000000001</v>
      </c>
      <c r="D12" s="199">
        <v>1193.27</v>
      </c>
    </row>
    <row r="13" spans="1:4" ht="29.25" customHeight="1" x14ac:dyDescent="0.2">
      <c r="A13" s="123">
        <v>9</v>
      </c>
      <c r="B13" s="30" t="s">
        <v>59</v>
      </c>
      <c r="C13" s="199">
        <f>54726.52+860+450+510.01</f>
        <v>56546.53</v>
      </c>
      <c r="D13" s="199">
        <v>170.81</v>
      </c>
    </row>
    <row r="14" spans="1:4" ht="29.25" customHeight="1" x14ac:dyDescent="0.2">
      <c r="A14" s="123">
        <v>10</v>
      </c>
      <c r="B14" s="30" t="s">
        <v>60</v>
      </c>
      <c r="C14" s="199">
        <v>272294.57</v>
      </c>
      <c r="D14" s="199">
        <v>40616.400000000001</v>
      </c>
    </row>
    <row r="15" spans="1:4" ht="29.25" customHeight="1" x14ac:dyDescent="0.2">
      <c r="A15" s="123">
        <v>11</v>
      </c>
      <c r="B15" s="30" t="s">
        <v>61</v>
      </c>
      <c r="C15" s="199">
        <f>125231.36+3700</f>
        <v>128931.36</v>
      </c>
      <c r="D15" s="199">
        <v>22856.75</v>
      </c>
    </row>
    <row r="16" spans="1:4" ht="29.25" customHeight="1" x14ac:dyDescent="0.2">
      <c r="A16" s="123">
        <v>12</v>
      </c>
      <c r="B16" s="30" t="s">
        <v>62</v>
      </c>
      <c r="C16" s="199">
        <f>180303.5+2480</f>
        <v>182783.5</v>
      </c>
      <c r="D16" s="199">
        <f>2069.2</f>
        <v>2069.1999999999998</v>
      </c>
    </row>
    <row r="17" spans="1:4" ht="29.25" customHeight="1" x14ac:dyDescent="0.2">
      <c r="A17" s="123">
        <v>13</v>
      </c>
      <c r="B17" s="30" t="s">
        <v>63</v>
      </c>
      <c r="C17" s="199">
        <f>338680.33+897</f>
        <v>339577.33</v>
      </c>
      <c r="D17" s="199">
        <v>19378.509999999998</v>
      </c>
    </row>
    <row r="18" spans="1:4" ht="29.25" customHeight="1" x14ac:dyDescent="0.2">
      <c r="A18" s="123">
        <v>14</v>
      </c>
      <c r="B18" s="30" t="s">
        <v>64</v>
      </c>
      <c r="C18" s="199">
        <f>131051.68+835+2270+2499</f>
        <v>136655.67999999999</v>
      </c>
      <c r="D18" s="199">
        <v>13597.47</v>
      </c>
    </row>
    <row r="19" spans="1:4" ht="29.25" customHeight="1" x14ac:dyDescent="0.2">
      <c r="A19" s="123">
        <v>15</v>
      </c>
      <c r="B19" s="30" t="s">
        <v>65</v>
      </c>
      <c r="C19" s="199">
        <f>204379.86+8459.32+1779.97</f>
        <v>214619.15</v>
      </c>
      <c r="D19" s="199">
        <v>12096.49</v>
      </c>
    </row>
    <row r="20" spans="1:4" ht="29.25" customHeight="1" x14ac:dyDescent="0.2">
      <c r="A20" s="123">
        <v>16</v>
      </c>
      <c r="B20" s="30" t="s">
        <v>241</v>
      </c>
      <c r="C20" s="202">
        <v>26254.080000000002</v>
      </c>
      <c r="D20" s="202" t="s">
        <v>342</v>
      </c>
    </row>
    <row r="21" spans="1:4" ht="29.25" customHeight="1" x14ac:dyDescent="0.2">
      <c r="A21" s="123">
        <v>17</v>
      </c>
      <c r="B21" s="30" t="s">
        <v>242</v>
      </c>
      <c r="C21" s="199">
        <f>69808.83+7677.37+1669.26</f>
        <v>79155.459999999992</v>
      </c>
      <c r="D21" s="202" t="s">
        <v>342</v>
      </c>
    </row>
    <row r="22" spans="1:4" ht="29.25" customHeight="1" x14ac:dyDescent="0.2">
      <c r="A22" s="123">
        <v>18</v>
      </c>
      <c r="B22" s="30" t="s">
        <v>243</v>
      </c>
      <c r="C22" s="199">
        <f>55744.68+10160.3+31409.54+104404.51-393.6-599-3480-442.8-332.1-369-3490-1200+2500</f>
        <v>193912.52999999997</v>
      </c>
      <c r="D22" s="202" t="s">
        <v>342</v>
      </c>
    </row>
    <row r="23" spans="1:4" ht="29.25" customHeight="1" x14ac:dyDescent="0.2">
      <c r="A23" s="200"/>
      <c r="B23" s="196" t="s">
        <v>7</v>
      </c>
      <c r="C23" s="201">
        <f>SUM(C4:C22)</f>
        <v>9184173.6900000013</v>
      </c>
      <c r="D23" s="201">
        <f>SUM(D4:D22)</f>
        <v>890958.8</v>
      </c>
    </row>
  </sheetData>
  <mergeCells count="2">
    <mergeCell ref="C1:D1"/>
    <mergeCell ref="A4:A5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view="pageBreakPreview" zoomScale="60" zoomScaleNormal="100" workbookViewId="0">
      <selection activeCell="U25" sqref="U25"/>
    </sheetView>
  </sheetViews>
  <sheetFormatPr defaultRowHeight="12.75" x14ac:dyDescent="0.2"/>
  <cols>
    <col min="1" max="1" width="4.5703125" style="2" customWidth="1"/>
    <col min="2" max="2" width="16.7109375" style="2" customWidth="1"/>
    <col min="3" max="3" width="14.7109375" style="3" customWidth="1"/>
    <col min="4" max="4" width="24.42578125" style="50" customWidth="1"/>
    <col min="5" max="5" width="11.42578125" style="4" customWidth="1"/>
    <col min="6" max="6" width="17.42578125" style="2" customWidth="1"/>
    <col min="7" max="7" width="12" style="2" customWidth="1"/>
    <col min="8" max="8" width="15.85546875" style="2" customWidth="1"/>
    <col min="9" max="9" width="12.42578125" style="2" customWidth="1"/>
    <col min="10" max="10" width="10" style="2" customWidth="1"/>
    <col min="11" max="11" width="16" style="2" customWidth="1"/>
    <col min="12" max="12" width="12.28515625" style="2" customWidth="1"/>
    <col min="13" max="13" width="13.42578125" style="2" customWidth="1"/>
    <col min="14" max="15" width="12.42578125" style="2" customWidth="1"/>
    <col min="16" max="16" width="33.85546875" style="2" customWidth="1"/>
    <col min="17" max="17" width="30" style="2" customWidth="1"/>
    <col min="18" max="16384" width="9.140625" style="2"/>
  </cols>
  <sheetData>
    <row r="1" spans="1:17" s="239" customFormat="1" x14ac:dyDescent="0.2">
      <c r="A1" s="238"/>
      <c r="C1" s="240"/>
      <c r="D1" s="241"/>
      <c r="E1" s="242"/>
    </row>
    <row r="2" spans="1:17" s="239" customFormat="1" ht="12.75" customHeight="1" x14ac:dyDescent="0.2">
      <c r="A2" s="382" t="s">
        <v>477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</row>
    <row r="3" spans="1:17" s="239" customFormat="1" x14ac:dyDescent="0.2">
      <c r="A3" s="387" t="s">
        <v>5</v>
      </c>
      <c r="B3" s="387" t="s">
        <v>478</v>
      </c>
      <c r="C3" s="387" t="s">
        <v>479</v>
      </c>
      <c r="D3" s="389" t="s">
        <v>480</v>
      </c>
      <c r="E3" s="387" t="s">
        <v>481</v>
      </c>
      <c r="F3" s="387" t="s">
        <v>482</v>
      </c>
      <c r="G3" s="387" t="s">
        <v>483</v>
      </c>
      <c r="H3" s="387" t="s">
        <v>484</v>
      </c>
      <c r="I3" s="387" t="s">
        <v>485</v>
      </c>
      <c r="J3" s="387" t="s">
        <v>486</v>
      </c>
      <c r="K3" s="388" t="s">
        <v>487</v>
      </c>
      <c r="L3" s="387" t="s">
        <v>488</v>
      </c>
      <c r="M3" s="387"/>
      <c r="N3" s="387" t="s">
        <v>489</v>
      </c>
      <c r="O3" s="387"/>
      <c r="P3" s="381" t="s">
        <v>732</v>
      </c>
      <c r="Q3" s="381" t="s">
        <v>733</v>
      </c>
    </row>
    <row r="4" spans="1:17" s="239" customFormat="1" x14ac:dyDescent="0.2">
      <c r="A4" s="387"/>
      <c r="B4" s="387"/>
      <c r="C4" s="387"/>
      <c r="D4" s="389"/>
      <c r="E4" s="387"/>
      <c r="F4" s="387"/>
      <c r="G4" s="387"/>
      <c r="H4" s="387"/>
      <c r="I4" s="387"/>
      <c r="J4" s="387"/>
      <c r="K4" s="388"/>
      <c r="L4" s="387"/>
      <c r="M4" s="387"/>
      <c r="N4" s="387"/>
      <c r="O4" s="387"/>
      <c r="P4" s="381"/>
      <c r="Q4" s="381"/>
    </row>
    <row r="5" spans="1:17" s="239" customFormat="1" x14ac:dyDescent="0.2">
      <c r="A5" s="387"/>
      <c r="B5" s="387"/>
      <c r="C5" s="387"/>
      <c r="D5" s="389"/>
      <c r="E5" s="387"/>
      <c r="F5" s="387"/>
      <c r="G5" s="387"/>
      <c r="H5" s="387"/>
      <c r="I5" s="387"/>
      <c r="J5" s="387"/>
      <c r="K5" s="388"/>
      <c r="L5" s="243" t="s">
        <v>490</v>
      </c>
      <c r="M5" s="243" t="s">
        <v>491</v>
      </c>
      <c r="N5" s="243" t="s">
        <v>490</v>
      </c>
      <c r="O5" s="243" t="s">
        <v>491</v>
      </c>
      <c r="P5" s="381"/>
      <c r="Q5" s="381"/>
    </row>
    <row r="6" spans="1:17" s="239" customFormat="1" ht="12.75" customHeight="1" x14ac:dyDescent="0.2">
      <c r="A6" s="383" t="s">
        <v>50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</row>
    <row r="7" spans="1:17" s="249" customFormat="1" ht="45" customHeight="1" x14ac:dyDescent="0.2">
      <c r="A7" s="44">
        <v>1</v>
      </c>
      <c r="B7" s="44" t="s">
        <v>492</v>
      </c>
      <c r="C7" s="44" t="s">
        <v>493</v>
      </c>
      <c r="D7" s="244" t="s">
        <v>494</v>
      </c>
      <c r="E7" s="44" t="s">
        <v>495</v>
      </c>
      <c r="F7" s="44" t="s">
        <v>496</v>
      </c>
      <c r="G7" s="44">
        <v>6871</v>
      </c>
      <c r="H7" s="245" t="s">
        <v>497</v>
      </c>
      <c r="I7" s="44">
        <v>6</v>
      </c>
      <c r="J7" s="44">
        <v>2011</v>
      </c>
      <c r="K7" s="246" t="s">
        <v>342</v>
      </c>
      <c r="L7" s="44" t="s">
        <v>534</v>
      </c>
      <c r="M7" s="44" t="s">
        <v>822</v>
      </c>
      <c r="N7" s="247" t="s">
        <v>342</v>
      </c>
      <c r="O7" s="248" t="s">
        <v>342</v>
      </c>
      <c r="P7" s="303" t="s">
        <v>589</v>
      </c>
      <c r="Q7" s="304" t="s">
        <v>589</v>
      </c>
    </row>
    <row r="8" spans="1:17" s="249" customFormat="1" ht="45" customHeight="1" x14ac:dyDescent="0.2">
      <c r="A8" s="44">
        <v>2</v>
      </c>
      <c r="B8" s="44" t="s">
        <v>498</v>
      </c>
      <c r="C8" s="44">
        <v>321</v>
      </c>
      <c r="D8" s="250" t="s">
        <v>499</v>
      </c>
      <c r="E8" s="44" t="s">
        <v>500</v>
      </c>
      <c r="F8" s="44" t="s">
        <v>496</v>
      </c>
      <c r="G8" s="44">
        <v>6830</v>
      </c>
      <c r="H8" s="245" t="s">
        <v>501</v>
      </c>
      <c r="I8" s="44">
        <v>6</v>
      </c>
      <c r="J8" s="44">
        <v>1984</v>
      </c>
      <c r="K8" s="246" t="s">
        <v>342</v>
      </c>
      <c r="L8" s="44" t="s">
        <v>782</v>
      </c>
      <c r="M8" s="44" t="s">
        <v>823</v>
      </c>
      <c r="N8" s="247" t="s">
        <v>342</v>
      </c>
      <c r="O8" s="248" t="s">
        <v>342</v>
      </c>
      <c r="P8" s="303" t="s">
        <v>590</v>
      </c>
      <c r="Q8" s="304" t="s">
        <v>591</v>
      </c>
    </row>
    <row r="9" spans="1:17" s="249" customFormat="1" ht="45" customHeight="1" x14ac:dyDescent="0.2">
      <c r="A9" s="44">
        <v>3</v>
      </c>
      <c r="B9" s="232" t="s">
        <v>498</v>
      </c>
      <c r="C9" s="250" t="s">
        <v>502</v>
      </c>
      <c r="D9" s="232" t="s">
        <v>503</v>
      </c>
      <c r="E9" s="232" t="s">
        <v>504</v>
      </c>
      <c r="F9" s="44" t="s">
        <v>496</v>
      </c>
      <c r="G9" s="232">
        <v>11100</v>
      </c>
      <c r="H9" s="232" t="s">
        <v>505</v>
      </c>
      <c r="I9" s="232">
        <v>4</v>
      </c>
      <c r="J9" s="232">
        <v>1993</v>
      </c>
      <c r="K9" s="246" t="s">
        <v>342</v>
      </c>
      <c r="L9" s="44" t="s">
        <v>782</v>
      </c>
      <c r="M9" s="44" t="s">
        <v>823</v>
      </c>
      <c r="N9" s="247" t="s">
        <v>342</v>
      </c>
      <c r="O9" s="248" t="s">
        <v>342</v>
      </c>
      <c r="P9" s="303" t="s">
        <v>592</v>
      </c>
      <c r="Q9" s="304" t="s">
        <v>593</v>
      </c>
    </row>
    <row r="10" spans="1:17" s="249" customFormat="1" ht="45" customHeight="1" x14ac:dyDescent="0.2">
      <c r="A10" s="44">
        <v>4</v>
      </c>
      <c r="B10" s="44" t="s">
        <v>506</v>
      </c>
      <c r="C10" s="44" t="s">
        <v>507</v>
      </c>
      <c r="D10" s="251" t="s">
        <v>508</v>
      </c>
      <c r="E10" s="232" t="s">
        <v>509</v>
      </c>
      <c r="F10" s="44" t="s">
        <v>496</v>
      </c>
      <c r="G10" s="232">
        <v>6842</v>
      </c>
      <c r="H10" s="232"/>
      <c r="I10" s="232">
        <v>2</v>
      </c>
      <c r="J10" s="232">
        <v>1989</v>
      </c>
      <c r="K10" s="246" t="s">
        <v>342</v>
      </c>
      <c r="L10" s="44" t="s">
        <v>783</v>
      </c>
      <c r="M10" s="44" t="s">
        <v>867</v>
      </c>
      <c r="N10" s="247" t="s">
        <v>342</v>
      </c>
      <c r="O10" s="248" t="s">
        <v>342</v>
      </c>
      <c r="P10" s="303" t="s">
        <v>594</v>
      </c>
      <c r="Q10" s="304" t="s">
        <v>595</v>
      </c>
    </row>
    <row r="11" spans="1:17" s="249" customFormat="1" ht="45" customHeight="1" x14ac:dyDescent="0.2">
      <c r="A11" s="44">
        <v>5</v>
      </c>
      <c r="B11" s="232" t="s">
        <v>510</v>
      </c>
      <c r="C11" s="44" t="s">
        <v>511</v>
      </c>
      <c r="D11" s="251" t="s">
        <v>512</v>
      </c>
      <c r="E11" s="232" t="s">
        <v>513</v>
      </c>
      <c r="F11" s="44" t="s">
        <v>496</v>
      </c>
      <c r="G11" s="232">
        <v>2120</v>
      </c>
      <c r="H11" s="232" t="s">
        <v>514</v>
      </c>
      <c r="I11" s="232">
        <v>8</v>
      </c>
      <c r="J11" s="232">
        <v>1993</v>
      </c>
      <c r="K11" s="246" t="s">
        <v>342</v>
      </c>
      <c r="L11" s="44" t="s">
        <v>782</v>
      </c>
      <c r="M11" s="44" t="s">
        <v>823</v>
      </c>
      <c r="N11" s="247" t="s">
        <v>342</v>
      </c>
      <c r="O11" s="248" t="s">
        <v>342</v>
      </c>
      <c r="P11" s="303" t="s">
        <v>596</v>
      </c>
      <c r="Q11" s="304" t="s">
        <v>596</v>
      </c>
    </row>
    <row r="12" spans="1:17" s="249" customFormat="1" ht="45" customHeight="1" x14ac:dyDescent="0.2">
      <c r="A12" s="44">
        <v>6</v>
      </c>
      <c r="B12" s="44" t="s">
        <v>498</v>
      </c>
      <c r="C12" s="250" t="s">
        <v>502</v>
      </c>
      <c r="D12" s="252">
        <v>18957</v>
      </c>
      <c r="E12" s="232" t="s">
        <v>515</v>
      </c>
      <c r="F12" s="44" t="s">
        <v>496</v>
      </c>
      <c r="G12" s="232">
        <v>11100</v>
      </c>
      <c r="H12" s="232" t="s">
        <v>516</v>
      </c>
      <c r="I12" s="232">
        <v>6</v>
      </c>
      <c r="J12" s="232">
        <v>1989</v>
      </c>
      <c r="K12" s="246" t="s">
        <v>342</v>
      </c>
      <c r="L12" s="44" t="s">
        <v>782</v>
      </c>
      <c r="M12" s="44" t="s">
        <v>823</v>
      </c>
      <c r="N12" s="247" t="s">
        <v>342</v>
      </c>
      <c r="O12" s="248" t="s">
        <v>342</v>
      </c>
      <c r="P12" s="305" t="s">
        <v>590</v>
      </c>
      <c r="Q12" s="306" t="s">
        <v>597</v>
      </c>
    </row>
    <row r="13" spans="1:17" s="249" customFormat="1" ht="45" customHeight="1" x14ac:dyDescent="0.2">
      <c r="A13" s="44">
        <v>7</v>
      </c>
      <c r="B13" s="232" t="s">
        <v>498</v>
      </c>
      <c r="C13" s="44">
        <v>315</v>
      </c>
      <c r="D13" s="253">
        <v>325080033429</v>
      </c>
      <c r="E13" s="232" t="s">
        <v>517</v>
      </c>
      <c r="F13" s="44" t="s">
        <v>496</v>
      </c>
      <c r="G13" s="232">
        <v>11100</v>
      </c>
      <c r="H13" s="232" t="s">
        <v>518</v>
      </c>
      <c r="I13" s="232">
        <v>7</v>
      </c>
      <c r="J13" s="232">
        <v>1982</v>
      </c>
      <c r="K13" s="246" t="s">
        <v>342</v>
      </c>
      <c r="L13" s="44" t="s">
        <v>782</v>
      </c>
      <c r="M13" s="44" t="s">
        <v>823</v>
      </c>
      <c r="N13" s="247" t="s">
        <v>342</v>
      </c>
      <c r="O13" s="248" t="s">
        <v>342</v>
      </c>
      <c r="P13" s="305" t="s">
        <v>590</v>
      </c>
      <c r="Q13" s="306" t="s">
        <v>598</v>
      </c>
    </row>
    <row r="14" spans="1:17" s="249" customFormat="1" ht="45" customHeight="1" x14ac:dyDescent="0.2">
      <c r="A14" s="44">
        <v>8</v>
      </c>
      <c r="B14" s="44" t="s">
        <v>519</v>
      </c>
      <c r="C14" s="44" t="s">
        <v>520</v>
      </c>
      <c r="D14" s="254" t="s">
        <v>521</v>
      </c>
      <c r="E14" s="44" t="s">
        <v>522</v>
      </c>
      <c r="F14" s="44" t="s">
        <v>496</v>
      </c>
      <c r="G14" s="44">
        <v>2417</v>
      </c>
      <c r="H14" s="245" t="s">
        <v>523</v>
      </c>
      <c r="I14" s="44">
        <v>6</v>
      </c>
      <c r="J14" s="44">
        <v>2006</v>
      </c>
      <c r="K14" s="246" t="s">
        <v>342</v>
      </c>
      <c r="L14" s="44" t="s">
        <v>784</v>
      </c>
      <c r="M14" s="44" t="s">
        <v>824</v>
      </c>
      <c r="N14" s="247" t="s">
        <v>342</v>
      </c>
      <c r="O14" s="248" t="s">
        <v>342</v>
      </c>
      <c r="P14" s="305" t="s">
        <v>598</v>
      </c>
      <c r="Q14" s="306" t="s">
        <v>598</v>
      </c>
    </row>
    <row r="15" spans="1:17" s="249" customFormat="1" ht="45" customHeight="1" x14ac:dyDescent="0.2">
      <c r="A15" s="44">
        <v>9</v>
      </c>
      <c r="B15" s="232" t="s">
        <v>524</v>
      </c>
      <c r="C15" s="44" t="s">
        <v>525</v>
      </c>
      <c r="D15" s="251" t="s">
        <v>526</v>
      </c>
      <c r="E15" s="232" t="s">
        <v>527</v>
      </c>
      <c r="F15" s="44" t="s">
        <v>496</v>
      </c>
      <c r="G15" s="232">
        <v>3758</v>
      </c>
      <c r="H15" s="232" t="s">
        <v>528</v>
      </c>
      <c r="I15" s="232">
        <v>9</v>
      </c>
      <c r="J15" s="232">
        <v>1977</v>
      </c>
      <c r="K15" s="246" t="s">
        <v>342</v>
      </c>
      <c r="L15" s="44" t="s">
        <v>825</v>
      </c>
      <c r="M15" s="44" t="s">
        <v>826</v>
      </c>
      <c r="N15" s="247" t="s">
        <v>342</v>
      </c>
      <c r="O15" s="248" t="s">
        <v>342</v>
      </c>
      <c r="P15" s="303" t="s">
        <v>599</v>
      </c>
      <c r="Q15" s="304" t="s">
        <v>599</v>
      </c>
    </row>
    <row r="16" spans="1:17" s="249" customFormat="1" ht="45" customHeight="1" x14ac:dyDescent="0.2">
      <c r="A16" s="44">
        <v>10</v>
      </c>
      <c r="B16" s="232" t="s">
        <v>529</v>
      </c>
      <c r="C16" s="44" t="s">
        <v>530</v>
      </c>
      <c r="D16" s="254" t="s">
        <v>531</v>
      </c>
      <c r="E16" s="232" t="s">
        <v>532</v>
      </c>
      <c r="F16" s="44" t="s">
        <v>496</v>
      </c>
      <c r="G16" s="232">
        <v>2402</v>
      </c>
      <c r="H16" s="232" t="s">
        <v>533</v>
      </c>
      <c r="I16" s="232">
        <v>6</v>
      </c>
      <c r="J16" s="232">
        <v>2007</v>
      </c>
      <c r="K16" s="246" t="s">
        <v>342</v>
      </c>
      <c r="L16" s="44" t="s">
        <v>539</v>
      </c>
      <c r="M16" s="44" t="s">
        <v>827</v>
      </c>
      <c r="N16" s="247" t="s">
        <v>342</v>
      </c>
      <c r="O16" s="248" t="s">
        <v>342</v>
      </c>
      <c r="P16" s="303" t="s">
        <v>600</v>
      </c>
      <c r="Q16" s="304" t="s">
        <v>600</v>
      </c>
    </row>
    <row r="17" spans="1:17" s="249" customFormat="1" ht="45" customHeight="1" x14ac:dyDescent="0.2">
      <c r="A17" s="44">
        <v>11</v>
      </c>
      <c r="B17" s="232" t="s">
        <v>529</v>
      </c>
      <c r="C17" s="44" t="s">
        <v>535</v>
      </c>
      <c r="D17" s="253" t="s">
        <v>536</v>
      </c>
      <c r="E17" s="232" t="s">
        <v>537</v>
      </c>
      <c r="F17" s="44" t="s">
        <v>496</v>
      </c>
      <c r="G17" s="232">
        <v>2198</v>
      </c>
      <c r="H17" s="232" t="s">
        <v>538</v>
      </c>
      <c r="I17" s="232">
        <v>5</v>
      </c>
      <c r="J17" s="232">
        <v>2012</v>
      </c>
      <c r="K17" s="246" t="s">
        <v>342</v>
      </c>
      <c r="L17" s="44" t="s">
        <v>785</v>
      </c>
      <c r="M17" s="44" t="s">
        <v>828</v>
      </c>
      <c r="N17" s="247" t="s">
        <v>342</v>
      </c>
      <c r="O17" s="248" t="s">
        <v>342</v>
      </c>
      <c r="P17" s="303" t="s">
        <v>596</v>
      </c>
      <c r="Q17" s="304" t="s">
        <v>596</v>
      </c>
    </row>
    <row r="18" spans="1:17" s="249" customFormat="1" ht="45" customHeight="1" x14ac:dyDescent="0.2">
      <c r="A18" s="44">
        <v>12</v>
      </c>
      <c r="B18" s="232" t="s">
        <v>540</v>
      </c>
      <c r="C18" s="44" t="s">
        <v>541</v>
      </c>
      <c r="D18" s="253" t="s">
        <v>542</v>
      </c>
      <c r="E18" s="232" t="s">
        <v>543</v>
      </c>
      <c r="F18" s="44" t="s">
        <v>496</v>
      </c>
      <c r="G18" s="232">
        <v>2298</v>
      </c>
      <c r="H18" s="232" t="s">
        <v>544</v>
      </c>
      <c r="I18" s="232">
        <v>7</v>
      </c>
      <c r="J18" s="232">
        <v>1988</v>
      </c>
      <c r="K18" s="246" t="s">
        <v>342</v>
      </c>
      <c r="L18" s="44" t="s">
        <v>829</v>
      </c>
      <c r="M18" s="44" t="s">
        <v>830</v>
      </c>
      <c r="N18" s="247" t="s">
        <v>342</v>
      </c>
      <c r="O18" s="248" t="s">
        <v>342</v>
      </c>
      <c r="P18" s="303" t="s">
        <v>601</v>
      </c>
      <c r="Q18" s="304" t="s">
        <v>601</v>
      </c>
    </row>
    <row r="19" spans="1:17" s="249" customFormat="1" ht="45" customHeight="1" x14ac:dyDescent="0.2">
      <c r="A19" s="44">
        <v>13</v>
      </c>
      <c r="B19" s="232" t="s">
        <v>498</v>
      </c>
      <c r="C19" s="44" t="s">
        <v>603</v>
      </c>
      <c r="D19" s="254" t="s">
        <v>604</v>
      </c>
      <c r="E19" s="232" t="s">
        <v>605</v>
      </c>
      <c r="F19" s="44" t="s">
        <v>496</v>
      </c>
      <c r="G19" s="232">
        <v>11100</v>
      </c>
      <c r="H19" s="232" t="s">
        <v>606</v>
      </c>
      <c r="I19" s="232">
        <v>6</v>
      </c>
      <c r="J19" s="232">
        <v>1995</v>
      </c>
      <c r="K19" s="246" t="s">
        <v>342</v>
      </c>
      <c r="L19" s="44" t="s">
        <v>786</v>
      </c>
      <c r="M19" s="44" t="s">
        <v>831</v>
      </c>
      <c r="N19" s="247" t="s">
        <v>342</v>
      </c>
      <c r="O19" s="248" t="s">
        <v>342</v>
      </c>
      <c r="P19" s="305" t="s">
        <v>590</v>
      </c>
      <c r="Q19" s="304" t="s">
        <v>589</v>
      </c>
    </row>
    <row r="20" spans="1:17" s="249" customFormat="1" ht="45" customHeight="1" x14ac:dyDescent="0.2">
      <c r="A20" s="44">
        <v>14</v>
      </c>
      <c r="B20" s="232" t="s">
        <v>607</v>
      </c>
      <c r="C20" s="44">
        <v>3314</v>
      </c>
      <c r="D20" s="232" t="s">
        <v>608</v>
      </c>
      <c r="E20" s="232" t="s">
        <v>609</v>
      </c>
      <c r="F20" s="44" t="s">
        <v>496</v>
      </c>
      <c r="G20" s="232">
        <v>2417</v>
      </c>
      <c r="H20" s="232" t="s">
        <v>610</v>
      </c>
      <c r="I20" s="232">
        <v>9</v>
      </c>
      <c r="J20" s="232">
        <v>1997</v>
      </c>
      <c r="K20" s="246" t="s">
        <v>342</v>
      </c>
      <c r="L20" s="44" t="s">
        <v>611</v>
      </c>
      <c r="M20" s="44" t="s">
        <v>832</v>
      </c>
      <c r="N20" s="247" t="s">
        <v>342</v>
      </c>
      <c r="O20" s="248" t="s">
        <v>342</v>
      </c>
      <c r="P20" s="303" t="s">
        <v>589</v>
      </c>
      <c r="Q20" s="304" t="s">
        <v>589</v>
      </c>
    </row>
    <row r="21" spans="1:17" s="249" customFormat="1" ht="45" customHeight="1" x14ac:dyDescent="0.2">
      <c r="A21" s="44">
        <v>15</v>
      </c>
      <c r="B21" s="232" t="s">
        <v>612</v>
      </c>
      <c r="C21" s="44" t="s">
        <v>613</v>
      </c>
      <c r="D21" s="256">
        <v>30905010261851</v>
      </c>
      <c r="E21" s="42" t="s">
        <v>614</v>
      </c>
      <c r="F21" s="44" t="s">
        <v>496</v>
      </c>
      <c r="G21" s="232">
        <v>2399</v>
      </c>
      <c r="H21" s="232" t="s">
        <v>615</v>
      </c>
      <c r="I21" s="232">
        <v>9</v>
      </c>
      <c r="J21" s="232">
        <v>1977</v>
      </c>
      <c r="K21" s="246" t="s">
        <v>342</v>
      </c>
      <c r="L21" s="44" t="s">
        <v>787</v>
      </c>
      <c r="M21" s="44" t="s">
        <v>833</v>
      </c>
      <c r="N21" s="247" t="s">
        <v>342</v>
      </c>
      <c r="O21" s="248" t="s">
        <v>342</v>
      </c>
      <c r="P21" s="303" t="s">
        <v>627</v>
      </c>
      <c r="Q21" s="304" t="s">
        <v>627</v>
      </c>
    </row>
    <row r="22" spans="1:17" s="249" customFormat="1" ht="45" customHeight="1" x14ac:dyDescent="0.2">
      <c r="A22" s="44">
        <v>16</v>
      </c>
      <c r="B22" s="44" t="s">
        <v>571</v>
      </c>
      <c r="C22" s="44" t="s">
        <v>616</v>
      </c>
      <c r="D22" s="254" t="s">
        <v>617</v>
      </c>
      <c r="E22" s="232" t="s">
        <v>618</v>
      </c>
      <c r="F22" s="44" t="s">
        <v>496</v>
      </c>
      <c r="G22" s="232">
        <v>1391</v>
      </c>
      <c r="H22" s="232" t="s">
        <v>619</v>
      </c>
      <c r="I22" s="232">
        <v>5</v>
      </c>
      <c r="J22" s="232">
        <v>1993</v>
      </c>
      <c r="K22" s="246" t="s">
        <v>342</v>
      </c>
      <c r="L22" s="44" t="s">
        <v>834</v>
      </c>
      <c r="M22" s="44" t="s">
        <v>835</v>
      </c>
      <c r="N22" s="247" t="s">
        <v>342</v>
      </c>
      <c r="O22" s="248" t="s">
        <v>342</v>
      </c>
      <c r="P22" s="303" t="s">
        <v>628</v>
      </c>
      <c r="Q22" s="304" t="s">
        <v>628</v>
      </c>
    </row>
    <row r="23" spans="1:17" s="249" customFormat="1" ht="45" customHeight="1" x14ac:dyDescent="0.2">
      <c r="A23" s="44">
        <v>17</v>
      </c>
      <c r="B23" s="215" t="s">
        <v>492</v>
      </c>
      <c r="C23" s="215" t="s">
        <v>629</v>
      </c>
      <c r="D23" s="261" t="s">
        <v>630</v>
      </c>
      <c r="E23" s="215" t="s">
        <v>631</v>
      </c>
      <c r="F23" s="215" t="s">
        <v>496</v>
      </c>
      <c r="G23" s="215">
        <v>6871</v>
      </c>
      <c r="H23" s="262" t="s">
        <v>632</v>
      </c>
      <c r="I23" s="215">
        <v>6</v>
      </c>
      <c r="J23" s="263">
        <v>2010</v>
      </c>
      <c r="K23" s="246" t="s">
        <v>342</v>
      </c>
      <c r="L23" s="44" t="s">
        <v>836</v>
      </c>
      <c r="M23" s="44" t="s">
        <v>837</v>
      </c>
      <c r="N23" s="247" t="s">
        <v>342</v>
      </c>
      <c r="O23" s="248" t="s">
        <v>342</v>
      </c>
      <c r="P23" s="303" t="s">
        <v>648</v>
      </c>
      <c r="Q23" s="303" t="s">
        <v>648</v>
      </c>
    </row>
    <row r="24" spans="1:17" s="249" customFormat="1" ht="45" customHeight="1" x14ac:dyDescent="0.2">
      <c r="A24" s="44">
        <v>18</v>
      </c>
      <c r="B24" s="44" t="s">
        <v>633</v>
      </c>
      <c r="C24" s="44" t="s">
        <v>634</v>
      </c>
      <c r="D24" s="254" t="s">
        <v>635</v>
      </c>
      <c r="E24" s="232" t="s">
        <v>636</v>
      </c>
      <c r="F24" s="215" t="s">
        <v>637</v>
      </c>
      <c r="G24" s="232">
        <v>0</v>
      </c>
      <c r="H24" s="232" t="s">
        <v>638</v>
      </c>
      <c r="I24" s="44" t="s">
        <v>639</v>
      </c>
      <c r="J24" s="264">
        <v>2008</v>
      </c>
      <c r="K24" s="246" t="s">
        <v>342</v>
      </c>
      <c r="L24" s="44" t="s">
        <v>838</v>
      </c>
      <c r="M24" s="44" t="s">
        <v>839</v>
      </c>
      <c r="N24" s="247" t="s">
        <v>342</v>
      </c>
      <c r="O24" s="248" t="s">
        <v>342</v>
      </c>
      <c r="P24" s="303" t="s">
        <v>648</v>
      </c>
      <c r="Q24" s="303" t="s">
        <v>648</v>
      </c>
    </row>
    <row r="25" spans="1:17" s="249" customFormat="1" ht="45" customHeight="1" x14ac:dyDescent="0.2">
      <c r="A25" s="44">
        <v>19</v>
      </c>
      <c r="B25" s="232" t="s">
        <v>640</v>
      </c>
      <c r="C25" s="44" t="s">
        <v>641</v>
      </c>
      <c r="D25" s="253">
        <v>31031210314835</v>
      </c>
      <c r="E25" s="232" t="s">
        <v>642</v>
      </c>
      <c r="F25" s="215" t="s">
        <v>496</v>
      </c>
      <c r="G25" s="232">
        <v>3782</v>
      </c>
      <c r="H25" s="232" t="s">
        <v>643</v>
      </c>
      <c r="I25" s="232">
        <v>7</v>
      </c>
      <c r="J25" s="264">
        <v>1978</v>
      </c>
      <c r="K25" s="246" t="s">
        <v>342</v>
      </c>
      <c r="L25" s="44" t="s">
        <v>840</v>
      </c>
      <c r="M25" s="44" t="s">
        <v>841</v>
      </c>
      <c r="N25" s="247" t="s">
        <v>342</v>
      </c>
      <c r="O25" s="248" t="s">
        <v>342</v>
      </c>
      <c r="P25" s="303" t="s">
        <v>649</v>
      </c>
      <c r="Q25" s="303" t="s">
        <v>649</v>
      </c>
    </row>
    <row r="26" spans="1:17" s="249" customFormat="1" ht="45" customHeight="1" x14ac:dyDescent="0.2">
      <c r="A26" s="226">
        <v>20</v>
      </c>
      <c r="B26" s="307" t="s">
        <v>644</v>
      </c>
      <c r="C26" s="69" t="s">
        <v>645</v>
      </c>
      <c r="D26" s="69">
        <v>130571</v>
      </c>
      <c r="E26" s="307" t="s">
        <v>646</v>
      </c>
      <c r="F26" s="307" t="s">
        <v>496</v>
      </c>
      <c r="G26" s="69">
        <v>4680</v>
      </c>
      <c r="H26" s="69" t="s">
        <v>647</v>
      </c>
      <c r="I26" s="69">
        <v>6</v>
      </c>
      <c r="J26" s="308">
        <v>1974</v>
      </c>
      <c r="K26" s="268" t="s">
        <v>342</v>
      </c>
      <c r="L26" s="69" t="s">
        <v>788</v>
      </c>
      <c r="M26" s="69" t="s">
        <v>842</v>
      </c>
      <c r="N26" s="309" t="s">
        <v>342</v>
      </c>
      <c r="O26" s="292" t="s">
        <v>342</v>
      </c>
      <c r="P26" s="310" t="s">
        <v>590</v>
      </c>
      <c r="Q26" s="303" t="s">
        <v>650</v>
      </c>
    </row>
    <row r="27" spans="1:17" s="249" customFormat="1" ht="45" customHeight="1" x14ac:dyDescent="0.2">
      <c r="A27" s="44">
        <v>21</v>
      </c>
      <c r="B27" s="44" t="s">
        <v>651</v>
      </c>
      <c r="C27" s="44" t="s">
        <v>652</v>
      </c>
      <c r="D27" s="244" t="s">
        <v>653</v>
      </c>
      <c r="E27" s="44" t="s">
        <v>654</v>
      </c>
      <c r="F27" s="44" t="s">
        <v>572</v>
      </c>
      <c r="G27" s="44">
        <v>1389</v>
      </c>
      <c r="H27" s="44" t="s">
        <v>655</v>
      </c>
      <c r="I27" s="44">
        <v>5</v>
      </c>
      <c r="J27" s="44">
        <v>1999</v>
      </c>
      <c r="K27" s="270">
        <v>5800</v>
      </c>
      <c r="L27" s="44" t="s">
        <v>789</v>
      </c>
      <c r="M27" s="44" t="s">
        <v>843</v>
      </c>
      <c r="N27" s="44" t="s">
        <v>789</v>
      </c>
      <c r="O27" s="44" t="s">
        <v>843</v>
      </c>
      <c r="P27" s="303" t="s">
        <v>592</v>
      </c>
      <c r="Q27" s="303" t="s">
        <v>707</v>
      </c>
    </row>
    <row r="28" spans="1:17" s="249" customFormat="1" ht="45" customHeight="1" x14ac:dyDescent="0.2">
      <c r="A28" s="44">
        <v>22</v>
      </c>
      <c r="B28" s="44" t="s">
        <v>656</v>
      </c>
      <c r="C28" s="44"/>
      <c r="D28" s="244" t="s">
        <v>657</v>
      </c>
      <c r="E28" s="44" t="s">
        <v>658</v>
      </c>
      <c r="F28" s="44" t="s">
        <v>659</v>
      </c>
      <c r="G28" s="255" t="s">
        <v>342</v>
      </c>
      <c r="H28" s="44" t="s">
        <v>660</v>
      </c>
      <c r="I28" s="255" t="s">
        <v>342</v>
      </c>
      <c r="J28" s="44">
        <v>2009</v>
      </c>
      <c r="K28" s="246" t="s">
        <v>342</v>
      </c>
      <c r="L28" s="44" t="s">
        <v>789</v>
      </c>
      <c r="M28" s="44" t="s">
        <v>843</v>
      </c>
      <c r="N28" s="255" t="s">
        <v>342</v>
      </c>
      <c r="O28" s="255" t="s">
        <v>342</v>
      </c>
      <c r="P28" s="303" t="s">
        <v>776</v>
      </c>
      <c r="Q28" s="303" t="s">
        <v>707</v>
      </c>
    </row>
    <row r="29" spans="1:17" s="249" customFormat="1" ht="45" customHeight="1" x14ac:dyDescent="0.2">
      <c r="A29" s="44">
        <v>23</v>
      </c>
      <c r="B29" s="44" t="s">
        <v>661</v>
      </c>
      <c r="C29" s="44">
        <v>266</v>
      </c>
      <c r="D29" s="267">
        <v>924794</v>
      </c>
      <c r="E29" s="44" t="s">
        <v>662</v>
      </c>
      <c r="F29" s="44" t="s">
        <v>496</v>
      </c>
      <c r="G29" s="44">
        <v>6842</v>
      </c>
      <c r="H29" s="245" t="s">
        <v>663</v>
      </c>
      <c r="I29" s="44">
        <v>5</v>
      </c>
      <c r="J29" s="44">
        <v>1979</v>
      </c>
      <c r="K29" s="246" t="s">
        <v>342</v>
      </c>
      <c r="L29" s="44" t="s">
        <v>790</v>
      </c>
      <c r="M29" s="44" t="s">
        <v>844</v>
      </c>
      <c r="N29" s="255" t="s">
        <v>342</v>
      </c>
      <c r="O29" s="255" t="s">
        <v>342</v>
      </c>
      <c r="P29" s="303" t="s">
        <v>601</v>
      </c>
      <c r="Q29" s="304" t="s">
        <v>601</v>
      </c>
    </row>
    <row r="30" spans="1:17" s="249" customFormat="1" ht="45" customHeight="1" x14ac:dyDescent="0.2">
      <c r="A30" s="44">
        <v>24</v>
      </c>
      <c r="B30" s="44" t="s">
        <v>674</v>
      </c>
      <c r="C30" s="44" t="s">
        <v>675</v>
      </c>
      <c r="D30" s="244" t="s">
        <v>676</v>
      </c>
      <c r="E30" s="44" t="s">
        <v>677</v>
      </c>
      <c r="F30" s="44" t="s">
        <v>572</v>
      </c>
      <c r="G30" s="44">
        <v>1896</v>
      </c>
      <c r="H30" s="44" t="s">
        <v>678</v>
      </c>
      <c r="I30" s="44" t="s">
        <v>679</v>
      </c>
      <c r="J30" s="44">
        <v>2005</v>
      </c>
      <c r="K30" s="270">
        <v>28000</v>
      </c>
      <c r="L30" s="245" t="s">
        <v>791</v>
      </c>
      <c r="M30" s="245" t="s">
        <v>845</v>
      </c>
      <c r="N30" s="245" t="s">
        <v>791</v>
      </c>
      <c r="O30" s="245" t="s">
        <v>845</v>
      </c>
      <c r="P30" s="303" t="s">
        <v>590</v>
      </c>
      <c r="Q30" s="303" t="s">
        <v>590</v>
      </c>
    </row>
    <row r="31" spans="1:17" s="249" customFormat="1" ht="45" customHeight="1" x14ac:dyDescent="0.2">
      <c r="A31" s="44">
        <v>25</v>
      </c>
      <c r="B31" s="44" t="s">
        <v>612</v>
      </c>
      <c r="C31" s="44" t="s">
        <v>680</v>
      </c>
      <c r="D31" s="256">
        <v>31041213186976</v>
      </c>
      <c r="E31" s="44" t="s">
        <v>681</v>
      </c>
      <c r="F31" s="44" t="s">
        <v>496</v>
      </c>
      <c r="G31" s="44">
        <v>3758</v>
      </c>
      <c r="H31" s="245" t="s">
        <v>682</v>
      </c>
      <c r="I31" s="44">
        <v>4</v>
      </c>
      <c r="J31" s="44">
        <v>1975</v>
      </c>
      <c r="K31" s="246" t="s">
        <v>342</v>
      </c>
      <c r="L31" s="44" t="s">
        <v>792</v>
      </c>
      <c r="M31" s="44" t="s">
        <v>846</v>
      </c>
      <c r="N31" s="246" t="s">
        <v>342</v>
      </c>
      <c r="O31" s="246" t="s">
        <v>342</v>
      </c>
      <c r="P31" s="303" t="s">
        <v>703</v>
      </c>
      <c r="Q31" s="303" t="s">
        <v>703</v>
      </c>
    </row>
    <row r="32" spans="1:17" s="249" customFormat="1" ht="45" customHeight="1" x14ac:dyDescent="0.2">
      <c r="A32" s="44">
        <v>26</v>
      </c>
      <c r="B32" s="232" t="s">
        <v>683</v>
      </c>
      <c r="C32" s="44">
        <v>330212</v>
      </c>
      <c r="D32" s="254" t="s">
        <v>684</v>
      </c>
      <c r="E32" s="232" t="s">
        <v>685</v>
      </c>
      <c r="F32" s="44" t="s">
        <v>496</v>
      </c>
      <c r="G32" s="232">
        <v>2417</v>
      </c>
      <c r="H32" s="232" t="s">
        <v>686</v>
      </c>
      <c r="I32" s="232">
        <v>7</v>
      </c>
      <c r="J32" s="232">
        <v>2000</v>
      </c>
      <c r="K32" s="246" t="s">
        <v>342</v>
      </c>
      <c r="L32" s="44" t="s">
        <v>793</v>
      </c>
      <c r="M32" s="44" t="s">
        <v>847</v>
      </c>
      <c r="N32" s="246" t="s">
        <v>342</v>
      </c>
      <c r="O32" s="246" t="s">
        <v>342</v>
      </c>
      <c r="P32" s="303" t="s">
        <v>704</v>
      </c>
      <c r="Q32" s="303" t="s">
        <v>704</v>
      </c>
    </row>
    <row r="33" spans="1:17" s="249" customFormat="1" ht="45" customHeight="1" x14ac:dyDescent="0.2">
      <c r="A33" s="44">
        <v>27</v>
      </c>
      <c r="B33" s="232" t="s">
        <v>674</v>
      </c>
      <c r="C33" s="44" t="s">
        <v>687</v>
      </c>
      <c r="D33" s="254" t="s">
        <v>688</v>
      </c>
      <c r="E33" s="232" t="s">
        <v>689</v>
      </c>
      <c r="F33" s="44" t="s">
        <v>496</v>
      </c>
      <c r="G33" s="232">
        <v>2371</v>
      </c>
      <c r="H33" s="232"/>
      <c r="I33" s="232">
        <v>6</v>
      </c>
      <c r="J33" s="232">
        <v>1992</v>
      </c>
      <c r="K33" s="246" t="s">
        <v>342</v>
      </c>
      <c r="L33" s="44" t="s">
        <v>794</v>
      </c>
      <c r="M33" s="44" t="s">
        <v>848</v>
      </c>
      <c r="N33" s="246" t="s">
        <v>342</v>
      </c>
      <c r="O33" s="246" t="s">
        <v>342</v>
      </c>
      <c r="P33" s="303" t="s">
        <v>590</v>
      </c>
      <c r="Q33" s="303" t="s">
        <v>705</v>
      </c>
    </row>
    <row r="34" spans="1:17" s="249" customFormat="1" ht="45" customHeight="1" x14ac:dyDescent="0.2">
      <c r="A34" s="44">
        <v>28</v>
      </c>
      <c r="B34" s="232" t="s">
        <v>571</v>
      </c>
      <c r="C34" s="44" t="s">
        <v>690</v>
      </c>
      <c r="D34" s="254" t="s">
        <v>691</v>
      </c>
      <c r="E34" s="232" t="s">
        <v>692</v>
      </c>
      <c r="F34" s="44" t="s">
        <v>496</v>
      </c>
      <c r="G34" s="232">
        <v>1968</v>
      </c>
      <c r="H34" s="232" t="s">
        <v>693</v>
      </c>
      <c r="I34" s="232">
        <v>8</v>
      </c>
      <c r="J34" s="232">
        <v>1993</v>
      </c>
      <c r="K34" s="246" t="s">
        <v>342</v>
      </c>
      <c r="L34" s="44" t="s">
        <v>799</v>
      </c>
      <c r="M34" s="44" t="s">
        <v>849</v>
      </c>
      <c r="N34" s="246" t="s">
        <v>342</v>
      </c>
      <c r="O34" s="246" t="s">
        <v>342</v>
      </c>
      <c r="P34" s="303" t="s">
        <v>706</v>
      </c>
      <c r="Q34" s="303" t="s">
        <v>706</v>
      </c>
    </row>
    <row r="35" spans="1:17" s="249" customFormat="1" ht="45" customHeight="1" x14ac:dyDescent="0.2">
      <c r="A35" s="44">
        <v>29</v>
      </c>
      <c r="B35" s="232" t="s">
        <v>694</v>
      </c>
      <c r="C35" s="44" t="s">
        <v>695</v>
      </c>
      <c r="D35" s="252" t="s">
        <v>696</v>
      </c>
      <c r="E35" s="232" t="s">
        <v>697</v>
      </c>
      <c r="F35" s="44" t="s">
        <v>698</v>
      </c>
      <c r="G35" s="232">
        <v>8540</v>
      </c>
      <c r="H35" s="232" t="s">
        <v>699</v>
      </c>
      <c r="I35" s="232">
        <v>42</v>
      </c>
      <c r="J35" s="232">
        <v>2003</v>
      </c>
      <c r="K35" s="246" t="s">
        <v>342</v>
      </c>
      <c r="L35" s="44" t="s">
        <v>798</v>
      </c>
      <c r="M35" s="44" t="s">
        <v>850</v>
      </c>
      <c r="N35" s="246" t="s">
        <v>342</v>
      </c>
      <c r="O35" s="246" t="s">
        <v>342</v>
      </c>
      <c r="P35" s="303" t="s">
        <v>590</v>
      </c>
      <c r="Q35" s="303" t="s">
        <v>707</v>
      </c>
    </row>
    <row r="36" spans="1:17" s="249" customFormat="1" ht="45" customHeight="1" x14ac:dyDescent="0.2">
      <c r="A36" s="44">
        <v>30</v>
      </c>
      <c r="B36" s="232" t="s">
        <v>492</v>
      </c>
      <c r="C36" s="44" t="s">
        <v>493</v>
      </c>
      <c r="D36" s="254" t="s">
        <v>708</v>
      </c>
      <c r="E36" s="232" t="s">
        <v>709</v>
      </c>
      <c r="F36" s="44" t="s">
        <v>496</v>
      </c>
      <c r="G36" s="232">
        <v>6871</v>
      </c>
      <c r="H36" s="232" t="s">
        <v>710</v>
      </c>
      <c r="I36" s="232">
        <v>6</v>
      </c>
      <c r="J36" s="232">
        <v>2008</v>
      </c>
      <c r="K36" s="259" t="s">
        <v>342</v>
      </c>
      <c r="L36" s="44" t="s">
        <v>797</v>
      </c>
      <c r="M36" s="44" t="s">
        <v>851</v>
      </c>
      <c r="N36" s="258" t="s">
        <v>342</v>
      </c>
      <c r="O36" s="258" t="s">
        <v>342</v>
      </c>
      <c r="P36" s="305" t="s">
        <v>779</v>
      </c>
      <c r="Q36" s="305" t="s">
        <v>777</v>
      </c>
    </row>
    <row r="37" spans="1:17" s="249" customFormat="1" ht="45" customHeight="1" x14ac:dyDescent="0.2">
      <c r="A37" s="44">
        <v>31</v>
      </c>
      <c r="B37" s="232" t="s">
        <v>694</v>
      </c>
      <c r="C37" s="44" t="s">
        <v>711</v>
      </c>
      <c r="D37" s="252" t="s">
        <v>712</v>
      </c>
      <c r="E37" s="232" t="s">
        <v>713</v>
      </c>
      <c r="F37" s="44" t="s">
        <v>698</v>
      </c>
      <c r="G37" s="232">
        <v>4353</v>
      </c>
      <c r="H37" s="232" t="s">
        <v>714</v>
      </c>
      <c r="I37" s="232">
        <v>23</v>
      </c>
      <c r="J37" s="232">
        <v>1999</v>
      </c>
      <c r="K37" s="271" t="s">
        <v>342</v>
      </c>
      <c r="L37" s="44" t="s">
        <v>796</v>
      </c>
      <c r="M37" s="44" t="s">
        <v>852</v>
      </c>
      <c r="N37" s="255" t="s">
        <v>342</v>
      </c>
      <c r="O37" s="255" t="s">
        <v>342</v>
      </c>
      <c r="P37" s="303" t="s">
        <v>590</v>
      </c>
      <c r="Q37" s="303" t="s">
        <v>707</v>
      </c>
    </row>
    <row r="38" spans="1:17" s="249" customFormat="1" ht="45" customHeight="1" x14ac:dyDescent="0.2">
      <c r="A38" s="44">
        <v>32</v>
      </c>
      <c r="B38" s="232" t="s">
        <v>715</v>
      </c>
      <c r="C38" s="44" t="s">
        <v>716</v>
      </c>
      <c r="D38" s="252" t="s">
        <v>717</v>
      </c>
      <c r="E38" s="232" t="s">
        <v>537</v>
      </c>
      <c r="F38" s="44" t="s">
        <v>496</v>
      </c>
      <c r="G38" s="232">
        <v>6190</v>
      </c>
      <c r="H38" s="232"/>
      <c r="I38" s="232">
        <v>6</v>
      </c>
      <c r="J38" s="232">
        <v>1991</v>
      </c>
      <c r="K38" s="271" t="s">
        <v>342</v>
      </c>
      <c r="L38" s="44" t="s">
        <v>795</v>
      </c>
      <c r="M38" s="44" t="s">
        <v>853</v>
      </c>
      <c r="N38" s="255" t="s">
        <v>342</v>
      </c>
      <c r="O38" s="255" t="s">
        <v>342</v>
      </c>
      <c r="P38" s="303" t="s">
        <v>590</v>
      </c>
      <c r="Q38" s="303" t="s">
        <v>778</v>
      </c>
    </row>
    <row r="39" spans="1:17" s="239" customFormat="1" ht="12.75" customHeight="1" x14ac:dyDescent="0.2">
      <c r="A39" s="384" t="s">
        <v>545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6"/>
    </row>
    <row r="40" spans="1:17" s="249" customFormat="1" ht="24.95" customHeight="1" x14ac:dyDescent="0.2">
      <c r="A40" s="44">
        <v>1</v>
      </c>
      <c r="B40" s="44" t="s">
        <v>546</v>
      </c>
      <c r="C40" s="44" t="s">
        <v>547</v>
      </c>
      <c r="D40" s="250" t="s">
        <v>548</v>
      </c>
      <c r="E40" s="44" t="s">
        <v>549</v>
      </c>
      <c r="F40" s="44" t="s">
        <v>550</v>
      </c>
      <c r="G40" s="44">
        <v>3120</v>
      </c>
      <c r="H40" s="44" t="s">
        <v>551</v>
      </c>
      <c r="I40" s="44" t="s">
        <v>552</v>
      </c>
      <c r="J40" s="44">
        <v>1985</v>
      </c>
      <c r="K40" s="246" t="s">
        <v>342</v>
      </c>
      <c r="L40" s="44" t="s">
        <v>782</v>
      </c>
      <c r="M40" s="44" t="s">
        <v>854</v>
      </c>
      <c r="N40" s="255" t="s">
        <v>342</v>
      </c>
      <c r="O40" s="255" t="s">
        <v>342</v>
      </c>
      <c r="P40" s="378" t="s">
        <v>602</v>
      </c>
      <c r="Q40" s="378" t="s">
        <v>602</v>
      </c>
    </row>
    <row r="41" spans="1:17" s="249" customFormat="1" ht="24.95" customHeight="1" x14ac:dyDescent="0.2">
      <c r="A41" s="44">
        <v>2</v>
      </c>
      <c r="B41" s="44" t="s">
        <v>553</v>
      </c>
      <c r="C41" s="44" t="s">
        <v>554</v>
      </c>
      <c r="D41" s="250" t="s">
        <v>555</v>
      </c>
      <c r="E41" s="44" t="s">
        <v>556</v>
      </c>
      <c r="F41" s="44" t="s">
        <v>557</v>
      </c>
      <c r="G41" s="255" t="s">
        <v>342</v>
      </c>
      <c r="H41" s="44" t="s">
        <v>558</v>
      </c>
      <c r="I41" s="44">
        <v>4000</v>
      </c>
      <c r="J41" s="44">
        <v>1987</v>
      </c>
      <c r="K41" s="246" t="s">
        <v>342</v>
      </c>
      <c r="L41" s="44" t="s">
        <v>782</v>
      </c>
      <c r="M41" s="44" t="s">
        <v>823</v>
      </c>
      <c r="N41" s="255" t="s">
        <v>342</v>
      </c>
      <c r="O41" s="255" t="s">
        <v>342</v>
      </c>
      <c r="P41" s="379"/>
      <c r="Q41" s="379"/>
    </row>
    <row r="42" spans="1:17" s="249" customFormat="1" ht="24.95" customHeight="1" x14ac:dyDescent="0.2">
      <c r="A42" s="44">
        <v>3</v>
      </c>
      <c r="B42" s="44" t="s">
        <v>559</v>
      </c>
      <c r="C42" s="44" t="s">
        <v>560</v>
      </c>
      <c r="D42" s="256" t="s">
        <v>561</v>
      </c>
      <c r="E42" s="44" t="s">
        <v>562</v>
      </c>
      <c r="F42" s="44" t="s">
        <v>563</v>
      </c>
      <c r="G42" s="44">
        <v>2998</v>
      </c>
      <c r="H42" s="245" t="s">
        <v>564</v>
      </c>
      <c r="I42" s="44" t="s">
        <v>565</v>
      </c>
      <c r="J42" s="44">
        <v>2008</v>
      </c>
      <c r="K42" s="257" t="s">
        <v>342</v>
      </c>
      <c r="L42" s="44" t="s">
        <v>800</v>
      </c>
      <c r="M42" s="44" t="s">
        <v>855</v>
      </c>
      <c r="N42" s="255" t="s">
        <v>342</v>
      </c>
      <c r="O42" s="255" t="s">
        <v>342</v>
      </c>
      <c r="P42" s="379"/>
      <c r="Q42" s="379"/>
    </row>
    <row r="43" spans="1:17" s="249" customFormat="1" ht="24.95" customHeight="1" x14ac:dyDescent="0.2">
      <c r="A43" s="44">
        <v>4</v>
      </c>
      <c r="B43" s="44" t="s">
        <v>492</v>
      </c>
      <c r="C43" s="44" t="s">
        <v>566</v>
      </c>
      <c r="D43" s="244" t="s">
        <v>567</v>
      </c>
      <c r="E43" s="44" t="s">
        <v>568</v>
      </c>
      <c r="F43" s="44" t="s">
        <v>569</v>
      </c>
      <c r="G43" s="44">
        <v>4580</v>
      </c>
      <c r="H43" s="245" t="s">
        <v>570</v>
      </c>
      <c r="I43" s="44"/>
      <c r="J43" s="44">
        <v>1999</v>
      </c>
      <c r="K43" s="246" t="s">
        <v>342</v>
      </c>
      <c r="L43" s="44" t="s">
        <v>801</v>
      </c>
      <c r="M43" s="44" t="s">
        <v>856</v>
      </c>
      <c r="N43" s="255" t="s">
        <v>342</v>
      </c>
      <c r="O43" s="255" t="s">
        <v>342</v>
      </c>
      <c r="P43" s="379"/>
      <c r="Q43" s="379"/>
    </row>
    <row r="44" spans="1:17" s="249" customFormat="1" ht="24.95" customHeight="1" x14ac:dyDescent="0.2">
      <c r="A44" s="44">
        <v>5</v>
      </c>
      <c r="B44" s="44" t="s">
        <v>573</v>
      </c>
      <c r="C44" s="44" t="s">
        <v>574</v>
      </c>
      <c r="D44" s="252" t="s">
        <v>575</v>
      </c>
      <c r="E44" s="258" t="s">
        <v>342</v>
      </c>
      <c r="F44" s="44" t="s">
        <v>576</v>
      </c>
      <c r="G44" s="232">
        <v>4412</v>
      </c>
      <c r="H44" s="232" t="s">
        <v>577</v>
      </c>
      <c r="I44" s="232">
        <v>1</v>
      </c>
      <c r="J44" s="232">
        <v>2001</v>
      </c>
      <c r="K44" s="259" t="s">
        <v>342</v>
      </c>
      <c r="L44" s="44" t="s">
        <v>782</v>
      </c>
      <c r="M44" s="44" t="s">
        <v>823</v>
      </c>
      <c r="N44" s="255" t="s">
        <v>342</v>
      </c>
      <c r="O44" s="255" t="s">
        <v>342</v>
      </c>
      <c r="P44" s="379"/>
      <c r="Q44" s="379"/>
    </row>
    <row r="45" spans="1:17" s="249" customFormat="1" ht="24.95" customHeight="1" x14ac:dyDescent="0.2">
      <c r="A45" s="44">
        <v>6</v>
      </c>
      <c r="B45" s="232" t="s">
        <v>578</v>
      </c>
      <c r="C45" s="44" t="s">
        <v>579</v>
      </c>
      <c r="D45" s="251" t="s">
        <v>580</v>
      </c>
      <c r="E45" s="258" t="s">
        <v>342</v>
      </c>
      <c r="F45" s="44" t="s">
        <v>576</v>
      </c>
      <c r="G45" s="232"/>
      <c r="H45" s="232" t="s">
        <v>581</v>
      </c>
      <c r="I45" s="232">
        <v>1</v>
      </c>
      <c r="J45" s="232">
        <v>1976</v>
      </c>
      <c r="K45" s="259" t="s">
        <v>342</v>
      </c>
      <c r="L45" s="44" t="s">
        <v>782</v>
      </c>
      <c r="M45" s="44" t="s">
        <v>823</v>
      </c>
      <c r="N45" s="258" t="s">
        <v>342</v>
      </c>
      <c r="O45" s="258" t="s">
        <v>342</v>
      </c>
      <c r="P45" s="379"/>
      <c r="Q45" s="379"/>
    </row>
    <row r="46" spans="1:17" s="249" customFormat="1" ht="24.95" customHeight="1" x14ac:dyDescent="0.2">
      <c r="A46" s="44">
        <v>7</v>
      </c>
      <c r="B46" s="232" t="s">
        <v>582</v>
      </c>
      <c r="C46" s="44" t="s">
        <v>583</v>
      </c>
      <c r="D46" s="252" t="s">
        <v>584</v>
      </c>
      <c r="E46" s="232" t="s">
        <v>585</v>
      </c>
      <c r="F46" s="44" t="s">
        <v>586</v>
      </c>
      <c r="G46" s="232">
        <v>9186</v>
      </c>
      <c r="H46" s="232" t="s">
        <v>587</v>
      </c>
      <c r="I46" s="232" t="s">
        <v>588</v>
      </c>
      <c r="J46" s="232">
        <v>2012</v>
      </c>
      <c r="K46" s="270">
        <v>545000</v>
      </c>
      <c r="L46" s="44" t="s">
        <v>802</v>
      </c>
      <c r="M46" s="44" t="s">
        <v>857</v>
      </c>
      <c r="N46" s="44" t="s">
        <v>802</v>
      </c>
      <c r="O46" s="44" t="s">
        <v>857</v>
      </c>
      <c r="P46" s="379"/>
      <c r="Q46" s="379"/>
    </row>
    <row r="47" spans="1:17" s="260" customFormat="1" ht="24.95" customHeight="1" x14ac:dyDescent="0.2">
      <c r="A47" s="44">
        <v>8</v>
      </c>
      <c r="B47" s="232" t="s">
        <v>620</v>
      </c>
      <c r="C47" s="44" t="s">
        <v>621</v>
      </c>
      <c r="D47" s="252" t="s">
        <v>622</v>
      </c>
      <c r="E47" s="232" t="s">
        <v>623</v>
      </c>
      <c r="F47" s="42" t="s">
        <v>624</v>
      </c>
      <c r="G47" s="258" t="s">
        <v>342</v>
      </c>
      <c r="H47" s="232" t="s">
        <v>625</v>
      </c>
      <c r="I47" s="258" t="s">
        <v>626</v>
      </c>
      <c r="J47" s="232">
        <v>2009</v>
      </c>
      <c r="K47" s="311"/>
      <c r="L47" s="44" t="s">
        <v>858</v>
      </c>
      <c r="M47" s="44" t="s">
        <v>859</v>
      </c>
      <c r="N47" s="311"/>
      <c r="O47" s="311"/>
      <c r="P47" s="379"/>
      <c r="Q47" s="379"/>
    </row>
    <row r="48" spans="1:17" ht="24.95" customHeight="1" x14ac:dyDescent="0.2">
      <c r="A48" s="44">
        <v>9</v>
      </c>
      <c r="B48" s="232" t="s">
        <v>664</v>
      </c>
      <c r="C48" s="44" t="s">
        <v>665</v>
      </c>
      <c r="D48" s="232" t="s">
        <v>666</v>
      </c>
      <c r="E48" s="232" t="s">
        <v>667</v>
      </c>
      <c r="F48" s="44" t="s">
        <v>668</v>
      </c>
      <c r="G48" s="232">
        <v>8480</v>
      </c>
      <c r="H48" s="232"/>
      <c r="I48" s="258"/>
      <c r="J48" s="232">
        <v>1994</v>
      </c>
      <c r="K48" s="246" t="s">
        <v>342</v>
      </c>
      <c r="L48" s="44" t="s">
        <v>803</v>
      </c>
      <c r="M48" s="44" t="s">
        <v>843</v>
      </c>
      <c r="N48" s="255"/>
      <c r="O48" s="255"/>
      <c r="P48" s="379"/>
      <c r="Q48" s="379"/>
    </row>
    <row r="49" spans="1:17" ht="24.95" customHeight="1" x14ac:dyDescent="0.2">
      <c r="A49" s="44">
        <v>10</v>
      </c>
      <c r="B49" s="44" t="s">
        <v>529</v>
      </c>
      <c r="C49" s="44" t="s">
        <v>669</v>
      </c>
      <c r="D49" s="252" t="s">
        <v>670</v>
      </c>
      <c r="E49" s="232" t="s">
        <v>671</v>
      </c>
      <c r="F49" s="44" t="s">
        <v>569</v>
      </c>
      <c r="G49" s="232">
        <v>2496</v>
      </c>
      <c r="H49" s="232" t="s">
        <v>672</v>
      </c>
      <c r="I49" s="258" t="s">
        <v>673</v>
      </c>
      <c r="J49" s="232">
        <v>2002</v>
      </c>
      <c r="K49" s="246" t="s">
        <v>342</v>
      </c>
      <c r="L49" s="44" t="s">
        <v>804</v>
      </c>
      <c r="M49" s="44" t="s">
        <v>860</v>
      </c>
      <c r="N49" s="255" t="s">
        <v>342</v>
      </c>
      <c r="O49" s="255" t="s">
        <v>342</v>
      </c>
      <c r="P49" s="379"/>
      <c r="Q49" s="379"/>
    </row>
    <row r="50" spans="1:17" ht="24.95" customHeight="1" x14ac:dyDescent="0.2">
      <c r="A50" s="44">
        <v>11</v>
      </c>
      <c r="B50" s="232" t="s">
        <v>612</v>
      </c>
      <c r="C50" s="44">
        <v>809</v>
      </c>
      <c r="D50" s="252" t="s">
        <v>700</v>
      </c>
      <c r="E50" s="232" t="s">
        <v>701</v>
      </c>
      <c r="F50" s="44"/>
      <c r="G50" s="232">
        <v>3972</v>
      </c>
      <c r="H50" s="232" t="s">
        <v>702</v>
      </c>
      <c r="I50" s="232">
        <v>3435</v>
      </c>
      <c r="J50" s="232">
        <v>1990</v>
      </c>
      <c r="K50" s="246" t="s">
        <v>342</v>
      </c>
      <c r="L50" s="44" t="s">
        <v>805</v>
      </c>
      <c r="M50" s="44" t="s">
        <v>861</v>
      </c>
      <c r="N50" s="246" t="s">
        <v>342</v>
      </c>
      <c r="O50" s="246" t="s">
        <v>342</v>
      </c>
      <c r="P50" s="379"/>
      <c r="Q50" s="379"/>
    </row>
    <row r="51" spans="1:17" ht="24.95" customHeight="1" x14ac:dyDescent="0.2">
      <c r="A51" s="44">
        <v>12</v>
      </c>
      <c r="B51" s="44" t="s">
        <v>661</v>
      </c>
      <c r="C51" s="44" t="s">
        <v>718</v>
      </c>
      <c r="D51" s="267" t="s">
        <v>719</v>
      </c>
      <c r="E51" s="44" t="s">
        <v>720</v>
      </c>
      <c r="F51" s="44" t="s">
        <v>563</v>
      </c>
      <c r="G51" s="44">
        <v>4580</v>
      </c>
      <c r="H51" s="245" t="s">
        <v>721</v>
      </c>
      <c r="I51" s="44"/>
      <c r="J51" s="44">
        <v>2002</v>
      </c>
      <c r="K51" s="246" t="s">
        <v>342</v>
      </c>
      <c r="L51" s="44" t="s">
        <v>806</v>
      </c>
      <c r="M51" s="44" t="s">
        <v>862</v>
      </c>
      <c r="N51" s="247" t="s">
        <v>342</v>
      </c>
      <c r="O51" s="248" t="s">
        <v>342</v>
      </c>
      <c r="P51" s="379"/>
      <c r="Q51" s="379"/>
    </row>
    <row r="52" spans="1:17" ht="24.95" customHeight="1" x14ac:dyDescent="0.2">
      <c r="A52" s="44">
        <v>13</v>
      </c>
      <c r="B52" s="232" t="s">
        <v>571</v>
      </c>
      <c r="C52" s="44" t="s">
        <v>687</v>
      </c>
      <c r="D52" s="254" t="s">
        <v>723</v>
      </c>
      <c r="E52" s="232" t="s">
        <v>724</v>
      </c>
      <c r="F52" s="44" t="s">
        <v>725</v>
      </c>
      <c r="G52" s="232">
        <v>2370</v>
      </c>
      <c r="H52" s="232" t="s">
        <v>726</v>
      </c>
      <c r="I52" s="232">
        <v>909</v>
      </c>
      <c r="J52" s="232">
        <v>1992</v>
      </c>
      <c r="K52" s="259" t="s">
        <v>342</v>
      </c>
      <c r="L52" s="44" t="s">
        <v>722</v>
      </c>
      <c r="M52" s="44" t="s">
        <v>863</v>
      </c>
      <c r="N52" s="255" t="s">
        <v>342</v>
      </c>
      <c r="O52" s="255" t="s">
        <v>342</v>
      </c>
      <c r="P52" s="379"/>
      <c r="Q52" s="379"/>
    </row>
    <row r="53" spans="1:17" ht="24.95" customHeight="1" x14ac:dyDescent="0.2">
      <c r="A53" s="44">
        <v>14</v>
      </c>
      <c r="B53" s="232" t="s">
        <v>727</v>
      </c>
      <c r="C53" s="44" t="s">
        <v>728</v>
      </c>
      <c r="D53" s="252" t="s">
        <v>729</v>
      </c>
      <c r="E53" s="232" t="s">
        <v>730</v>
      </c>
      <c r="F53" s="44" t="s">
        <v>659</v>
      </c>
      <c r="G53" s="258" t="s">
        <v>342</v>
      </c>
      <c r="H53" s="232" t="s">
        <v>731</v>
      </c>
      <c r="I53" s="232">
        <v>1000</v>
      </c>
      <c r="J53" s="232">
        <v>1997</v>
      </c>
      <c r="K53" s="259" t="s">
        <v>342</v>
      </c>
      <c r="L53" s="44" t="s">
        <v>807</v>
      </c>
      <c r="M53" s="44" t="s">
        <v>864</v>
      </c>
      <c r="N53" s="255" t="s">
        <v>342</v>
      </c>
      <c r="O53" s="255" t="s">
        <v>342</v>
      </c>
      <c r="P53" s="379"/>
      <c r="Q53" s="379"/>
    </row>
    <row r="54" spans="1:17" ht="24.95" customHeight="1" x14ac:dyDescent="0.2">
      <c r="A54" s="44">
        <v>15</v>
      </c>
      <c r="B54" s="44" t="s">
        <v>780</v>
      </c>
      <c r="C54" s="44" t="s">
        <v>808</v>
      </c>
      <c r="D54" s="252" t="s">
        <v>809</v>
      </c>
      <c r="E54" s="232" t="s">
        <v>810</v>
      </c>
      <c r="F54" s="44" t="s">
        <v>811</v>
      </c>
      <c r="G54" s="232">
        <v>4400</v>
      </c>
      <c r="H54" s="232" t="s">
        <v>815</v>
      </c>
      <c r="I54" s="258" t="s">
        <v>812</v>
      </c>
      <c r="J54" s="232">
        <v>2014</v>
      </c>
      <c r="K54" s="270">
        <v>150000</v>
      </c>
      <c r="L54" s="44" t="s">
        <v>814</v>
      </c>
      <c r="M54" s="44" t="s">
        <v>865</v>
      </c>
      <c r="N54" s="255" t="s">
        <v>813</v>
      </c>
      <c r="O54" s="255" t="s">
        <v>866</v>
      </c>
      <c r="P54" s="379"/>
      <c r="Q54" s="379"/>
    </row>
    <row r="55" spans="1:17" ht="24.95" customHeight="1" x14ac:dyDescent="0.2">
      <c r="A55" s="44">
        <v>16</v>
      </c>
      <c r="B55" s="42" t="s">
        <v>781</v>
      </c>
      <c r="C55" s="64" t="s">
        <v>816</v>
      </c>
      <c r="D55" s="312" t="s">
        <v>817</v>
      </c>
      <c r="E55" s="42" t="s">
        <v>818</v>
      </c>
      <c r="F55" s="64" t="s">
        <v>819</v>
      </c>
      <c r="G55" s="42">
        <v>2953</v>
      </c>
      <c r="H55" s="42" t="s">
        <v>820</v>
      </c>
      <c r="I55" s="313" t="s">
        <v>821</v>
      </c>
      <c r="J55" s="42">
        <v>2003</v>
      </c>
      <c r="K55" s="270">
        <v>51000</v>
      </c>
      <c r="L55" s="40" t="s">
        <v>788</v>
      </c>
      <c r="M55" s="40" t="s">
        <v>842</v>
      </c>
      <c r="N55" s="40" t="s">
        <v>788</v>
      </c>
      <c r="O55" s="40" t="s">
        <v>842</v>
      </c>
      <c r="P55" s="380"/>
      <c r="Q55" s="380"/>
    </row>
  </sheetData>
  <mergeCells count="20">
    <mergeCell ref="G3:G5"/>
    <mergeCell ref="H3:H5"/>
    <mergeCell ref="I3:I5"/>
    <mergeCell ref="P40:P55"/>
    <mergeCell ref="Q40:Q55"/>
    <mergeCell ref="P3:P5"/>
    <mergeCell ref="Q3:Q5"/>
    <mergeCell ref="A2:Q2"/>
    <mergeCell ref="A6:Q6"/>
    <mergeCell ref="A39:Q39"/>
    <mergeCell ref="J3:J5"/>
    <mergeCell ref="K3:K5"/>
    <mergeCell ref="L3:M4"/>
    <mergeCell ref="N3:O4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zoomScaleNormal="100" workbookViewId="0">
      <selection activeCell="B6" sqref="B6:B9"/>
    </sheetView>
  </sheetViews>
  <sheetFormatPr defaultRowHeight="12.75" x14ac:dyDescent="0.2"/>
  <cols>
    <col min="1" max="1" width="9.42578125" style="5" customWidth="1"/>
    <col min="2" max="2" width="18.42578125" style="5" customWidth="1"/>
    <col min="3" max="3" width="17.5703125" style="275" customWidth="1"/>
    <col min="4" max="4" width="38.28515625" style="286" customWidth="1"/>
    <col min="5" max="16384" width="9.140625" style="5"/>
  </cols>
  <sheetData>
    <row r="1" spans="1:4" x14ac:dyDescent="0.2">
      <c r="D1" s="276" t="s">
        <v>753</v>
      </c>
    </row>
    <row r="2" spans="1:4" ht="13.5" thickBot="1" x14ac:dyDescent="0.25">
      <c r="A2" s="6"/>
      <c r="B2" s="6"/>
      <c r="C2" s="277"/>
      <c r="D2" s="278"/>
    </row>
    <row r="3" spans="1:4" ht="21.75" customHeight="1" x14ac:dyDescent="0.2">
      <c r="A3" s="390" t="s">
        <v>754</v>
      </c>
      <c r="B3" s="391"/>
      <c r="C3" s="391"/>
      <c r="D3" s="392"/>
    </row>
    <row r="4" spans="1:4" ht="39" thickBot="1" x14ac:dyDescent="0.25">
      <c r="A4" s="299" t="s">
        <v>755</v>
      </c>
      <c r="B4" s="300" t="s">
        <v>758</v>
      </c>
      <c r="C4" s="301" t="s">
        <v>756</v>
      </c>
      <c r="D4" s="302" t="s">
        <v>757</v>
      </c>
    </row>
    <row r="5" spans="1:4" ht="30" customHeight="1" thickBot="1" x14ac:dyDescent="0.25">
      <c r="A5" s="295">
        <v>2016</v>
      </c>
      <c r="B5" s="296" t="s">
        <v>342</v>
      </c>
      <c r="C5" s="297" t="s">
        <v>342</v>
      </c>
      <c r="D5" s="298" t="s">
        <v>342</v>
      </c>
    </row>
    <row r="6" spans="1:4" ht="30" customHeight="1" x14ac:dyDescent="0.2">
      <c r="A6" s="395">
        <v>2015</v>
      </c>
      <c r="B6" s="279">
        <v>1927.06</v>
      </c>
      <c r="C6" s="287" t="s">
        <v>759</v>
      </c>
      <c r="D6" s="288" t="s">
        <v>774</v>
      </c>
    </row>
    <row r="7" spans="1:4" ht="30" customHeight="1" x14ac:dyDescent="0.2">
      <c r="A7" s="396"/>
      <c r="B7" s="279">
        <v>3865</v>
      </c>
      <c r="C7" s="280" t="s">
        <v>773</v>
      </c>
      <c r="D7" s="266" t="s">
        <v>868</v>
      </c>
    </row>
    <row r="8" spans="1:4" ht="30" customHeight="1" x14ac:dyDescent="0.2">
      <c r="A8" s="396"/>
      <c r="B8" s="279">
        <v>1125.99</v>
      </c>
      <c r="C8" s="279" t="s">
        <v>869</v>
      </c>
      <c r="D8" s="291" t="s">
        <v>775</v>
      </c>
    </row>
    <row r="9" spans="1:4" ht="30" customHeight="1" thickBot="1" x14ac:dyDescent="0.25">
      <c r="A9" s="397"/>
      <c r="B9" s="293">
        <v>254.29</v>
      </c>
      <c r="C9" s="293" t="s">
        <v>869</v>
      </c>
      <c r="D9" s="294" t="s">
        <v>770</v>
      </c>
    </row>
    <row r="10" spans="1:4" ht="30" customHeight="1" x14ac:dyDescent="0.2">
      <c r="A10" s="395">
        <v>2014</v>
      </c>
      <c r="B10" s="290">
        <v>1950</v>
      </c>
      <c r="C10" s="290" t="s">
        <v>766</v>
      </c>
      <c r="D10" s="265" t="s">
        <v>765</v>
      </c>
    </row>
    <row r="11" spans="1:4" ht="30" customHeight="1" x14ac:dyDescent="0.2">
      <c r="A11" s="396"/>
      <c r="B11" s="279">
        <v>59.9</v>
      </c>
      <c r="C11" s="279" t="s">
        <v>766</v>
      </c>
      <c r="D11" s="291" t="s">
        <v>769</v>
      </c>
    </row>
    <row r="12" spans="1:4" ht="30" customHeight="1" x14ac:dyDescent="0.2">
      <c r="A12" s="396"/>
      <c r="B12" s="279">
        <v>1826.6</v>
      </c>
      <c r="C12" s="279" t="s">
        <v>869</v>
      </c>
      <c r="D12" s="291" t="s">
        <v>770</v>
      </c>
    </row>
    <row r="13" spans="1:4" ht="30" customHeight="1" x14ac:dyDescent="0.2">
      <c r="A13" s="396"/>
      <c r="B13" s="279">
        <v>11046.37</v>
      </c>
      <c r="C13" s="398" t="s">
        <v>869</v>
      </c>
      <c r="D13" s="291" t="s">
        <v>770</v>
      </c>
    </row>
    <row r="14" spans="1:4" ht="30" customHeight="1" x14ac:dyDescent="0.2">
      <c r="A14" s="396"/>
      <c r="B14" s="279">
        <v>10000</v>
      </c>
      <c r="C14" s="399"/>
      <c r="D14" s="291" t="s">
        <v>870</v>
      </c>
    </row>
    <row r="15" spans="1:4" ht="30" customHeight="1" x14ac:dyDescent="0.2">
      <c r="A15" s="396"/>
      <c r="B15" s="279">
        <v>1558.36</v>
      </c>
      <c r="C15" s="315" t="s">
        <v>869</v>
      </c>
      <c r="D15" s="291" t="s">
        <v>770</v>
      </c>
    </row>
    <row r="16" spans="1:4" ht="30" customHeight="1" x14ac:dyDescent="0.2">
      <c r="A16" s="396"/>
      <c r="B16" s="279">
        <v>748.68</v>
      </c>
      <c r="C16" s="315" t="s">
        <v>869</v>
      </c>
      <c r="D16" s="291" t="s">
        <v>770</v>
      </c>
    </row>
    <row r="17" spans="1:4" ht="30" customHeight="1" x14ac:dyDescent="0.2">
      <c r="A17" s="396"/>
      <c r="B17" s="279">
        <v>961.1</v>
      </c>
      <c r="C17" s="315" t="s">
        <v>869</v>
      </c>
      <c r="D17" s="291" t="s">
        <v>770</v>
      </c>
    </row>
    <row r="18" spans="1:4" ht="30" customHeight="1" x14ac:dyDescent="0.2">
      <c r="A18" s="396"/>
      <c r="B18" s="279">
        <v>270</v>
      </c>
      <c r="C18" s="279" t="s">
        <v>869</v>
      </c>
      <c r="D18" s="291" t="s">
        <v>770</v>
      </c>
    </row>
    <row r="19" spans="1:4" ht="30" customHeight="1" x14ac:dyDescent="0.2">
      <c r="A19" s="396"/>
      <c r="B19" s="280">
        <v>1699</v>
      </c>
      <c r="C19" s="280" t="s">
        <v>767</v>
      </c>
      <c r="D19" s="266" t="s">
        <v>771</v>
      </c>
    </row>
    <row r="20" spans="1:4" ht="30" customHeight="1" thickBot="1" x14ac:dyDescent="0.25">
      <c r="A20" s="397"/>
      <c r="B20" s="289">
        <v>5872</v>
      </c>
      <c r="C20" s="289" t="s">
        <v>768</v>
      </c>
      <c r="D20" s="269" t="s">
        <v>772</v>
      </c>
    </row>
    <row r="21" spans="1:4" ht="30" customHeight="1" x14ac:dyDescent="0.2">
      <c r="A21" s="395">
        <v>2013</v>
      </c>
      <c r="B21" s="287">
        <v>147.6</v>
      </c>
      <c r="C21" s="287" t="s">
        <v>759</v>
      </c>
      <c r="D21" s="288" t="s">
        <v>763</v>
      </c>
    </row>
    <row r="22" spans="1:4" ht="30" customHeight="1" x14ac:dyDescent="0.2">
      <c r="A22" s="396"/>
      <c r="B22" s="280">
        <v>701.1</v>
      </c>
      <c r="C22" s="280" t="s">
        <v>759</v>
      </c>
      <c r="D22" s="266" t="s">
        <v>764</v>
      </c>
    </row>
    <row r="23" spans="1:4" ht="30" customHeight="1" x14ac:dyDescent="0.2">
      <c r="A23" s="396"/>
      <c r="B23" s="280">
        <v>1059</v>
      </c>
      <c r="C23" s="280" t="s">
        <v>760</v>
      </c>
      <c r="D23" s="266" t="s">
        <v>765</v>
      </c>
    </row>
    <row r="24" spans="1:4" ht="30" customHeight="1" x14ac:dyDescent="0.2">
      <c r="A24" s="396"/>
      <c r="B24" s="280">
        <v>1107</v>
      </c>
      <c r="C24" s="280" t="s">
        <v>761</v>
      </c>
      <c r="D24" s="266" t="s">
        <v>765</v>
      </c>
    </row>
    <row r="25" spans="1:4" ht="30" customHeight="1" x14ac:dyDescent="0.2">
      <c r="A25" s="396"/>
      <c r="B25" s="280">
        <v>239.85</v>
      </c>
      <c r="C25" s="280" t="s">
        <v>759</v>
      </c>
      <c r="D25" s="266" t="s">
        <v>763</v>
      </c>
    </row>
    <row r="26" spans="1:4" ht="30" customHeight="1" x14ac:dyDescent="0.2">
      <c r="A26" s="396"/>
      <c r="B26" s="280">
        <v>595.32000000000005</v>
      </c>
      <c r="C26" s="280" t="s">
        <v>762</v>
      </c>
      <c r="D26" s="266" t="s">
        <v>765</v>
      </c>
    </row>
    <row r="27" spans="1:4" ht="30" customHeight="1" thickBot="1" x14ac:dyDescent="0.25">
      <c r="A27" s="397"/>
      <c r="B27" s="289">
        <v>708.48</v>
      </c>
      <c r="C27" s="289" t="s">
        <v>762</v>
      </c>
      <c r="D27" s="269" t="s">
        <v>765</v>
      </c>
    </row>
    <row r="28" spans="1:4" ht="24.95" customHeight="1" x14ac:dyDescent="0.2">
      <c r="A28" s="281"/>
      <c r="B28" s="9"/>
      <c r="C28" s="282"/>
      <c r="D28" s="283"/>
    </row>
    <row r="29" spans="1:4" ht="24.95" customHeight="1" x14ac:dyDescent="0.2">
      <c r="A29" s="281"/>
      <c r="B29" s="9"/>
      <c r="C29" s="282"/>
      <c r="D29" s="283"/>
    </row>
    <row r="30" spans="1:4" ht="12.75" customHeight="1" x14ac:dyDescent="0.2">
      <c r="A30" s="281"/>
      <c r="B30" s="9"/>
      <c r="C30" s="282"/>
      <c r="D30" s="283"/>
    </row>
    <row r="31" spans="1:4" ht="12.75" customHeight="1" x14ac:dyDescent="0.2">
      <c r="A31" s="281"/>
      <c r="B31" s="9"/>
      <c r="C31" s="282"/>
      <c r="D31" s="283"/>
    </row>
    <row r="32" spans="1:4" ht="12.75" customHeight="1" x14ac:dyDescent="0.2">
      <c r="A32" s="281"/>
      <c r="B32" s="9"/>
      <c r="C32" s="282"/>
      <c r="D32" s="283"/>
    </row>
    <row r="33" spans="1:4" ht="12.75" customHeight="1" x14ac:dyDescent="0.2">
      <c r="A33" s="281"/>
      <c r="B33" s="9"/>
      <c r="C33" s="282"/>
      <c r="D33" s="283"/>
    </row>
    <row r="34" spans="1:4" ht="12.75" customHeight="1" x14ac:dyDescent="0.2">
      <c r="A34" s="281"/>
      <c r="B34" s="9"/>
      <c r="C34" s="282"/>
      <c r="D34" s="283"/>
    </row>
    <row r="35" spans="1:4" ht="12.75" customHeight="1" x14ac:dyDescent="0.2">
      <c r="A35" s="281"/>
      <c r="B35" s="9"/>
      <c r="C35" s="282"/>
      <c r="D35" s="283"/>
    </row>
    <row r="36" spans="1:4" ht="12.75" customHeight="1" x14ac:dyDescent="0.2">
      <c r="A36" s="281"/>
      <c r="B36" s="9"/>
      <c r="C36" s="282"/>
      <c r="D36" s="283"/>
    </row>
    <row r="37" spans="1:4" ht="12.75" customHeight="1" x14ac:dyDescent="0.2">
      <c r="A37" s="281"/>
      <c r="B37" s="9"/>
      <c r="C37" s="282"/>
      <c r="D37" s="283"/>
    </row>
    <row r="38" spans="1:4" ht="12.75" customHeight="1" x14ac:dyDescent="0.2">
      <c r="A38" s="281"/>
      <c r="B38" s="9"/>
      <c r="C38" s="282"/>
      <c r="D38" s="283"/>
    </row>
    <row r="39" spans="1:4" ht="12.75" customHeight="1" x14ac:dyDescent="0.2">
      <c r="A39" s="281"/>
      <c r="B39" s="9"/>
      <c r="C39" s="282"/>
      <c r="D39" s="283"/>
    </row>
    <row r="40" spans="1:4" ht="12.75" customHeight="1" x14ac:dyDescent="0.2">
      <c r="A40" s="281"/>
      <c r="B40" s="9"/>
      <c r="C40" s="282"/>
      <c r="D40" s="283"/>
    </row>
    <row r="41" spans="1:4" ht="12.75" customHeight="1" x14ac:dyDescent="0.2">
      <c r="A41" s="281"/>
      <c r="B41" s="9"/>
      <c r="C41" s="282"/>
      <c r="D41" s="283"/>
    </row>
    <row r="42" spans="1:4" ht="12.75" customHeight="1" x14ac:dyDescent="0.2">
      <c r="A42" s="281"/>
      <c r="B42" s="9"/>
      <c r="C42" s="282"/>
      <c r="D42" s="283"/>
    </row>
    <row r="43" spans="1:4" ht="12.75" customHeight="1" x14ac:dyDescent="0.2">
      <c r="A43" s="281"/>
      <c r="B43" s="9"/>
      <c r="C43" s="282"/>
      <c r="D43" s="283"/>
    </row>
    <row r="44" spans="1:4" ht="12.75" customHeight="1" x14ac:dyDescent="0.2">
      <c r="A44" s="281"/>
      <c r="B44" s="9"/>
      <c r="C44" s="282"/>
      <c r="D44" s="283"/>
    </row>
    <row r="45" spans="1:4" ht="12.75" customHeight="1" x14ac:dyDescent="0.2">
      <c r="A45" s="281"/>
      <c r="B45" s="9"/>
      <c r="C45" s="282"/>
      <c r="D45" s="283"/>
    </row>
    <row r="46" spans="1:4" ht="12.75" customHeight="1" x14ac:dyDescent="0.2">
      <c r="A46" s="281"/>
      <c r="B46" s="9"/>
      <c r="C46" s="282"/>
      <c r="D46" s="283"/>
    </row>
    <row r="47" spans="1:4" ht="12.75" customHeight="1" x14ac:dyDescent="0.2">
      <c r="A47" s="281"/>
      <c r="B47" s="9"/>
      <c r="C47" s="282"/>
      <c r="D47" s="393"/>
    </row>
    <row r="48" spans="1:4" ht="12.75" customHeight="1" x14ac:dyDescent="0.2">
      <c r="A48" s="281"/>
      <c r="B48" s="9"/>
      <c r="C48" s="282"/>
      <c r="D48" s="393"/>
    </row>
    <row r="49" spans="1:4" ht="12.75" customHeight="1" x14ac:dyDescent="0.2">
      <c r="A49" s="281"/>
      <c r="B49" s="9"/>
      <c r="C49" s="282"/>
      <c r="D49" s="393"/>
    </row>
    <row r="50" spans="1:4" ht="12.75" customHeight="1" x14ac:dyDescent="0.2">
      <c r="A50" s="281"/>
      <c r="B50" s="9"/>
      <c r="C50" s="282"/>
      <c r="D50" s="283"/>
    </row>
    <row r="51" spans="1:4" ht="12.75" customHeight="1" x14ac:dyDescent="0.2">
      <c r="A51" s="281"/>
      <c r="B51" s="9"/>
      <c r="C51" s="282"/>
      <c r="D51" s="283"/>
    </row>
    <row r="52" spans="1:4" ht="12.75" customHeight="1" x14ac:dyDescent="0.2">
      <c r="A52" s="281"/>
      <c r="B52" s="9"/>
      <c r="C52" s="282"/>
      <c r="D52" s="283"/>
    </row>
    <row r="53" spans="1:4" ht="12.75" customHeight="1" x14ac:dyDescent="0.2">
      <c r="A53" s="281"/>
      <c r="B53" s="9"/>
      <c r="C53" s="282"/>
      <c r="D53" s="283"/>
    </row>
    <row r="54" spans="1:4" ht="12.75" customHeight="1" x14ac:dyDescent="0.2">
      <c r="A54" s="281"/>
      <c r="B54" s="9"/>
      <c r="C54" s="282"/>
      <c r="D54" s="283"/>
    </row>
    <row r="55" spans="1:4" ht="12.75" customHeight="1" x14ac:dyDescent="0.2">
      <c r="A55" s="281"/>
      <c r="B55" s="9"/>
      <c r="C55" s="282"/>
      <c r="D55" s="394"/>
    </row>
    <row r="56" spans="1:4" ht="12.75" customHeight="1" x14ac:dyDescent="0.2">
      <c r="A56" s="281"/>
      <c r="B56" s="9"/>
      <c r="C56" s="282"/>
      <c r="D56" s="394"/>
    </row>
    <row r="57" spans="1:4" ht="12.75" customHeight="1" x14ac:dyDescent="0.2">
      <c r="A57" s="281"/>
      <c r="B57" s="9"/>
      <c r="C57" s="282"/>
      <c r="D57" s="394"/>
    </row>
    <row r="58" spans="1:4" ht="12.75" customHeight="1" x14ac:dyDescent="0.2">
      <c r="A58" s="281"/>
      <c r="B58" s="9"/>
      <c r="C58" s="282"/>
      <c r="D58" s="283"/>
    </row>
    <row r="59" spans="1:4" ht="12.75" customHeight="1" x14ac:dyDescent="0.2">
      <c r="A59" s="281"/>
      <c r="B59" s="9"/>
      <c r="C59" s="282"/>
      <c r="D59" s="283"/>
    </row>
    <row r="60" spans="1:4" ht="12.75" customHeight="1" x14ac:dyDescent="0.2">
      <c r="A60" s="281"/>
      <c r="B60" s="9"/>
      <c r="C60" s="282"/>
      <c r="D60" s="283"/>
    </row>
    <row r="61" spans="1:4" ht="12.75" customHeight="1" x14ac:dyDescent="0.2">
      <c r="A61" s="281"/>
      <c r="B61" s="9"/>
      <c r="C61" s="282"/>
      <c r="D61" s="283"/>
    </row>
    <row r="62" spans="1:4" x14ac:dyDescent="0.2">
      <c r="A62" s="284"/>
      <c r="B62"/>
      <c r="D62" s="5"/>
    </row>
    <row r="63" spans="1:4" x14ac:dyDescent="0.2">
      <c r="A63" s="284"/>
      <c r="B63"/>
      <c r="D63" s="5"/>
    </row>
    <row r="64" spans="1:4" x14ac:dyDescent="0.2">
      <c r="A64"/>
      <c r="B64" s="285"/>
      <c r="D64" s="5"/>
    </row>
    <row r="65" spans="1:2" x14ac:dyDescent="0.2">
      <c r="A65"/>
      <c r="B65" s="285"/>
    </row>
    <row r="66" spans="1:2" x14ac:dyDescent="0.2">
      <c r="A66" s="284"/>
      <c r="B66"/>
    </row>
    <row r="67" spans="1:2" x14ac:dyDescent="0.2">
      <c r="A67"/>
      <c r="B67" s="285"/>
    </row>
  </sheetData>
  <mergeCells count="7">
    <mergeCell ref="A3:D3"/>
    <mergeCell ref="D47:D49"/>
    <mergeCell ref="D55:D57"/>
    <mergeCell ref="A21:A27"/>
    <mergeCell ref="A10:A20"/>
    <mergeCell ref="A6:A9"/>
    <mergeCell ref="C13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budynki</vt:lpstr>
      <vt:lpstr>elektronika</vt:lpstr>
      <vt:lpstr>środki trwałe</vt:lpstr>
      <vt:lpstr>Pojazdy</vt:lpstr>
      <vt:lpstr>Szkodowość</vt:lpstr>
      <vt:lpstr>budynki!Obszar_wydruku</vt:lpstr>
      <vt:lpstr>elektronika!Obszar_wydruku</vt:lpstr>
      <vt:lpstr>Szkodowość!Obszar_wydruku</vt:lpstr>
      <vt:lpstr>'środki trwałe'!Obszar_wydruku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Izabela IJZ. Jędrzejczak-Zamolska</cp:lastModifiedBy>
  <cp:lastPrinted>2016-02-08T10:15:14Z</cp:lastPrinted>
  <dcterms:created xsi:type="dcterms:W3CDTF">2003-03-13T10:23:20Z</dcterms:created>
  <dcterms:modified xsi:type="dcterms:W3CDTF">2016-02-23T06:59:52Z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  <property fmtid="{D5CDD505-2E9C-101B-9397-08002B2CF9AE}" pid="27" name="_AdHocReviewCycleID">
    <vt:i4>-1045651459</vt:i4>
  </property>
  <property fmtid="{D5CDD505-2E9C-101B-9397-08002B2CF9AE}" pid="28" name="_EmailSubject">
    <vt:lpwstr>kwidzyn</vt:lpwstr>
  </property>
  <property fmtid="{D5CDD505-2E9C-101B-9397-08002B2CF9AE}" pid="29" name="_AuthorEmail">
    <vt:lpwstr>izabela.kunicka@maximus-broker.pl</vt:lpwstr>
  </property>
  <property fmtid="{D5CDD505-2E9C-101B-9397-08002B2CF9AE}" pid="30" name="_AuthorEmailDisplayName">
    <vt:lpwstr>Izabela Kunicka</vt:lpwstr>
  </property>
  <property fmtid="{D5CDD505-2E9C-101B-9397-08002B2CF9AE}" pid="31" name="_ReviewingToolsShownOnce">
    <vt:lpwstr/>
  </property>
</Properties>
</file>