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firstSheet="1" activeTab="1"/>
  </bookViews>
  <sheets>
    <sheet name="Dane" sheetId="1" r:id="rId1"/>
    <sheet name="GFOŚiGW" sheetId="2" r:id="rId2"/>
    <sheet name="ZB-MZK" sheetId="3" r:id="rId3"/>
    <sheet name="Dotacje" sheetId="4" r:id="rId4"/>
    <sheet name="Inwestycje" sheetId="5" r:id="rId5"/>
    <sheet name="Załącznik Nr 1" sheetId="6" r:id="rId6"/>
    <sheet name="Załacznik Nr 2" sheetId="7" r:id="rId7"/>
    <sheet name="Załącznik Nr3 " sheetId="8" r:id="rId8"/>
  </sheets>
  <definedNames/>
  <calcPr fullCalcOnLoad="1"/>
</workbook>
</file>

<file path=xl/sharedStrings.xml><?xml version="1.0" encoding="utf-8"?>
<sst xmlns="http://schemas.openxmlformats.org/spreadsheetml/2006/main" count="407" uniqueCount="249">
  <si>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</si>
  <si>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</si>
  <si>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</si>
  <si>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</si>
  <si>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</si>
  <si>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</si>
  <si>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</si>
  <si>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</si>
  <si>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</si>
  <si>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</si>
  <si>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</si>
  <si>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</si>
  <si>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</si>
  <si>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Załącznik Nr 3</t>
  </si>
  <si>
    <t>Rady Miejskiej w Sulejowie</t>
  </si>
  <si>
    <t>L.p.</t>
  </si>
  <si>
    <t>Załącznik Nr 4</t>
  </si>
  <si>
    <t>z czego - wydatki ulegające zmianie</t>
  </si>
  <si>
    <t>z czego - dochody ulegające zmianie</t>
  </si>
  <si>
    <t>Nazwa zadania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</si>
  <si>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</si>
  <si>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</si>
  <si>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</si>
  <si>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</si>
  <si>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</si>
  <si>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</si>
  <si>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</si>
  <si>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Przebudowa ulicy Krawieckiej w Uszczynie</t>
  </si>
  <si>
    <t>Przebudowa drogi gminnej we wsi Podlubień</t>
  </si>
  <si>
    <t>2004 - 2005</t>
  </si>
  <si>
    <t>Odwodnienie ulicy Topolowej w Przygłowie</t>
  </si>
  <si>
    <t>Przebudowa ulicy Rolniczej w Uszczynie</t>
  </si>
  <si>
    <t>Przebudowa ulicy Energetycznej we Włodzimierzowie</t>
  </si>
  <si>
    <t>0840</t>
  </si>
  <si>
    <t xml:space="preserve">Plan po zmianach </t>
  </si>
  <si>
    <t>Plan po zmianach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</si>
  <si>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</si>
  <si>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</si>
  <si>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</si>
  <si>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</si>
  <si>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</si>
  <si>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</si>
  <si>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</si>
  <si>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</si>
  <si>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0830</t>
  </si>
  <si>
    <t>wpływy z usług</t>
  </si>
  <si>
    <t>0920</t>
  </si>
  <si>
    <t>pozostałe odsetki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</si>
  <si>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</si>
  <si>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</si>
  <si>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</si>
  <si>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</si>
  <si>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</si>
  <si>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</si>
  <si>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</si>
  <si>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</si>
  <si>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</si>
  <si>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</si>
  <si>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</si>
  <si>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</si>
  <si>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</si>
  <si>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</si>
  <si>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Kwota dotacji</t>
  </si>
  <si>
    <t>Wpłaty do budżetu</t>
  </si>
  <si>
    <t>środków obrotowych</t>
  </si>
  <si>
    <t>z zysku</t>
  </si>
  <si>
    <t>1.</t>
  </si>
  <si>
    <t>Miejski Zakład Komunalny    zakład budżetowy</t>
  </si>
  <si>
    <r>
      <t xml:space="preserve">Nazwa jednostki      </t>
    </r>
    <r>
      <rPr>
        <sz val="10"/>
        <rFont val="Arial"/>
        <family val="2"/>
      </rPr>
      <t>(forma organizacyjna)</t>
    </r>
  </si>
  <si>
    <t>Fundusz Ochrony Środowiska i Gospodarki Wodnej</t>
  </si>
  <si>
    <t>0970</t>
  </si>
  <si>
    <t>wpływy z różnych opłat</t>
  </si>
  <si>
    <t>wydatki inwestycyjne funduszy celowych</t>
  </si>
  <si>
    <t>pożyczką z WFOŚiGW</t>
  </si>
  <si>
    <t>Przebudowa części ulicy Przedszkolnej od ulicy Lipowej wraz z ulicą Krzywą i częścią ulicy Kasztanowej  w Poniatowie</t>
  </si>
  <si>
    <t>2004 - 2006</t>
  </si>
  <si>
    <t>Przebudowa części ulic Barbary i Rudnickiego w Sulejowie</t>
  </si>
  <si>
    <t>Z</t>
  </si>
  <si>
    <t>Gminny Fundusz Ochrony Środowiska i Gospodarki Wodnej</t>
  </si>
  <si>
    <t>Plan przychodów i wydatków zakładu budżetowego</t>
  </si>
  <si>
    <t>Plan finansowy Miejskiego Zakładu Komunalnego w Sulejowie</t>
  </si>
  <si>
    <t>Plan dotacji budżetu oraz wpłat do budżetu gminnych jednostek</t>
  </si>
  <si>
    <t>Załącznik Nr 7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</si>
  <si>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</si>
  <si>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</si>
  <si>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</si>
  <si>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</si>
  <si>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</si>
  <si>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</si>
  <si>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</si>
  <si>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>wynagrodzenia bezosobowe</t>
  </si>
  <si>
    <t>Plan nakładów na inwestycje w 2005 roku</t>
  </si>
  <si>
    <t>Termin rozpoczęcia</t>
  </si>
  <si>
    <t>Wielkość nakładów zrealizowanych do 2004 roku</t>
  </si>
  <si>
    <t>Nakłady planowane na lata 2005-2008</t>
  </si>
  <si>
    <t>Dotacje z budżetu gminy w 2005 roku</t>
  </si>
  <si>
    <t>Limit dotacji na lata 2006-2008</t>
  </si>
  <si>
    <t>dotacje z budżetu gminy w 2005 roku pokryte są:</t>
  </si>
  <si>
    <t>dochodami  własnymi</t>
  </si>
  <si>
    <t>środkami ludności</t>
  </si>
  <si>
    <t>innymi środkami</t>
  </si>
  <si>
    <t>Przebudowa części ulic Jagielończyka i Romańskiej w Sulejowie</t>
  </si>
  <si>
    <t>Modernizacja ulicy Grunwaldzkiej w Sulejowie</t>
  </si>
  <si>
    <t>Rozbudowa sieci, oprogramowania i wymiana stanowisk komputerowych w Urzędzie Miejskim</t>
  </si>
  <si>
    <t xml:space="preserve">Przebudowa drogi Witów Kolonia - Kałek położenie nawierzchni bitumicznej </t>
  </si>
  <si>
    <t>Dokończenie modernizacji ulicy Rudnickiego w Sulejowie</t>
  </si>
  <si>
    <t>2005 - 2006</t>
  </si>
  <si>
    <t>Przebudowa ulicy W. Łokietka i Mauretańskiej w Sulejowie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</si>
  <si>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</si>
  <si>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</si>
  <si>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</si>
  <si>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Modernizacja oczyszczalni ścieków wraz z przepompowniami</t>
  </si>
  <si>
    <t>2005 - 2008</t>
  </si>
  <si>
    <t>Uszczelnianie istniejącej i rozbudowa kanalizacji sanitarnej w Sulejowie</t>
  </si>
  <si>
    <t>Budowa Centrum Sportowo - Rekreacyjno - Kulturalnego w Sulejowie ul. Szkolna 2</t>
  </si>
  <si>
    <t>Plan 2005</t>
  </si>
  <si>
    <t>wpływy ze sprzedaży wyrobów</t>
  </si>
  <si>
    <t>organizacyjnych na 2005 rok</t>
  </si>
  <si>
    <t>Wydatki budżetu gminy na 2005 rok</t>
  </si>
  <si>
    <t>Aktualny plan na 2005 rok</t>
  </si>
  <si>
    <t>Dochody budżetu gminy na 2005 rok</t>
  </si>
  <si>
    <t>wydatki na zakupy inwestycyjne funduszy celowych</t>
  </si>
  <si>
    <t>Zakup sprzętu komputerowego</t>
  </si>
  <si>
    <t>wydatki inwestycyjne zakładów budżetowych</t>
  </si>
  <si>
    <t xml:space="preserve">Nakładka bitumiczna na drogach gminnych  </t>
  </si>
  <si>
    <t>Kompleksowe uzbrojenie terenu pod działalność usługowo-handlową w Sulejowie</t>
  </si>
  <si>
    <t>Utworzenie gminnego zespołu reagowania - zakup sprzętu komputerowego</t>
  </si>
  <si>
    <t>Utworzenie gminnego zespołu reagowania - adaptacja pomieszczenia</t>
  </si>
  <si>
    <t>Przebudowa drogi gminnej w Witowie</t>
  </si>
  <si>
    <t>Przebudowa drogi gminnej w Zalesicach</t>
  </si>
  <si>
    <t>Wymiana rur azbestowo-cementowych wodociągu w ulicy Barbary i Rudnickiego w Sulejowie</t>
  </si>
  <si>
    <t>MZK Sulejów</t>
  </si>
  <si>
    <t>PD "Lambdar" Łódź</t>
  </si>
  <si>
    <t>zakup usług dostępu do sieci Internet</t>
  </si>
  <si>
    <t>Rozbudowa Przedszkola Samorządowego w Poniatowie</t>
  </si>
  <si>
    <t>Budowa nowych i modernizacja istniejących boisk przy szkołach podstawowych</t>
  </si>
  <si>
    <t>Budowa drugiej niezależnej nitki wodociągowej z ujęcia "Barbara" w Sulejowie</t>
  </si>
  <si>
    <t>Budowa trzeciego zbiornika wody przy ujęciu "Barbara" wraz z modernizacją</t>
  </si>
  <si>
    <t>Modernizacja drogi Witów Kolonia - Przygłów</t>
  </si>
  <si>
    <t>Rozbudowa kanalizacji w ulicy Grunwaldzkiej w Sulejowie</t>
  </si>
  <si>
    <t>010</t>
  </si>
  <si>
    <t>01010</t>
  </si>
  <si>
    <t>Budowa wodociągu w ulicy Kasztanowej we Włodzimierzowie</t>
  </si>
  <si>
    <t>Modernizacja części ulicy Wyszyńskiego we Włodzimierzowie</t>
  </si>
  <si>
    <t>Budowa zatoki autobusowej i chodnika w ulicy Rudnickiego w Sulejowie</t>
  </si>
  <si>
    <t xml:space="preserve">dotacja przedmiotowa z budżetu gminy </t>
  </si>
  <si>
    <t>Modernizacja ulicy Polnej we Włodzimierzowie</t>
  </si>
  <si>
    <t>Wymiana rur azbestowo-cementowych w ulicy Jagielończyka w Sulejowie</t>
  </si>
  <si>
    <t>Budowa pompowni wodociągowej w Przygłowie</t>
  </si>
  <si>
    <t>2005-2006</t>
  </si>
  <si>
    <t>Przebudowa części ulicy Romańskiej w Sulejowie</t>
  </si>
  <si>
    <t>Przebudowa części ulic Jagielończyka w Sulejowie</t>
  </si>
  <si>
    <t>2004 - 2007</t>
  </si>
  <si>
    <t>Rozbudowa wodociągu w Przygłowie</t>
  </si>
  <si>
    <t>Rozbudowa wodociągu w ulicy Modrzewiowej w Uszczynie</t>
  </si>
  <si>
    <t>Budowa wodociągu w ulicy Jarzębinowej i Jasnej we Włodzimierzowie</t>
  </si>
  <si>
    <t>Budowa zbiornika odparowującego z doprowadzeniem wód opadowych z osiedla Podklasztorze w Sulejowie</t>
  </si>
  <si>
    <t>Rozbudowa wodociągu w Kłudzicach</t>
  </si>
  <si>
    <t>PRDM Piotrków T.</t>
  </si>
  <si>
    <t>Wymiana parkietu w sali gimnastycznej przy Szkole Podstawowej w Przygłowie</t>
  </si>
  <si>
    <t>Załącznik Nr 5</t>
  </si>
  <si>
    <t>PEUK Piotrków T.</t>
  </si>
  <si>
    <t>2009 - 2010</t>
  </si>
  <si>
    <t>2004 - 2011</t>
  </si>
  <si>
    <t>2005 - 2009</t>
  </si>
  <si>
    <t>2005 - 2011</t>
  </si>
  <si>
    <t>2008 - 2009</t>
  </si>
  <si>
    <t>w tym 182.000 zł umorzenia pożyczek z WFOŚiGW w Łodzi</t>
  </si>
  <si>
    <t>Zakup oprogramowania i sprzętu komputerowego</t>
  </si>
  <si>
    <t>z dnia 29 grudnia 2005 roku</t>
  </si>
  <si>
    <t>Oświata i wychowanie - szkoły podstawowe - nagrody i wydatki osobowe nie zaliczane do wynagrodzeń</t>
  </si>
  <si>
    <t>Oświata i wychowanie - oddziały przedszkone w szkołach podstawowych - nagrody i wydatki osobowe nie zaliczane do wynagrodzeń</t>
  </si>
  <si>
    <t>Oświata i wychowanie - gimnazja - nagrody i wydatki osobowe nie zaliczane do wynagrodzeń</t>
  </si>
  <si>
    <t>Edukacyjna opieka wychowawcza - świetlice szkolne - nagrody i wydatki osobowe nie zaliczane do wynagrodzeń</t>
  </si>
  <si>
    <t>Oświata i wychowanie - szkoły podstawowe - wynagrodzenia osobowe pracowników</t>
  </si>
  <si>
    <t>Oświata i wychowanie - szkoły podstawowe - składki na ubezpieczenia społeczne</t>
  </si>
  <si>
    <t>Oświata i wychowanie - przedszkola - składki na ubezpieczenia społeczne</t>
  </si>
  <si>
    <t>Oświata i wychowanie - gimnazja - składki na ubezpieczenia społeczne</t>
  </si>
  <si>
    <t>Oświata i wychowanie - szkoły podstawowe - składki na fundusz pracy</t>
  </si>
  <si>
    <t>Oświata i wychowanie - przedszkola - składki na fundusz pracy</t>
  </si>
  <si>
    <t>Oświata i wychowanie - oddziały przedszkone w szkołach podstawowych - składki na fundusz pracy</t>
  </si>
  <si>
    <t>Oświata i wychowanie - gimnazja - składki na fundusz pracy</t>
  </si>
  <si>
    <t>Edukacyjna opieka wychowawcza - świetlice szkolne - składki na fundusz pracy</t>
  </si>
  <si>
    <t>Oświata i wychowanie - szkoły podstawowe - zakup materiałów i wyposażenia</t>
  </si>
  <si>
    <t>Oświata i wychowanie - przedszkola - zakup materiałów i wyposażenia</t>
  </si>
  <si>
    <t>Oświata i wychowanie - gimnazja - zakup materiałów i wyposażenia</t>
  </si>
  <si>
    <t>Oświata i wychowanie - przedszkola - zakup energii</t>
  </si>
  <si>
    <t>Oświata i wychowanie - gimnazja - zakup energii</t>
  </si>
  <si>
    <t>Oświata i wychowanie - szkoły podstawowe - zakup pozostałych usług</t>
  </si>
  <si>
    <t>Oświata i wychowanie - przedszkola - zakup pozostałych usług</t>
  </si>
  <si>
    <t>Oświata i wychowanie - gimnazja - zakup pozostałych usług</t>
  </si>
  <si>
    <t>Oświata i wychowanie - pozostała działalność - odpisy na zakładowy fundusz świadczeń socjalnych</t>
  </si>
  <si>
    <t>Oświata i wychowanie - gimnazja - odpisy na zakładowy fundusz świadczeń socjalnych</t>
  </si>
  <si>
    <t>Edukacyjna opieka wychowawcza - świetlice szkolne - odpisy na zakładowy fundusz świadczeń socjalnych</t>
  </si>
  <si>
    <t>0340</t>
  </si>
  <si>
    <t>Administracja publiczna - Urząd Miejski - zakup energii</t>
  </si>
  <si>
    <t>Oświata i wychowanie - dowożenie uczniów - zakup materiałów i wyposażenia</t>
  </si>
  <si>
    <t>Oświata i wychowanie - dowożenie uczniów - zakup pozostałych usług</t>
  </si>
  <si>
    <t>Oświata i wychowanie - dowożenie uczniów - odpisy na zakładowy fundusz świadczeń socjalnych</t>
  </si>
  <si>
    <t>Gospodarka komunalna i ochrona środowiska - oczyszczanie miast i wsi - zakup materiałów i wyposażenia</t>
  </si>
  <si>
    <t>Wpływy z podatków - podatek od środków transportowych - osoby fizyczne</t>
  </si>
  <si>
    <t>Dochody uzyskiwane przez jednostki budżetowe gminy - wpływy z usług - świetlice szkolne</t>
  </si>
  <si>
    <t>Dochody uzyskiwane przez jednostki budżetowe gminy - wpływy z różnych dochodów - świetlice szkolne</t>
  </si>
  <si>
    <t>Kultura i ochrona dziedzictwa narodowego - pozostała działalność - zakup materiałów i wyposażenia</t>
  </si>
  <si>
    <t>Kultura i ochrona dziedzictwa narodowego - pozostała działalność - zakup pozostałych usług</t>
  </si>
  <si>
    <t>Ochrona zdrowia - przeciwdziałanie alkoholizmowi - zakup energii</t>
  </si>
  <si>
    <t>Ochrona zdrowia - przeciwdziałanie alkoholizmowi - zakup pozostałych usług</t>
  </si>
  <si>
    <t>Administracja publiczna - promocja jednostek samorządu terytorialnego - zakup materiałów i wyposażenia</t>
  </si>
  <si>
    <t>Gospodarka komunalna i ochrona środowiska - pozostała działalność - wydatki inwestycyjne jednostek budżetowych</t>
  </si>
  <si>
    <t>Transport i łączność - drogi publiczne gminne - wydatki inwestycyjne jednostek budżetowych</t>
  </si>
  <si>
    <t>Gospodarka komunalna i ochrona środowiska - oczyszczanie miast i wsi - zakup pozostałych usług</t>
  </si>
  <si>
    <t>Administracja publiczna - Urząd Miejski - składka na PFRON</t>
  </si>
  <si>
    <t>Transport i łączność - drogi publiczne gminne - zakup pozostałych usług</t>
  </si>
  <si>
    <t>Administracja publiczna - Urząd Miejski - zakup materiałów i wyposażenia</t>
  </si>
  <si>
    <t>Gospodarka komunalna i ochrona środowiska - oświetlenie ulic, placów i dróg - zakup pozostałych usług</t>
  </si>
  <si>
    <t>Kultura i ochrona dziedzictwa narodowego - domy i ośrodki kultury, świetlice i kluby - wynagrodzenia bezosobowe</t>
  </si>
  <si>
    <t>Administracja publiczna - Urząd Miejski - zakup usług remontowych</t>
  </si>
  <si>
    <t>Transport i łaczność - drogi publiczne gminne - zakup materiałów i wyposażenia</t>
  </si>
  <si>
    <t>Transport i łaczność - drogi wewnętrzne - zakup materiałów i wyposażenia</t>
  </si>
  <si>
    <t>Kultura i ochrona dziedzictwa narodowego - domy i ośrodki kultury, świetlice i kluby - zakup materiałów i wyposażenia</t>
  </si>
  <si>
    <t>Kultura i ochrona dziedzictwa narodowego - biblioteki - zakup materiałów i wyposażenia</t>
  </si>
  <si>
    <t>Kultura i ochrona dziedzictwa narodowego - biblioteki - zakup pomocy naukowych, dydaktycznych i książek</t>
  </si>
  <si>
    <t>Kultura i ochrona dziedzictwa narodowego - biblioteki - zakup usług dostępu do sieci Internet</t>
  </si>
  <si>
    <t>Gospodarka komunalna i ochrona środowiska - zakłady gospodarki komunalnej - dotacja przedmiotowa z budżetu dla zakładu budżetowego</t>
  </si>
  <si>
    <t>Edukacyjna opieka wychowawcza - pomoc materialna dla uczniów - stypendia dla uczniów</t>
  </si>
  <si>
    <t>Oświata i wychowanie - szkoły podstawowe - rózne opłaty i składki</t>
  </si>
  <si>
    <t>"DROG-INŻ." Piotrków T.</t>
  </si>
  <si>
    <t>0480</t>
  </si>
  <si>
    <t>Wpływy z opłat - wpływy z opłat za zezwolenia na sprzedaż alkoholu</t>
  </si>
  <si>
    <t>Administracja publiczna - promocja jednostek samorządu terytorialnego - zakup pozostałych usług</t>
  </si>
  <si>
    <t>0330</t>
  </si>
  <si>
    <t>Wpływy z podatków - podatek leśny - osoby prawne</t>
  </si>
  <si>
    <t>Ochrona zdrowia - przeciwdziałanie alkoholizmowi - wynagrodzenia bezosobowe</t>
  </si>
  <si>
    <t>Ochrona zdrowia - przeciwdziałanie alkoholizmowi - zakup materiałów i wyposażenia</t>
  </si>
  <si>
    <t>Bezpieczeństwo publiczne i ochrona przeciwpożarowa - ochotnicze straże pożarne - nagrody i wydatki osobowe nie zaliczane do wynagrodzeń</t>
  </si>
  <si>
    <t>Bezpieczeństwo publiczne i ochrona przeciwpożarowa - ochotnicze straże pożarne - zakup materiałów i wyposażenia</t>
  </si>
  <si>
    <t>Gospodarka mieszkaniowa - gospodarka gruntami i nieruchomościami - wynagrodzenia bezosobowe</t>
  </si>
  <si>
    <t xml:space="preserve">Pomoc społeczna - ośrodki pomocy społecznej - zakup pozostałych usług </t>
  </si>
  <si>
    <t>Pomoc społeczna - ośrodki pomocy społecznej - zakup usług dostępu do sieci Internet</t>
  </si>
  <si>
    <t>Oświata i wychowanie - pozostała działalność - zakup pozostałych usług</t>
  </si>
  <si>
    <t>Pomoc społeczna - dodatki mieszkaniowe - świadczenia społeczne</t>
  </si>
  <si>
    <t>Działalność usługowa - plany zagospodarowania przestrzennego - zakup pozostałych usług</t>
  </si>
  <si>
    <t>Kultura i ochrona dziedzictwa narodowego - domy i ośrodki kultury, świetlice i kluby - zakup pozostałych usług</t>
  </si>
  <si>
    <t>Kultura i ochrona dziedzictwa narodowego - domy i ośrodki kultury, świetlice i kluby - zakup usług dostępu do sieci Internet</t>
  </si>
  <si>
    <t>Oświata i wychowanie - przedszkola - zakup pomocy naukowych, dydaktycznych i książek</t>
  </si>
  <si>
    <t>Oświata i wychowanie - dokształcanie i doskonalenie nauczycieli - zakup pozostałych usług</t>
  </si>
  <si>
    <t>Oświata i wychowanie - gimnazja - wynagrodzenia osobowe</t>
  </si>
  <si>
    <t>do Uchwały Nr XXXI/236/2005</t>
  </si>
  <si>
    <t>Załącznik Nr 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</si>
</sst>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0"/>
    <numFmt numFmtId="166" formatCode="#,##0.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6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22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i/>
      <sz val="14"/>
      <name val="Arial CE"/>
      <family val="2"/>
    </font>
    <font>
      <sz val="14"/>
      <name val="Arial CE"/>
      <family val="2"/>
    </font>
    <font>
      <i/>
      <sz val="11"/>
      <name val="Arial"/>
      <family val="2"/>
    </font>
    <font>
      <sz val="7"/>
      <name val="Arial CE"/>
      <family val="2"/>
    </font>
    <font>
      <sz val="6"/>
      <name val="Arial CE"/>
      <family val="2"/>
    </font>
    <font>
      <sz val="16"/>
      <name val="Arial CE"/>
      <family val="2"/>
    </font>
    <font>
      <sz val="8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sz val="7.8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 quotePrefix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6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3" fontId="21" fillId="0" borderId="3" xfId="0" applyNumberFormat="1" applyFont="1" applyFill="1" applyBorder="1" applyAlignment="1">
      <alignment vertical="center" wrapText="1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 quotePrefix="1">
      <alignment horizontal="center" vertical="center"/>
    </xf>
    <xf numFmtId="3" fontId="2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21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24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24" fillId="0" borderId="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3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16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wrapText="1"/>
    </xf>
    <xf numFmtId="0" fontId="17" fillId="0" borderId="3" xfId="0" applyFont="1" applyBorder="1" applyAlignment="1">
      <alignment/>
    </xf>
    <xf numFmtId="3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16" fillId="0" borderId="12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wrapText="1"/>
    </xf>
    <xf numFmtId="0" fontId="0" fillId="0" borderId="3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" fontId="20" fillId="0" borderId="3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  <xf numFmtId="0" fontId="23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12" fillId="0" borderId="0" xfId="0" applyFont="1" applyAlignment="1">
      <alignment/>
    </xf>
    <xf numFmtId="0" fontId="29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1" fillId="0" borderId="3" xfId="0" applyFont="1" applyFill="1" applyBorder="1" applyAlignment="1">
      <alignment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wrapText="1"/>
    </xf>
    <xf numFmtId="3" fontId="21" fillId="0" borderId="3" xfId="0" applyNumberFormat="1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0" fontId="34" fillId="0" borderId="3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3" fontId="3" fillId="0" borderId="0" xfId="0" applyNumberFormat="1" applyFont="1" applyFill="1" applyAlignment="1" quotePrefix="1">
      <alignment/>
    </xf>
    <xf numFmtId="3" fontId="1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8" fillId="0" borderId="3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8" fillId="0" borderId="9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0" fontId="15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0" fontId="27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0" fontId="4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4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29" sqref="D29"/>
    </sheetView>
  </sheetViews>
  <sheetFormatPr defaultColWidth="9.00390625" defaultRowHeight="12.75"/>
  <cols>
    <col min="1" max="1" width="7.875" style="0" customWidth="1"/>
    <col min="6" max="6" width="3.875" style="0" customWidth="1"/>
  </cols>
  <sheetData>
    <row r="1" ht="12.75">
      <c r="B1" t="s">
        <v>247</v>
      </c>
    </row>
    <row r="2" ht="12.75">
      <c r="B2" t="s">
        <v>169</v>
      </c>
    </row>
    <row r="4" spans="1:5" ht="12.75">
      <c r="A4" s="1" t="s">
        <v>83</v>
      </c>
      <c r="B4" s="1"/>
      <c r="C4" s="126" t="s">
        <v>84</v>
      </c>
      <c r="D4" s="1"/>
      <c r="E4" s="127" t="s">
        <v>85</v>
      </c>
    </row>
    <row r="5" spans="1:5" ht="12.75">
      <c r="A5" s="1"/>
      <c r="B5" s="128" t="s">
        <v>86</v>
      </c>
      <c r="C5" s="128" t="s">
        <v>87</v>
      </c>
      <c r="D5" s="128" t="s">
        <v>86</v>
      </c>
      <c r="E5" s="128" t="s">
        <v>87</v>
      </c>
    </row>
    <row r="6" spans="1:5" ht="12.75">
      <c r="A6" s="98" t="s">
        <v>77</v>
      </c>
      <c r="B6" s="1">
        <f>SUMIF('Załącznik Nr 1'!$D$9:$D36,$A6,'Załącznik Nr 1'!G$9:G36)</f>
        <v>0</v>
      </c>
      <c r="C6" s="1">
        <f>SUMIF('Załącznik Nr 1'!$D$9:$D36,$A6,'Załącznik Nr 1'!H$9:H36)</f>
        <v>0</v>
      </c>
      <c r="D6" s="1">
        <f>SUMIF('Załacznik Nr 2'!$D$9:$D83,Dane!$A6,'Załacznik Nr 2'!G$9:G83)</f>
        <v>0</v>
      </c>
      <c r="E6" s="1">
        <f>SUMIF('Załacznik Nr 2'!$D$9:$D83,Dane!$A6,'Załacznik Nr 2'!H$9:H83)</f>
        <v>0</v>
      </c>
    </row>
    <row r="7" spans="1:5" ht="12.75">
      <c r="A7" s="130" t="s">
        <v>89</v>
      </c>
      <c r="B7" s="1"/>
      <c r="C7" s="1"/>
      <c r="D7" s="1">
        <f>D8-'Załącznik Nr3 '!G7</f>
        <v>0</v>
      </c>
      <c r="E7" s="1">
        <f>E8-'Załącznik Nr3 '!H7</f>
        <v>0</v>
      </c>
    </row>
    <row r="8" spans="1:7" ht="14.25">
      <c r="A8" t="s">
        <v>88</v>
      </c>
      <c r="B8" s="1"/>
      <c r="C8" s="1"/>
      <c r="D8" s="129">
        <f>SUM(D9:D30)</f>
        <v>10900</v>
      </c>
      <c r="E8" s="129">
        <f>SUM(E9:E30)</f>
        <v>10900</v>
      </c>
      <c r="G8" s="129">
        <f>SUM(G9:G30)</f>
        <v>0</v>
      </c>
    </row>
    <row r="9" spans="1:7" ht="12.75">
      <c r="A9" s="203">
        <v>75412</v>
      </c>
      <c r="B9" s="1"/>
      <c r="C9" s="1"/>
      <c r="D9" s="1">
        <f>SUMIF('Załącznik Nr3 '!$B$9:$B$97,$A9,'Załącznik Nr3 '!G$9:G$97)</f>
        <v>1000</v>
      </c>
      <c r="E9" s="1">
        <f>SUMIF('Załącznik Nr3 '!$B$9:$B$97,$A9,'Załącznik Nr3 '!H$9:H$97)</f>
        <v>1000</v>
      </c>
      <c r="G9" s="1">
        <f aca="true" t="shared" si="0" ref="G9:G14">SUM(D9-E9)</f>
        <v>0</v>
      </c>
    </row>
    <row r="10" spans="1:10" ht="12.75">
      <c r="A10" s="203">
        <v>85154</v>
      </c>
      <c r="B10" s="1"/>
      <c r="C10" s="1"/>
      <c r="D10" s="1">
        <f>SUMIF('Załącznik Nr3 '!$B$9:$B$97,$A10,'Załącznik Nr3 '!G$9:G$97)</f>
        <v>8000</v>
      </c>
      <c r="E10" s="1">
        <f>SUMIF('Załącznik Nr3 '!$B$9:$B$97,$A10,'Załącznik Nr3 '!H$9:H$97)</f>
        <v>8000</v>
      </c>
      <c r="G10" s="1">
        <f t="shared" si="0"/>
        <v>0</v>
      </c>
      <c r="I10" s="1"/>
      <c r="J10" s="1"/>
    </row>
    <row r="11" spans="1:7" ht="12.75">
      <c r="A11" s="203">
        <v>85219</v>
      </c>
      <c r="B11" s="1"/>
      <c r="C11" s="1"/>
      <c r="D11" s="1">
        <f>SUMIF('Załącznik Nr3 '!$B$9:$B$97,$A11,'Załącznik Nr3 '!G$9:G$97)</f>
        <v>400</v>
      </c>
      <c r="E11" s="1">
        <f>SUMIF('Załącznik Nr3 '!$B$9:$B$97,$A11,'Załącznik Nr3 '!H$9:H$97)</f>
        <v>400</v>
      </c>
      <c r="G11" s="1">
        <f t="shared" si="0"/>
        <v>0</v>
      </c>
    </row>
    <row r="12" spans="1:10" ht="12.75">
      <c r="A12" s="203">
        <v>92109</v>
      </c>
      <c r="B12" s="1"/>
      <c r="C12" s="1"/>
      <c r="D12" s="1">
        <f>SUMIF('Załącznik Nr3 '!$B$9:$B$97,$A12,'Załącznik Nr3 '!G$9:G$97)</f>
        <v>1000</v>
      </c>
      <c r="E12" s="1">
        <f>SUMIF('Załącznik Nr3 '!$B$9:$B$97,$A12,'Załącznik Nr3 '!H$9:H$97)</f>
        <v>1000</v>
      </c>
      <c r="G12" s="1">
        <f t="shared" si="0"/>
        <v>0</v>
      </c>
      <c r="J12" s="1"/>
    </row>
    <row r="13" spans="1:10" ht="12.75">
      <c r="A13" s="203">
        <v>92195</v>
      </c>
      <c r="B13" s="1"/>
      <c r="C13" s="1"/>
      <c r="D13" s="1">
        <f>SUMIF('Załącznik Nr3 '!$B$9:$B$97,$A13,'Załącznik Nr3 '!G$9:G$97)</f>
        <v>500</v>
      </c>
      <c r="E13" s="1">
        <f>SUMIF('Załącznik Nr3 '!$B$9:$B$97,$A13,'Załącznik Nr3 '!H$9:H$97)</f>
        <v>500</v>
      </c>
      <c r="G13" s="1">
        <f t="shared" si="0"/>
        <v>0</v>
      </c>
      <c r="J13" s="1"/>
    </row>
    <row r="14" spans="1:7" ht="12.75">
      <c r="A14" s="203"/>
      <c r="B14" s="1"/>
      <c r="C14" s="1"/>
      <c r="D14" s="1">
        <f>SUMIF('Załącznik Nr3 '!$B$9:$B$97,$A14,'Załącznik Nr3 '!G$9:G$97)</f>
        <v>0</v>
      </c>
      <c r="E14" s="1">
        <f>SUMIF('Załącznik Nr3 '!$B$9:$B$97,$A14,'Załącznik Nr3 '!H$9:H$97)</f>
        <v>0</v>
      </c>
      <c r="G14" s="1">
        <f t="shared" si="0"/>
        <v>0</v>
      </c>
    </row>
    <row r="15" spans="1:10" ht="12.75">
      <c r="A15" s="203"/>
      <c r="B15" s="1"/>
      <c r="C15" s="1"/>
      <c r="D15" s="1">
        <f>SUMIF('Załącznik Nr3 '!$B$9:$B$97,$A15,'Załącznik Nr3 '!G$9:G$97)</f>
        <v>0</v>
      </c>
      <c r="E15" s="1">
        <f>SUMIF('Załącznik Nr3 '!$B$9:$B$97,$A15,'Załącznik Nr3 '!H$9:H$97)</f>
        <v>0</v>
      </c>
      <c r="G15" s="1">
        <f>SUM(D15-E15)</f>
        <v>0</v>
      </c>
      <c r="J15" s="1"/>
    </row>
    <row r="16" spans="1:10" ht="12.75">
      <c r="A16" s="203"/>
      <c r="B16" s="1"/>
      <c r="C16" s="1"/>
      <c r="D16" s="1">
        <f>SUMIF('Załącznik Nr3 '!$B$9:$B$97,$A16,'Załącznik Nr3 '!G$9:G$97)</f>
        <v>0</v>
      </c>
      <c r="E16" s="1">
        <f>SUMIF('Załącznik Nr3 '!$B$9:$B$97,$A16,'Załącznik Nr3 '!H$9:H$97)</f>
        <v>0</v>
      </c>
      <c r="G16" s="1">
        <f>SUM(D16-E16)</f>
        <v>0</v>
      </c>
      <c r="J16" s="1"/>
    </row>
    <row r="17" spans="1:10" ht="12.75">
      <c r="A17" s="203"/>
      <c r="B17" s="1"/>
      <c r="C17" s="1"/>
      <c r="D17" s="1">
        <f>SUMIF('Załącznik Nr3 '!$B$9:$B$97,$A17,'Załącznik Nr3 '!G$9:G$97)</f>
        <v>0</v>
      </c>
      <c r="E17" s="1">
        <f>SUMIF('Załącznik Nr3 '!$B$9:$B$97,$A17,'Załącznik Nr3 '!H$9:H$97)</f>
        <v>0</v>
      </c>
      <c r="G17" s="1">
        <f>SUM(D17-E17)</f>
        <v>0</v>
      </c>
      <c r="J17" s="1"/>
    </row>
    <row r="18" spans="1:10" ht="12.75">
      <c r="A18" s="203"/>
      <c r="B18" s="1"/>
      <c r="C18" s="1"/>
      <c r="D18" s="1">
        <f>SUMIF('Załącznik Nr3 '!$B$9:$B$97,$A18,'Załącznik Nr3 '!G$9:G$97)</f>
        <v>0</v>
      </c>
      <c r="E18" s="1">
        <f>SUMIF('Załącznik Nr3 '!$B$9:$B$97,$A18,'Załącznik Nr3 '!H$9:H$97)</f>
        <v>0</v>
      </c>
      <c r="G18" s="1">
        <f>SUM(D18-E18)</f>
        <v>0</v>
      </c>
      <c r="J18" s="1"/>
    </row>
    <row r="19" spans="1:7" ht="12.75">
      <c r="A19" s="203"/>
      <c r="B19" s="1"/>
      <c r="C19" s="1"/>
      <c r="D19" s="1">
        <f>SUMIF('Załącznik Nr3 '!$B$9:$B$97,$A19,'Załącznik Nr3 '!G$9:G$97)</f>
        <v>0</v>
      </c>
      <c r="E19" s="1">
        <f>SUMIF('Załącznik Nr3 '!$B$9:$B$97,$A19,'Załącznik Nr3 '!H$9:H$97)</f>
        <v>0</v>
      </c>
      <c r="G19" s="1">
        <f>SUM(D19-E19)</f>
        <v>0</v>
      </c>
    </row>
    <row r="20" spans="1:7" ht="12.75">
      <c r="A20" s="203"/>
      <c r="B20" s="1"/>
      <c r="C20" s="1"/>
      <c r="D20" s="1">
        <f>SUMIF('Załącznik Nr3 '!$B$9:$B$97,$A20,'Załącznik Nr3 '!G$9:G$97)</f>
        <v>0</v>
      </c>
      <c r="E20" s="1">
        <f>SUMIF('Załącznik Nr3 '!$B$9:$B$97,$A20,'Załącznik Nr3 '!H$9:H$97)</f>
        <v>0</v>
      </c>
      <c r="G20" s="1">
        <f aca="true" t="shared" si="1" ref="G20:G30">SUM(D20-E20)</f>
        <v>0</v>
      </c>
    </row>
    <row r="21" spans="1:7" ht="12.75">
      <c r="A21" s="203"/>
      <c r="B21" s="1"/>
      <c r="C21" s="1"/>
      <c r="D21" s="1">
        <f>SUMIF('Załącznik Nr3 '!$B$9:$B$97,$A21,'Załącznik Nr3 '!G$9:G$97)</f>
        <v>0</v>
      </c>
      <c r="E21" s="1">
        <f>SUMIF('Załącznik Nr3 '!$B$9:$B$97,$A21,'Załącznik Nr3 '!H$9:H$97)</f>
        <v>0</v>
      </c>
      <c r="G21" s="1">
        <f t="shared" si="1"/>
        <v>0</v>
      </c>
    </row>
    <row r="22" spans="1:7" ht="12.75">
      <c r="A22" s="203"/>
      <c r="B22" s="1"/>
      <c r="C22" s="1"/>
      <c r="D22" s="1">
        <f>SUMIF('Załącznik Nr3 '!$B$9:$B$97,$A22,'Załącznik Nr3 '!G$9:G$97)</f>
        <v>0</v>
      </c>
      <c r="E22" s="1">
        <f>SUMIF('Załącznik Nr3 '!$B$9:$B$97,$A22,'Załącznik Nr3 '!H$9:H$97)</f>
        <v>0</v>
      </c>
      <c r="G22" s="1">
        <f t="shared" si="1"/>
        <v>0</v>
      </c>
    </row>
    <row r="23" spans="1:7" ht="12.75">
      <c r="A23" s="203"/>
      <c r="D23" s="1">
        <f>SUMIF('Załącznik Nr3 '!$B$9:$B$97,$A23,'Załącznik Nr3 '!G$9:G$97)</f>
        <v>0</v>
      </c>
      <c r="E23" s="1">
        <f>SUMIF('Załącznik Nr3 '!$B$9:$B$97,$A23,'Załącznik Nr3 '!H$9:H$97)</f>
        <v>0</v>
      </c>
      <c r="G23" s="1">
        <f t="shared" si="1"/>
        <v>0</v>
      </c>
    </row>
    <row r="24" spans="1:7" ht="12.75">
      <c r="A24" s="203"/>
      <c r="D24" s="1">
        <f>SUMIF('Załącznik Nr3 '!$B$9:$B$97,$A24,'Załącznik Nr3 '!G$9:G$97)</f>
        <v>0</v>
      </c>
      <c r="E24" s="1">
        <f>SUMIF('Załącznik Nr3 '!$B$9:$B$97,$A24,'Załącznik Nr3 '!H$9:H$97)</f>
        <v>0</v>
      </c>
      <c r="G24" s="1">
        <f t="shared" si="1"/>
        <v>0</v>
      </c>
    </row>
    <row r="25" spans="1:7" ht="12.75">
      <c r="A25" s="203"/>
      <c r="D25" s="1">
        <f>SUMIF('Załącznik Nr3 '!$B$9:$B$97,$A25,'Załącznik Nr3 '!G$9:G$97)</f>
        <v>0</v>
      </c>
      <c r="E25" s="1">
        <f>SUMIF('Załącznik Nr3 '!$B$9:$B$97,$A25,'Załącznik Nr3 '!H$9:H$97)</f>
        <v>0</v>
      </c>
      <c r="G25" s="1">
        <f t="shared" si="1"/>
        <v>0</v>
      </c>
    </row>
    <row r="26" spans="1:7" ht="12.75">
      <c r="A26" s="203"/>
      <c r="D26" s="1">
        <f>SUMIF('Załącznik Nr3 '!$B$9:$B$97,$A26,'Załącznik Nr3 '!G$9:G$97)</f>
        <v>0</v>
      </c>
      <c r="E26" s="1">
        <f>SUMIF('Załącznik Nr3 '!$B$9:$B$97,$A26,'Załącznik Nr3 '!H$9:H$97)</f>
        <v>0</v>
      </c>
      <c r="G26" s="1">
        <f t="shared" si="1"/>
        <v>0</v>
      </c>
    </row>
    <row r="27" spans="1:7" ht="12.75">
      <c r="A27" s="203"/>
      <c r="D27" s="1">
        <f>SUMIF('Załącznik Nr3 '!$B$9:$B$97,$A27,'Załącznik Nr3 '!G$9:G$97)</f>
        <v>0</v>
      </c>
      <c r="E27" s="1">
        <f>SUMIF('Załącznik Nr3 '!$B$9:$B$97,$A27,'Załącznik Nr3 '!H$9:H$97)</f>
        <v>0</v>
      </c>
      <c r="G27" s="1">
        <f t="shared" si="1"/>
        <v>0</v>
      </c>
    </row>
    <row r="28" spans="1:7" ht="12.75">
      <c r="A28" s="203"/>
      <c r="D28" s="1">
        <f>SUMIF('Załącznik Nr3 '!$B$9:$B$97,$A28,'Załącznik Nr3 '!G$9:G$97)</f>
        <v>0</v>
      </c>
      <c r="E28" s="1">
        <f>SUMIF('Załącznik Nr3 '!$B$9:$B$97,$A28,'Załącznik Nr3 '!H$9:H$97)</f>
        <v>0</v>
      </c>
      <c r="G28" s="1">
        <f t="shared" si="1"/>
        <v>0</v>
      </c>
    </row>
    <row r="29" spans="1:7" ht="12.75">
      <c r="A29" s="203"/>
      <c r="D29" s="1">
        <f>SUMIF('Załącznik Nr3 '!$B$9:$B$97,$A29,'Załącznik Nr3 '!G$9:G$97)</f>
        <v>0</v>
      </c>
      <c r="E29" s="1">
        <f>SUMIF('Załącznik Nr3 '!$B$9:$B$97,$A29,'Załącznik Nr3 '!H$9:H$97)</f>
        <v>0</v>
      </c>
      <c r="G29" s="1">
        <f t="shared" si="1"/>
        <v>0</v>
      </c>
    </row>
    <row r="30" spans="1:7" ht="12.75">
      <c r="A30" s="203"/>
      <c r="D30" s="1">
        <f>SUMIF('Załącznik Nr3 '!$B$9:$B$97,$A30,'Załącznik Nr3 '!G$9:G$97)</f>
        <v>0</v>
      </c>
      <c r="E30" s="1">
        <f>SUMIF('Załącznik Nr3 '!$B$9:$B$97,$A30,'Załącznik Nr3 '!H$9:H$97)</f>
        <v>0</v>
      </c>
      <c r="G30" s="1">
        <f t="shared" si="1"/>
        <v>0</v>
      </c>
    </row>
    <row r="31" ht="12.75">
      <c r="A31" s="222"/>
    </row>
    <row r="32" ht="12.75">
      <c r="A32" s="222"/>
    </row>
    <row r="33" ht="12.75">
      <c r="A33" s="222"/>
    </row>
    <row r="34" ht="12.75">
      <c r="A34" s="2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75" zoomScaleNormal="75" workbookViewId="0" topLeftCell="A1">
      <selection activeCell="D2" sqref="D2:H2"/>
    </sheetView>
  </sheetViews>
  <sheetFormatPr defaultColWidth="9.00390625" defaultRowHeight="12.75"/>
  <cols>
    <col min="1" max="1" width="5.75390625" style="71" customWidth="1"/>
    <col min="2" max="2" width="8.375" style="72" customWidth="1"/>
    <col min="3" max="3" width="7.875" style="72" customWidth="1"/>
    <col min="4" max="4" width="70.75390625" style="0" customWidth="1"/>
    <col min="5" max="7" width="12.75390625" style="0" customWidth="1"/>
    <col min="8" max="8" width="12.75390625" style="1" customWidth="1"/>
    <col min="9" max="9" width="2.375" style="0" customWidth="1"/>
    <col min="10" max="10" width="2.75390625" style="0" customWidth="1"/>
  </cols>
  <sheetData>
    <row r="1" spans="4:8" ht="12.75">
      <c r="D1" s="224" t="s">
        <v>82</v>
      </c>
      <c r="E1" s="224"/>
      <c r="F1" s="224"/>
      <c r="G1" s="224"/>
      <c r="H1" s="225"/>
    </row>
    <row r="2" spans="4:8" ht="14.25">
      <c r="D2" s="226" t="str">
        <f>Dane!B1</f>
        <v>do Uchwały Nr XXXI/236/2005</v>
      </c>
      <c r="E2" s="226"/>
      <c r="F2" s="226"/>
      <c r="G2" s="226"/>
      <c r="H2" s="227"/>
    </row>
    <row r="3" spans="4:8" ht="15">
      <c r="D3" s="228" t="s">
        <v>14</v>
      </c>
      <c r="E3" s="228"/>
      <c r="F3" s="228"/>
      <c r="G3" s="228"/>
      <c r="H3" s="229"/>
    </row>
    <row r="4" spans="4:8" ht="12.75">
      <c r="D4" s="224" t="str">
        <f>Dane!B2</f>
        <v>z dnia 29 grudnia 2005 roku</v>
      </c>
      <c r="E4" s="224"/>
      <c r="F4" s="224"/>
      <c r="G4" s="224"/>
      <c r="H4" s="225"/>
    </row>
    <row r="5" spans="1:8" ht="18.75">
      <c r="A5" s="230" t="s">
        <v>78</v>
      </c>
      <c r="B5" s="231"/>
      <c r="C5" s="231"/>
      <c r="D5" s="231"/>
      <c r="E5" s="231"/>
      <c r="F5" s="231"/>
      <c r="G5" s="231"/>
      <c r="H5" s="231"/>
    </row>
    <row r="6" spans="1:8" ht="12.75" customHeight="1">
      <c r="A6" s="232" t="s">
        <v>1</v>
      </c>
      <c r="B6" s="233"/>
      <c r="C6" s="233"/>
      <c r="D6" s="234" t="s">
        <v>36</v>
      </c>
      <c r="E6" s="238" t="s">
        <v>115</v>
      </c>
      <c r="F6" s="236" t="s">
        <v>9</v>
      </c>
      <c r="G6" s="236" t="s">
        <v>10</v>
      </c>
      <c r="H6" s="236" t="s">
        <v>35</v>
      </c>
    </row>
    <row r="7" spans="1:8" ht="12.75" customHeight="1">
      <c r="A7" s="73" t="s">
        <v>3</v>
      </c>
      <c r="B7" s="74" t="s">
        <v>21</v>
      </c>
      <c r="C7" s="74" t="s">
        <v>7</v>
      </c>
      <c r="D7" s="235"/>
      <c r="E7" s="239"/>
      <c r="F7" s="237"/>
      <c r="G7" s="237"/>
      <c r="H7" s="237"/>
    </row>
    <row r="8" spans="1:8" ht="15">
      <c r="A8" s="153">
        <v>900</v>
      </c>
      <c r="B8" s="154"/>
      <c r="C8" s="155"/>
      <c r="D8" s="155" t="s">
        <v>37</v>
      </c>
      <c r="E8" s="172">
        <f>SUM(E9)</f>
        <v>200000</v>
      </c>
      <c r="F8" s="75">
        <f aca="true" t="shared" si="0" ref="F8:H9">SUM(F9)</f>
        <v>0</v>
      </c>
      <c r="G8" s="75">
        <f t="shared" si="0"/>
        <v>0</v>
      </c>
      <c r="H8" s="75">
        <f t="shared" si="0"/>
        <v>200000</v>
      </c>
    </row>
    <row r="9" spans="1:8" ht="15">
      <c r="A9" s="156"/>
      <c r="B9" s="157">
        <v>90011</v>
      </c>
      <c r="C9" s="158"/>
      <c r="D9" s="159" t="s">
        <v>69</v>
      </c>
      <c r="E9" s="173">
        <f>SUM(E10)</f>
        <v>200000</v>
      </c>
      <c r="F9" s="173">
        <f t="shared" si="0"/>
        <v>0</v>
      </c>
      <c r="G9" s="173">
        <f t="shared" si="0"/>
        <v>0</v>
      </c>
      <c r="H9" s="173">
        <f t="shared" si="0"/>
        <v>200000</v>
      </c>
    </row>
    <row r="10" spans="1:8" ht="12.75">
      <c r="A10" s="160"/>
      <c r="B10" s="161"/>
      <c r="C10" s="144" t="s">
        <v>70</v>
      </c>
      <c r="D10" s="217" t="s">
        <v>71</v>
      </c>
      <c r="E10" s="162">
        <v>200000</v>
      </c>
      <c r="F10" s="162"/>
      <c r="G10" s="162"/>
      <c r="H10" s="162">
        <f>E10-F10+G10</f>
        <v>200000</v>
      </c>
    </row>
    <row r="11" spans="1:8" ht="15">
      <c r="A11" s="160"/>
      <c r="B11" s="161"/>
      <c r="C11" s="161"/>
      <c r="D11" s="78" t="s">
        <v>39</v>
      </c>
      <c r="E11" s="79">
        <v>135000</v>
      </c>
      <c r="F11" s="79"/>
      <c r="G11" s="79"/>
      <c r="H11" s="79">
        <f>E11-F11+G11</f>
        <v>135000</v>
      </c>
    </row>
    <row r="12" spans="1:8" ht="15">
      <c r="A12" s="160"/>
      <c r="B12" s="161"/>
      <c r="C12" s="161"/>
      <c r="D12" s="163" t="s">
        <v>40</v>
      </c>
      <c r="E12" s="80">
        <f>SUM(E8+E11)</f>
        <v>335000</v>
      </c>
      <c r="F12" s="80">
        <f>SUM(F8+F11)</f>
        <v>0</v>
      </c>
      <c r="G12" s="80">
        <f>SUM(G8+G11)</f>
        <v>0</v>
      </c>
      <c r="H12" s="80">
        <f>SUM(H8+H11)</f>
        <v>335000</v>
      </c>
    </row>
    <row r="13" spans="1:8" ht="12.75" customHeight="1">
      <c r="A13" s="232" t="s">
        <v>1</v>
      </c>
      <c r="B13" s="233"/>
      <c r="C13" s="233"/>
      <c r="D13" s="234" t="s">
        <v>41</v>
      </c>
      <c r="E13" s="238" t="s">
        <v>115</v>
      </c>
      <c r="F13" s="236" t="s">
        <v>9</v>
      </c>
      <c r="G13" s="236" t="s">
        <v>10</v>
      </c>
      <c r="H13" s="236" t="s">
        <v>35</v>
      </c>
    </row>
    <row r="14" spans="1:8" ht="12.75" customHeight="1">
      <c r="A14" s="73" t="s">
        <v>3</v>
      </c>
      <c r="B14" s="74" t="s">
        <v>21</v>
      </c>
      <c r="C14" s="74" t="s">
        <v>7</v>
      </c>
      <c r="D14" s="235"/>
      <c r="E14" s="239"/>
      <c r="F14" s="237"/>
      <c r="G14" s="237"/>
      <c r="H14" s="237"/>
    </row>
    <row r="15" spans="1:8" ht="15">
      <c r="A15" s="164">
        <v>900</v>
      </c>
      <c r="B15" s="165"/>
      <c r="C15" s="166"/>
      <c r="D15" s="155" t="s">
        <v>37</v>
      </c>
      <c r="E15" s="172">
        <f>SUM(E16)</f>
        <v>265000</v>
      </c>
      <c r="F15" s="172">
        <f>SUM(F16)</f>
        <v>0</v>
      </c>
      <c r="G15" s="172">
        <f>SUM(G16)</f>
        <v>20000</v>
      </c>
      <c r="H15" s="172">
        <f>SUM(H16)</f>
        <v>285000</v>
      </c>
    </row>
    <row r="16" spans="1:8" ht="15">
      <c r="A16" s="156"/>
      <c r="B16" s="157">
        <v>90011</v>
      </c>
      <c r="C16" s="167"/>
      <c r="D16" s="168" t="s">
        <v>69</v>
      </c>
      <c r="E16" s="173">
        <f>SUM(E17:E22)</f>
        <v>265000</v>
      </c>
      <c r="F16" s="173">
        <f>SUM(F17:F22)</f>
        <v>0</v>
      </c>
      <c r="G16" s="173">
        <f>SUM(G17:G22)</f>
        <v>20000</v>
      </c>
      <c r="H16" s="173">
        <f>SUM(H17:H22)</f>
        <v>285000</v>
      </c>
    </row>
    <row r="17" spans="1:8" ht="12.75">
      <c r="A17" s="160"/>
      <c r="B17" s="161"/>
      <c r="C17" s="135">
        <v>4170</v>
      </c>
      <c r="D17" s="105" t="s">
        <v>90</v>
      </c>
      <c r="E17" s="162">
        <v>0</v>
      </c>
      <c r="F17" s="162"/>
      <c r="G17" s="162"/>
      <c r="H17" s="162">
        <f aca="true" t="shared" si="1" ref="H17:H22">E17-F17+G17</f>
        <v>0</v>
      </c>
    </row>
    <row r="18" spans="1:8" ht="12.75">
      <c r="A18" s="160"/>
      <c r="B18" s="161"/>
      <c r="C18" s="135">
        <v>4210</v>
      </c>
      <c r="D18" s="105" t="s">
        <v>53</v>
      </c>
      <c r="E18" s="162">
        <v>32000</v>
      </c>
      <c r="F18" s="162"/>
      <c r="G18" s="162"/>
      <c r="H18" s="162">
        <f t="shared" si="1"/>
        <v>32000</v>
      </c>
    </row>
    <row r="19" spans="1:8" ht="12.75">
      <c r="A19" s="160"/>
      <c r="B19" s="161"/>
      <c r="C19" s="135">
        <v>4300</v>
      </c>
      <c r="D19" s="105" t="s">
        <v>56</v>
      </c>
      <c r="E19" s="162">
        <v>180000</v>
      </c>
      <c r="F19" s="162"/>
      <c r="G19" s="162">
        <v>8000</v>
      </c>
      <c r="H19" s="162">
        <f t="shared" si="1"/>
        <v>188000</v>
      </c>
    </row>
    <row r="20" spans="1:8" ht="12.75">
      <c r="A20" s="160"/>
      <c r="B20" s="161"/>
      <c r="C20" s="135">
        <v>4430</v>
      </c>
      <c r="D20" s="105" t="s">
        <v>58</v>
      </c>
      <c r="E20" s="162">
        <v>1000</v>
      </c>
      <c r="F20" s="162"/>
      <c r="G20" s="162"/>
      <c r="H20" s="162">
        <f t="shared" si="1"/>
        <v>1000</v>
      </c>
    </row>
    <row r="21" spans="1:8" ht="12.75">
      <c r="A21" s="160"/>
      <c r="B21" s="161"/>
      <c r="C21" s="135">
        <v>6110</v>
      </c>
      <c r="D21" s="105" t="s">
        <v>72</v>
      </c>
      <c r="E21" s="162">
        <v>44000</v>
      </c>
      <c r="F21" s="134"/>
      <c r="G21" s="134">
        <v>12000</v>
      </c>
      <c r="H21" s="162">
        <f>E21-F21+G21</f>
        <v>56000</v>
      </c>
    </row>
    <row r="22" spans="1:8" ht="12.75">
      <c r="A22" s="160"/>
      <c r="B22" s="161"/>
      <c r="C22" s="135">
        <v>6120</v>
      </c>
      <c r="D22" s="105" t="s">
        <v>121</v>
      </c>
      <c r="E22" s="162">
        <v>8000</v>
      </c>
      <c r="F22" s="134"/>
      <c r="G22" s="134"/>
      <c r="H22" s="162">
        <f t="shared" si="1"/>
        <v>8000</v>
      </c>
    </row>
    <row r="23" spans="1:8" ht="15">
      <c r="A23" s="160"/>
      <c r="B23" s="161"/>
      <c r="C23" s="161"/>
      <c r="D23" s="78" t="s">
        <v>42</v>
      </c>
      <c r="E23" s="79">
        <f>E12-E16</f>
        <v>70000</v>
      </c>
      <c r="F23" s="79"/>
      <c r="G23" s="79"/>
      <c r="H23" s="79">
        <f>H12-H16</f>
        <v>50000</v>
      </c>
    </row>
    <row r="24" spans="1:8" ht="15">
      <c r="A24" s="169"/>
      <c r="B24" s="170"/>
      <c r="C24" s="170"/>
      <c r="D24" s="163" t="s">
        <v>43</v>
      </c>
      <c r="E24" s="80">
        <f>SUM(E15+E23)</f>
        <v>335000</v>
      </c>
      <c r="F24" s="80">
        <f>SUM(F15+F23)</f>
        <v>0</v>
      </c>
      <c r="G24" s="80">
        <f>SUM(G15+G23)</f>
        <v>20000</v>
      </c>
      <c r="H24" s="80">
        <f>SUM(H15+H23)</f>
        <v>335000</v>
      </c>
    </row>
    <row r="26" spans="2:8" ht="12.75">
      <c r="B26" s="81"/>
      <c r="C26" s="82"/>
      <c r="D26" s="83"/>
      <c r="E26" s="83"/>
      <c r="F26" s="83"/>
      <c r="G26" s="83"/>
      <c r="H26" s="84"/>
    </row>
    <row r="27" spans="2:8" ht="12.75">
      <c r="B27" s="81"/>
      <c r="C27" s="82"/>
      <c r="D27" s="83"/>
      <c r="E27" s="83"/>
      <c r="F27" s="83"/>
      <c r="G27" s="83"/>
      <c r="H27" s="84"/>
    </row>
    <row r="28" spans="2:8" ht="12.75">
      <c r="B28" s="81"/>
      <c r="C28" s="82"/>
      <c r="D28" s="83"/>
      <c r="E28" s="83"/>
      <c r="F28" s="83"/>
      <c r="G28" s="83"/>
      <c r="H28" s="84"/>
    </row>
    <row r="29" spans="2:8" ht="12.75">
      <c r="B29" s="81"/>
      <c r="C29" s="81"/>
      <c r="D29" s="83"/>
      <c r="E29" s="83"/>
      <c r="F29" s="83"/>
      <c r="G29" s="83"/>
      <c r="H29" s="84"/>
    </row>
    <row r="30" spans="2:8" ht="12.75">
      <c r="B30" s="81"/>
      <c r="C30" s="81"/>
      <c r="D30" s="85"/>
      <c r="E30" s="85"/>
      <c r="F30" s="85"/>
      <c r="G30" s="85"/>
      <c r="H30" s="86"/>
    </row>
    <row r="31" spans="2:8" ht="15">
      <c r="B31" s="81"/>
      <c r="C31" s="81"/>
      <c r="D31" s="87"/>
      <c r="E31" s="87"/>
      <c r="F31" s="87"/>
      <c r="G31" s="87"/>
      <c r="H31" s="88"/>
    </row>
    <row r="32" spans="2:3" ht="12.75">
      <c r="B32" s="81"/>
      <c r="C32" s="81"/>
    </row>
    <row r="33" spans="1:8" ht="12.75">
      <c r="A33" s="89"/>
      <c r="B33" s="81"/>
      <c r="C33" s="81"/>
      <c r="D33" s="90"/>
      <c r="E33" s="90"/>
      <c r="F33" s="90"/>
      <c r="G33" s="90"/>
      <c r="H33" s="91"/>
    </row>
    <row r="34" spans="1:8" ht="20.25">
      <c r="A34" s="89"/>
      <c r="B34" s="81"/>
      <c r="C34" s="81"/>
      <c r="D34" s="92"/>
      <c r="E34" s="92"/>
      <c r="F34" s="92"/>
      <c r="G34" s="92"/>
      <c r="H34" s="93"/>
    </row>
    <row r="35" spans="2:8" ht="12.75">
      <c r="B35" s="81"/>
      <c r="C35" s="82"/>
      <c r="D35" s="94"/>
      <c r="E35" s="94"/>
      <c r="F35" s="94"/>
      <c r="G35" s="94"/>
      <c r="H35" s="95"/>
    </row>
    <row r="36" spans="2:8" ht="12.75">
      <c r="B36" s="81"/>
      <c r="C36" s="82"/>
      <c r="D36" s="83"/>
      <c r="E36" s="83"/>
      <c r="F36" s="83"/>
      <c r="G36" s="83"/>
      <c r="H36" s="84"/>
    </row>
    <row r="37" spans="2:8" ht="12.75">
      <c r="B37" s="81"/>
      <c r="C37" s="82"/>
      <c r="D37" s="83"/>
      <c r="E37" s="83"/>
      <c r="F37" s="83"/>
      <c r="G37" s="83"/>
      <c r="H37" s="84"/>
    </row>
    <row r="38" spans="2:8" ht="12.75">
      <c r="B38" s="81"/>
      <c r="C38" s="81"/>
      <c r="D38" s="83"/>
      <c r="E38" s="83"/>
      <c r="F38" s="83"/>
      <c r="G38" s="83"/>
      <c r="H38" s="84"/>
    </row>
    <row r="39" spans="2:8" ht="12.75">
      <c r="B39" s="81"/>
      <c r="C39" s="81"/>
      <c r="D39" s="83"/>
      <c r="E39" s="83"/>
      <c r="F39" s="83"/>
      <c r="G39" s="83"/>
      <c r="H39" s="84"/>
    </row>
    <row r="40" spans="2:8" ht="12.75">
      <c r="B40" s="81"/>
      <c r="C40" s="81"/>
      <c r="D40" s="85"/>
      <c r="E40" s="85"/>
      <c r="F40" s="85"/>
      <c r="G40" s="85"/>
      <c r="H40" s="86"/>
    </row>
    <row r="41" spans="2:8" ht="15">
      <c r="B41" s="81"/>
      <c r="C41" s="81"/>
      <c r="D41" s="87"/>
      <c r="E41" s="87"/>
      <c r="F41" s="87"/>
      <c r="G41" s="87"/>
      <c r="H41" s="88"/>
    </row>
    <row r="42" spans="2:3" ht="12.75">
      <c r="B42" s="81"/>
      <c r="C42" s="81"/>
    </row>
    <row r="43" spans="2:8" ht="27.75">
      <c r="B43" s="81"/>
      <c r="C43" s="81"/>
      <c r="D43" s="96"/>
      <c r="E43" s="96"/>
      <c r="F43" s="96"/>
      <c r="G43" s="96"/>
      <c r="H43" s="97"/>
    </row>
    <row r="44" spans="2:3" ht="12.75">
      <c r="B44" s="81"/>
      <c r="C44" s="81"/>
    </row>
    <row r="45" spans="1:8" ht="12.75">
      <c r="A45" s="89"/>
      <c r="B45" s="81"/>
      <c r="C45" s="81"/>
      <c r="D45" s="98"/>
      <c r="E45" s="98"/>
      <c r="F45" s="98"/>
      <c r="G45" s="98"/>
      <c r="H45" s="99"/>
    </row>
    <row r="46" spans="1:8" ht="20.25">
      <c r="A46" s="89"/>
      <c r="B46" s="81"/>
      <c r="C46" s="81"/>
      <c r="D46" s="92"/>
      <c r="E46" s="92"/>
      <c r="F46" s="92"/>
      <c r="G46" s="92"/>
      <c r="H46" s="93"/>
    </row>
    <row r="47" spans="2:8" ht="12.75">
      <c r="B47" s="81"/>
      <c r="C47" s="82"/>
      <c r="D47" s="94"/>
      <c r="E47" s="94"/>
      <c r="F47" s="94"/>
      <c r="G47" s="94"/>
      <c r="H47" s="95"/>
    </row>
    <row r="48" spans="2:8" ht="12.75">
      <c r="B48" s="81"/>
      <c r="C48" s="82"/>
      <c r="D48" s="83"/>
      <c r="E48" s="83"/>
      <c r="F48" s="83"/>
      <c r="G48" s="83"/>
      <c r="H48" s="84"/>
    </row>
    <row r="49" spans="2:8" ht="12.75">
      <c r="B49" s="81"/>
      <c r="C49" s="82"/>
      <c r="D49" s="83"/>
      <c r="E49" s="83"/>
      <c r="F49" s="83"/>
      <c r="G49" s="83"/>
      <c r="H49" s="84"/>
    </row>
    <row r="50" spans="2:8" ht="12.75">
      <c r="B50" s="81"/>
      <c r="C50" s="82"/>
      <c r="D50" s="83"/>
      <c r="E50" s="83"/>
      <c r="F50" s="83"/>
      <c r="G50" s="83"/>
      <c r="H50" s="84"/>
    </row>
    <row r="51" spans="2:8" ht="12.75">
      <c r="B51" s="81"/>
      <c r="C51" s="81"/>
      <c r="D51" s="83"/>
      <c r="E51" s="83"/>
      <c r="F51" s="83"/>
      <c r="G51" s="83"/>
      <c r="H51" s="84"/>
    </row>
    <row r="52" spans="2:8" ht="12.75">
      <c r="B52" s="81"/>
      <c r="C52" s="81"/>
      <c r="D52" s="85"/>
      <c r="E52" s="85"/>
      <c r="F52" s="85"/>
      <c r="G52" s="85"/>
      <c r="H52" s="86"/>
    </row>
    <row r="53" spans="2:8" ht="15">
      <c r="B53" s="81"/>
      <c r="C53" s="81"/>
      <c r="D53" s="87"/>
      <c r="E53" s="87"/>
      <c r="F53" s="87"/>
      <c r="G53" s="87"/>
      <c r="H53" s="88"/>
    </row>
    <row r="54" spans="2:3" ht="12.75">
      <c r="B54" s="81"/>
      <c r="C54" s="81"/>
    </row>
    <row r="55" spans="1:8" ht="12.75">
      <c r="A55" s="89"/>
      <c r="B55" s="81"/>
      <c r="C55" s="81"/>
      <c r="D55" s="90"/>
      <c r="E55" s="90"/>
      <c r="F55" s="90"/>
      <c r="G55" s="90"/>
      <c r="H55" s="91"/>
    </row>
    <row r="56" spans="1:8" ht="20.25">
      <c r="A56" s="89"/>
      <c r="B56" s="81"/>
      <c r="C56" s="81"/>
      <c r="D56" s="92"/>
      <c r="E56" s="92"/>
      <c r="F56" s="92"/>
      <c r="G56" s="92"/>
      <c r="H56" s="93"/>
    </row>
    <row r="57" spans="2:8" ht="12.75">
      <c r="B57" s="81"/>
      <c r="C57" s="82"/>
      <c r="D57" s="94"/>
      <c r="E57" s="94"/>
      <c r="F57" s="94"/>
      <c r="G57" s="94"/>
      <c r="H57" s="95"/>
    </row>
    <row r="58" spans="2:8" ht="12.75">
      <c r="B58" s="81"/>
      <c r="C58" s="82"/>
      <c r="D58" s="83"/>
      <c r="E58" s="83"/>
      <c r="F58" s="83"/>
      <c r="G58" s="83"/>
      <c r="H58" s="84"/>
    </row>
    <row r="59" spans="2:8" ht="12.75">
      <c r="B59" s="81"/>
      <c r="C59" s="82"/>
      <c r="D59" s="83"/>
      <c r="E59" s="83"/>
      <c r="F59" s="83"/>
      <c r="G59" s="83"/>
      <c r="H59" s="84"/>
    </row>
    <row r="60" spans="2:8" ht="12.75">
      <c r="B60" s="81"/>
      <c r="C60" s="81"/>
      <c r="D60" s="83"/>
      <c r="E60" s="83"/>
      <c r="F60" s="83"/>
      <c r="G60" s="83"/>
      <c r="H60" s="84"/>
    </row>
    <row r="61" spans="4:8" ht="12.75">
      <c r="D61" s="83"/>
      <c r="E61" s="83"/>
      <c r="F61" s="83"/>
      <c r="G61" s="83"/>
      <c r="H61" s="84"/>
    </row>
    <row r="62" spans="4:8" ht="12.75">
      <c r="D62" s="85"/>
      <c r="E62" s="85"/>
      <c r="F62" s="85"/>
      <c r="G62" s="85"/>
      <c r="H62" s="86"/>
    </row>
    <row r="63" spans="4:8" ht="15">
      <c r="D63" s="87"/>
      <c r="E63" s="87"/>
      <c r="F63" s="87"/>
      <c r="G63" s="87"/>
      <c r="H63" s="88"/>
    </row>
    <row r="65" spans="4:8" ht="27.75">
      <c r="D65" s="96"/>
      <c r="E65" s="96"/>
      <c r="F65" s="96"/>
      <c r="G65" s="96"/>
      <c r="H65" s="97"/>
    </row>
    <row r="66" spans="2:8" ht="20.25">
      <c r="B66" s="100"/>
      <c r="C66" s="100"/>
      <c r="D66" s="101"/>
      <c r="E66" s="101"/>
      <c r="F66" s="101"/>
      <c r="G66" s="101"/>
      <c r="H66" s="102"/>
    </row>
    <row r="67" spans="2:8" ht="20.25">
      <c r="B67" s="100"/>
      <c r="C67" s="100"/>
      <c r="D67" s="92"/>
      <c r="E67" s="92"/>
      <c r="F67" s="92"/>
      <c r="G67" s="92"/>
      <c r="H67" s="93"/>
    </row>
    <row r="68" spans="1:8" ht="12.75">
      <c r="A68" s="89"/>
      <c r="B68" s="103"/>
      <c r="C68" s="81"/>
      <c r="D68" s="98"/>
      <c r="E68" s="98"/>
      <c r="F68" s="98"/>
      <c r="G68" s="98"/>
      <c r="H68" s="99"/>
    </row>
    <row r="69" spans="1:8" ht="20.25">
      <c r="A69" s="89"/>
      <c r="B69" s="103"/>
      <c r="C69" s="103"/>
      <c r="D69" s="92"/>
      <c r="E69" s="92"/>
      <c r="F69" s="92"/>
      <c r="G69" s="92"/>
      <c r="H69" s="93"/>
    </row>
    <row r="70" spans="3:8" ht="12.75">
      <c r="C70" s="104"/>
      <c r="D70" s="83"/>
      <c r="E70" s="83"/>
      <c r="F70" s="83"/>
      <c r="G70" s="83"/>
      <c r="H70" s="84"/>
    </row>
    <row r="71" spans="3:8" ht="12.75">
      <c r="C71" s="104"/>
      <c r="D71" s="83"/>
      <c r="E71" s="83"/>
      <c r="F71" s="83"/>
      <c r="G71" s="83"/>
      <c r="H71" s="84"/>
    </row>
    <row r="72" spans="3:8" ht="12.75">
      <c r="C72" s="104"/>
      <c r="D72" s="83"/>
      <c r="E72" s="83"/>
      <c r="F72" s="83"/>
      <c r="G72" s="83"/>
      <c r="H72" s="84"/>
    </row>
    <row r="73" spans="3:8" ht="12.75">
      <c r="C73" s="104"/>
      <c r="D73" s="83"/>
      <c r="E73" s="83"/>
      <c r="F73" s="83"/>
      <c r="G73" s="83"/>
      <c r="H73" s="84"/>
    </row>
    <row r="74" spans="4:8" ht="12.75">
      <c r="D74" s="83"/>
      <c r="E74" s="83"/>
      <c r="F74" s="83"/>
      <c r="G74" s="83"/>
      <c r="H74" s="84"/>
    </row>
    <row r="75" spans="4:8" ht="12.75">
      <c r="D75" s="85"/>
      <c r="E75" s="85"/>
      <c r="F75" s="85"/>
      <c r="G75" s="85"/>
      <c r="H75" s="86"/>
    </row>
    <row r="76" spans="4:8" ht="15">
      <c r="D76" s="87"/>
      <c r="E76" s="87"/>
      <c r="F76" s="87"/>
      <c r="G76" s="87"/>
      <c r="H76" s="88"/>
    </row>
    <row r="78" spans="1:8" ht="12.75">
      <c r="A78" s="89"/>
      <c r="B78" s="103"/>
      <c r="C78" s="81"/>
      <c r="D78" s="90"/>
      <c r="E78" s="90"/>
      <c r="F78" s="90"/>
      <c r="G78" s="90"/>
      <c r="H78" s="91"/>
    </row>
    <row r="79" spans="1:8" ht="20.25">
      <c r="A79" s="89"/>
      <c r="B79" s="103"/>
      <c r="C79" s="103"/>
      <c r="D79" s="92"/>
      <c r="E79" s="92"/>
      <c r="F79" s="92"/>
      <c r="G79" s="92"/>
      <c r="H79" s="93"/>
    </row>
    <row r="80" spans="3:8" ht="12.75">
      <c r="C80" s="104"/>
      <c r="D80" s="94"/>
      <c r="E80" s="94"/>
      <c r="F80" s="94"/>
      <c r="G80" s="94"/>
      <c r="H80" s="95"/>
    </row>
    <row r="81" spans="3:8" ht="12.75">
      <c r="C81" s="104"/>
      <c r="D81" s="83"/>
      <c r="E81" s="83"/>
      <c r="F81" s="83"/>
      <c r="G81" s="83"/>
      <c r="H81" s="84"/>
    </row>
    <row r="82" spans="3:8" ht="12.75">
      <c r="C82" s="104"/>
      <c r="D82" s="83"/>
      <c r="E82" s="83"/>
      <c r="F82" s="83"/>
      <c r="G82" s="83"/>
      <c r="H82" s="84"/>
    </row>
    <row r="83" spans="4:8" ht="12.75">
      <c r="D83" s="83"/>
      <c r="E83" s="83"/>
      <c r="F83" s="83"/>
      <c r="G83" s="83"/>
      <c r="H83" s="84"/>
    </row>
    <row r="84" spans="4:8" ht="12.75">
      <c r="D84" s="83"/>
      <c r="E84" s="83"/>
      <c r="F84" s="83"/>
      <c r="G84" s="83"/>
      <c r="H84" s="84"/>
    </row>
    <row r="85" spans="4:8" ht="12.75">
      <c r="D85" s="85"/>
      <c r="E85" s="85"/>
      <c r="F85" s="85"/>
      <c r="G85" s="85"/>
      <c r="H85" s="86"/>
    </row>
    <row r="86" spans="4:8" ht="15">
      <c r="D86" s="87"/>
      <c r="E86" s="87"/>
      <c r="F86" s="87"/>
      <c r="G86" s="87"/>
      <c r="H86" s="88"/>
    </row>
  </sheetData>
  <mergeCells count="17">
    <mergeCell ref="A13:C13"/>
    <mergeCell ref="D13:D14"/>
    <mergeCell ref="H13:H14"/>
    <mergeCell ref="E6:E7"/>
    <mergeCell ref="F6:F7"/>
    <mergeCell ref="G6:G7"/>
    <mergeCell ref="E13:E14"/>
    <mergeCell ref="F13:F14"/>
    <mergeCell ref="G13:G14"/>
    <mergeCell ref="A5:H5"/>
    <mergeCell ref="A6:C6"/>
    <mergeCell ref="D6:D7"/>
    <mergeCell ref="H6:H7"/>
    <mergeCell ref="D1:H1"/>
    <mergeCell ref="D2:H2"/>
    <mergeCell ref="D3:H3"/>
    <mergeCell ref="D4:H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1">
      <selection activeCell="D26" sqref="D26"/>
    </sheetView>
  </sheetViews>
  <sheetFormatPr defaultColWidth="9.00390625" defaultRowHeight="12.75"/>
  <cols>
    <col min="1" max="1" width="5.25390625" style="63" customWidth="1"/>
    <col min="2" max="3" width="6.875" style="64" customWidth="1"/>
    <col min="4" max="4" width="69.625" style="69" customWidth="1"/>
    <col min="5" max="5" width="13.75390625" style="69" customWidth="1"/>
    <col min="6" max="7" width="14.375" style="69" customWidth="1"/>
    <col min="8" max="8" width="14.25390625" style="2" customWidth="1"/>
    <col min="9" max="10" width="2.625" style="2" customWidth="1"/>
    <col min="11" max="16384" width="9.125" style="2" customWidth="1"/>
  </cols>
  <sheetData>
    <row r="1" spans="1:8" ht="12.75">
      <c r="A1" s="40"/>
      <c r="B1" s="41"/>
      <c r="C1" s="41"/>
      <c r="D1" s="260" t="s">
        <v>248</v>
      </c>
      <c r="E1" s="260"/>
      <c r="F1" s="260"/>
      <c r="G1" s="260"/>
      <c r="H1" s="261"/>
    </row>
    <row r="2" spans="1:8" ht="14.25">
      <c r="A2" s="40"/>
      <c r="B2" s="41"/>
      <c r="C2" s="41"/>
      <c r="D2" s="262" t="str">
        <f>Dane!B1</f>
        <v>do Uchwały Nr XXXI/236/2005</v>
      </c>
      <c r="E2" s="262"/>
      <c r="F2" s="262"/>
      <c r="G2" s="262"/>
      <c r="H2" s="263"/>
    </row>
    <row r="3" spans="1:8" ht="15">
      <c r="A3" s="40"/>
      <c r="B3" s="41"/>
      <c r="C3" s="41"/>
      <c r="D3" s="264" t="s">
        <v>14</v>
      </c>
      <c r="E3" s="264"/>
      <c r="F3" s="264"/>
      <c r="G3" s="264"/>
      <c r="H3" s="265"/>
    </row>
    <row r="4" spans="1:8" ht="12.75">
      <c r="A4" s="40"/>
      <c r="B4" s="41"/>
      <c r="C4" s="41"/>
      <c r="D4" s="266" t="str">
        <f>Dane!B2</f>
        <v>z dnia 29 grudnia 2005 roku</v>
      </c>
      <c r="E4" s="266"/>
      <c r="F4" s="266"/>
      <c r="G4" s="266"/>
      <c r="H4" s="261"/>
    </row>
    <row r="5" spans="1:8" ht="23.25" customHeight="1">
      <c r="A5" s="267" t="s">
        <v>79</v>
      </c>
      <c r="B5" s="268"/>
      <c r="C5" s="268"/>
      <c r="D5" s="268"/>
      <c r="E5" s="268"/>
      <c r="F5" s="268"/>
      <c r="G5" s="268"/>
      <c r="H5" s="268"/>
    </row>
    <row r="6" spans="1:8" ht="12.75" customHeight="1">
      <c r="A6" s="246" t="s">
        <v>1</v>
      </c>
      <c r="B6" s="247"/>
      <c r="C6" s="248"/>
      <c r="D6" s="249" t="s">
        <v>36</v>
      </c>
      <c r="E6" s="236" t="s">
        <v>119</v>
      </c>
      <c r="F6" s="236" t="s">
        <v>9</v>
      </c>
      <c r="G6" s="236" t="s">
        <v>10</v>
      </c>
      <c r="H6" s="236" t="s">
        <v>35</v>
      </c>
    </row>
    <row r="7" spans="1:8" ht="12.75" customHeight="1">
      <c r="A7" s="42" t="s">
        <v>3</v>
      </c>
      <c r="B7" s="43" t="s">
        <v>21</v>
      </c>
      <c r="C7" s="43" t="s">
        <v>7</v>
      </c>
      <c r="D7" s="250"/>
      <c r="E7" s="237"/>
      <c r="F7" s="237"/>
      <c r="G7" s="237"/>
      <c r="H7" s="237"/>
    </row>
    <row r="8" spans="1:8" ht="15">
      <c r="A8" s="44">
        <v>900</v>
      </c>
      <c r="B8" s="45"/>
      <c r="C8" s="46"/>
      <c r="D8" s="47" t="s">
        <v>37</v>
      </c>
      <c r="E8" s="48">
        <f>SUM(E9)</f>
        <v>3942644</v>
      </c>
      <c r="F8" s="48">
        <f>SUM(F9)</f>
        <v>0</v>
      </c>
      <c r="G8" s="48">
        <f>SUM(G9)</f>
        <v>33900</v>
      </c>
      <c r="H8" s="48">
        <f>SUM(H9)</f>
        <v>3976544</v>
      </c>
    </row>
    <row r="9" spans="1:8" ht="15">
      <c r="A9" s="49"/>
      <c r="B9" s="50">
        <v>90017</v>
      </c>
      <c r="C9" s="46"/>
      <c r="D9" s="51" t="s">
        <v>38</v>
      </c>
      <c r="E9" s="52">
        <f>E44</f>
        <v>3942644</v>
      </c>
      <c r="F9" s="52">
        <f>F44</f>
        <v>0</v>
      </c>
      <c r="G9" s="52">
        <f>G44</f>
        <v>33900</v>
      </c>
      <c r="H9" s="52">
        <f>E9-F9+G9</f>
        <v>3976544</v>
      </c>
    </row>
    <row r="10" spans="1:8" ht="15">
      <c r="A10" s="49"/>
      <c r="B10" s="53"/>
      <c r="C10" s="53"/>
      <c r="D10" s="125" t="s">
        <v>39</v>
      </c>
      <c r="E10" s="54">
        <f>E49</f>
        <v>160000</v>
      </c>
      <c r="F10" s="54"/>
      <c r="G10" s="54"/>
      <c r="H10" s="52">
        <f>E10-F10+G10</f>
        <v>160000</v>
      </c>
    </row>
    <row r="11" spans="1:8" ht="15">
      <c r="A11" s="55"/>
      <c r="B11" s="56"/>
      <c r="C11" s="56"/>
      <c r="D11" s="47" t="s">
        <v>40</v>
      </c>
      <c r="E11" s="57">
        <f>SUM(E8+E10)</f>
        <v>4102644</v>
      </c>
      <c r="F11" s="57">
        <f>SUM(F8+F10)</f>
        <v>0</v>
      </c>
      <c r="G11" s="57">
        <f>SUM(G8+G10)</f>
        <v>33900</v>
      </c>
      <c r="H11" s="57">
        <f>SUM(H8+H10)</f>
        <v>4136544</v>
      </c>
    </row>
    <row r="12" spans="1:8" ht="12.75" customHeight="1">
      <c r="A12" s="246" t="s">
        <v>1</v>
      </c>
      <c r="B12" s="247"/>
      <c r="C12" s="248"/>
      <c r="D12" s="249" t="s">
        <v>41</v>
      </c>
      <c r="E12" s="236" t="s">
        <v>119</v>
      </c>
      <c r="F12" s="236" t="s">
        <v>9</v>
      </c>
      <c r="G12" s="236" t="s">
        <v>10</v>
      </c>
      <c r="H12" s="236" t="s">
        <v>35</v>
      </c>
    </row>
    <row r="13" spans="1:8" ht="12.75" customHeight="1">
      <c r="A13" s="42" t="s">
        <v>3</v>
      </c>
      <c r="B13" s="43" t="s">
        <v>21</v>
      </c>
      <c r="C13" s="43" t="s">
        <v>7</v>
      </c>
      <c r="D13" s="250"/>
      <c r="E13" s="237"/>
      <c r="F13" s="237"/>
      <c r="G13" s="237"/>
      <c r="H13" s="237"/>
    </row>
    <row r="14" spans="1:8" ht="15">
      <c r="A14" s="44">
        <v>900</v>
      </c>
      <c r="B14" s="45"/>
      <c r="C14" s="46"/>
      <c r="D14" s="47" t="s">
        <v>37</v>
      </c>
      <c r="E14" s="48">
        <f>SUM(E15)</f>
        <v>3942644</v>
      </c>
      <c r="F14" s="48">
        <f>SUM(F15)</f>
        <v>130000</v>
      </c>
      <c r="G14" s="48">
        <f>SUM(G15)</f>
        <v>163900</v>
      </c>
      <c r="H14" s="48">
        <f>SUM(H15)</f>
        <v>3976544</v>
      </c>
    </row>
    <row r="15" spans="1:8" ht="15">
      <c r="A15" s="49"/>
      <c r="B15" s="50">
        <v>90017</v>
      </c>
      <c r="C15" s="46"/>
      <c r="D15" s="51" t="s">
        <v>38</v>
      </c>
      <c r="E15" s="52">
        <f>E54</f>
        <v>3942644</v>
      </c>
      <c r="F15" s="52">
        <f>F54</f>
        <v>130000</v>
      </c>
      <c r="G15" s="52">
        <f>G54</f>
        <v>163900</v>
      </c>
      <c r="H15" s="52">
        <f>E15-F15+G15</f>
        <v>3976544</v>
      </c>
    </row>
    <row r="16" spans="1:8" ht="15">
      <c r="A16" s="49"/>
      <c r="B16" s="53"/>
      <c r="C16" s="53"/>
      <c r="D16" s="125" t="s">
        <v>42</v>
      </c>
      <c r="E16" s="54">
        <f>E72</f>
        <v>160000</v>
      </c>
      <c r="F16" s="54"/>
      <c r="G16" s="54"/>
      <c r="H16" s="52">
        <f>E16-F16+G16</f>
        <v>160000</v>
      </c>
    </row>
    <row r="17" spans="1:8" ht="15">
      <c r="A17" s="58"/>
      <c r="B17" s="59"/>
      <c r="C17" s="59"/>
      <c r="D17" s="47" t="s">
        <v>43</v>
      </c>
      <c r="E17" s="57">
        <f>SUM(E14+E16)</f>
        <v>4102644</v>
      </c>
      <c r="F17" s="57">
        <f>SUM(F14+F16)</f>
        <v>130000</v>
      </c>
      <c r="G17" s="57">
        <f>SUM(G14+G16)</f>
        <v>163900</v>
      </c>
      <c r="H17" s="57">
        <f>SUM(H14+H16)</f>
        <v>4136544</v>
      </c>
    </row>
    <row r="18" spans="1:8" ht="15">
      <c r="A18" s="60"/>
      <c r="B18" s="56"/>
      <c r="C18" s="56"/>
      <c r="D18" s="61"/>
      <c r="E18" s="61"/>
      <c r="F18" s="61"/>
      <c r="G18" s="61"/>
      <c r="H18" s="62"/>
    </row>
    <row r="19" spans="1:8" ht="15">
      <c r="A19" s="60"/>
      <c r="B19" s="56"/>
      <c r="C19" s="56"/>
      <c r="D19" s="61"/>
      <c r="E19" s="61"/>
      <c r="F19" s="61"/>
      <c r="G19" s="61"/>
      <c r="H19" s="62"/>
    </row>
    <row r="20" spans="4:7" ht="15">
      <c r="D20" s="65"/>
      <c r="E20" s="65"/>
      <c r="F20" s="65"/>
      <c r="G20" s="65"/>
    </row>
    <row r="22" spans="1:7" ht="12.75">
      <c r="A22" s="40"/>
      <c r="B22" s="41"/>
      <c r="D22" s="66"/>
      <c r="E22" s="66"/>
      <c r="F22" s="66"/>
      <c r="G22" s="66"/>
    </row>
    <row r="23" spans="1:7" ht="20.25">
      <c r="A23" s="40"/>
      <c r="B23" s="41"/>
      <c r="C23" s="41"/>
      <c r="D23" s="67"/>
      <c r="E23" s="67"/>
      <c r="F23" s="67"/>
      <c r="G23" s="67"/>
    </row>
    <row r="24" spans="3:7" ht="12.75">
      <c r="C24" s="68"/>
      <c r="D24" s="29"/>
      <c r="E24" s="29"/>
      <c r="F24" s="29"/>
      <c r="G24" s="29"/>
    </row>
    <row r="25" spans="3:7" ht="12.75">
      <c r="C25" s="68"/>
      <c r="D25" s="29"/>
      <c r="E25" s="29"/>
      <c r="F25" s="29"/>
      <c r="G25" s="29"/>
    </row>
    <row r="26" ht="12.75">
      <c r="C26" s="68"/>
    </row>
    <row r="27" ht="12.75">
      <c r="C27" s="68"/>
    </row>
    <row r="39" spans="4:7" ht="12.75">
      <c r="D39" s="70"/>
      <c r="E39" s="70"/>
      <c r="F39" s="70"/>
      <c r="G39" s="70"/>
    </row>
    <row r="40" spans="1:8" ht="20.25">
      <c r="A40" s="251" t="s">
        <v>80</v>
      </c>
      <c r="B40" s="252"/>
      <c r="C40" s="252"/>
      <c r="D40" s="252"/>
      <c r="E40" s="252"/>
      <c r="F40" s="252"/>
      <c r="G40" s="252"/>
      <c r="H40" s="252"/>
    </row>
    <row r="41" spans="1:8" ht="12.75" customHeight="1">
      <c r="A41" s="253" t="s">
        <v>1</v>
      </c>
      <c r="B41" s="254"/>
      <c r="C41" s="255"/>
      <c r="D41" s="256" t="s">
        <v>36</v>
      </c>
      <c r="E41" s="258" t="s">
        <v>115</v>
      </c>
      <c r="F41" s="236" t="s">
        <v>9</v>
      </c>
      <c r="G41" s="236" t="s">
        <v>10</v>
      </c>
      <c r="H41" s="236" t="s">
        <v>35</v>
      </c>
    </row>
    <row r="42" spans="1:8" ht="12.75" customHeight="1">
      <c r="A42" s="73" t="s">
        <v>3</v>
      </c>
      <c r="B42" s="74" t="s">
        <v>21</v>
      </c>
      <c r="C42" s="74" t="s">
        <v>7</v>
      </c>
      <c r="D42" s="257"/>
      <c r="E42" s="259"/>
      <c r="F42" s="237"/>
      <c r="G42" s="237"/>
      <c r="H42" s="237"/>
    </row>
    <row r="43" spans="1:8" ht="15">
      <c r="A43" s="139">
        <v>900</v>
      </c>
      <c r="B43" s="140"/>
      <c r="C43" s="240" t="s">
        <v>37</v>
      </c>
      <c r="D43" s="241"/>
      <c r="E43" s="141">
        <f>SUM(E44)</f>
        <v>3942644</v>
      </c>
      <c r="F43" s="48">
        <f>SUM(F44)</f>
        <v>0</v>
      </c>
      <c r="G43" s="48">
        <f>SUM(G44)</f>
        <v>33900</v>
      </c>
      <c r="H43" s="48">
        <f>SUM(H44)</f>
        <v>3976544</v>
      </c>
    </row>
    <row r="44" spans="1:8" ht="15">
      <c r="A44" s="132"/>
      <c r="B44" s="142">
        <v>90017</v>
      </c>
      <c r="C44" s="143"/>
      <c r="D44" s="137" t="s">
        <v>38</v>
      </c>
      <c r="E44" s="134">
        <f>SUM(E45:E48)</f>
        <v>3942644</v>
      </c>
      <c r="F44" s="52">
        <f>SUM(F45:F48)</f>
        <v>0</v>
      </c>
      <c r="G44" s="52">
        <f>SUM(G45:G48)</f>
        <v>33900</v>
      </c>
      <c r="H44" s="52">
        <f>SUM(H45:H48)</f>
        <v>3976544</v>
      </c>
    </row>
    <row r="45" spans="1:8" ht="15">
      <c r="A45" s="76"/>
      <c r="B45" s="77"/>
      <c r="C45" s="144" t="s">
        <v>44</v>
      </c>
      <c r="D45" s="171" t="s">
        <v>45</v>
      </c>
      <c r="E45" s="134">
        <v>3436000</v>
      </c>
      <c r="F45" s="52"/>
      <c r="G45" s="52"/>
      <c r="H45" s="52">
        <f>E45-F45+G45</f>
        <v>3436000</v>
      </c>
    </row>
    <row r="46" spans="1:8" ht="15">
      <c r="A46" s="76"/>
      <c r="B46" s="77"/>
      <c r="C46" s="144" t="s">
        <v>33</v>
      </c>
      <c r="D46" s="171" t="s">
        <v>116</v>
      </c>
      <c r="E46" s="134">
        <v>15000</v>
      </c>
      <c r="F46" s="52"/>
      <c r="G46" s="52"/>
      <c r="H46" s="52">
        <f>E46-F46+G46</f>
        <v>15000</v>
      </c>
    </row>
    <row r="47" spans="1:8" ht="15">
      <c r="A47" s="76"/>
      <c r="B47" s="77"/>
      <c r="C47" s="144" t="s">
        <v>46</v>
      </c>
      <c r="D47" s="171" t="s">
        <v>47</v>
      </c>
      <c r="E47" s="134">
        <v>5000</v>
      </c>
      <c r="F47" s="52"/>
      <c r="G47" s="52"/>
      <c r="H47" s="52">
        <f>E47-F47+G47</f>
        <v>5000</v>
      </c>
    </row>
    <row r="48" spans="1:8" ht="15">
      <c r="A48" s="76"/>
      <c r="B48" s="77"/>
      <c r="C48" s="144">
        <v>2650</v>
      </c>
      <c r="D48" s="171" t="s">
        <v>145</v>
      </c>
      <c r="E48" s="134">
        <v>486644</v>
      </c>
      <c r="F48" s="52"/>
      <c r="G48" s="52">
        <v>33900</v>
      </c>
      <c r="H48" s="52">
        <f>E48-F48+G48</f>
        <v>520544</v>
      </c>
    </row>
    <row r="49" spans="1:8" ht="15">
      <c r="A49" s="145"/>
      <c r="B49" s="146"/>
      <c r="C49" s="242" t="s">
        <v>39</v>
      </c>
      <c r="D49" s="243"/>
      <c r="E49" s="147">
        <v>160000</v>
      </c>
      <c r="F49" s="54"/>
      <c r="G49" s="54"/>
      <c r="H49" s="52">
        <f>E49-F49+G49</f>
        <v>160000</v>
      </c>
    </row>
    <row r="50" spans="1:8" ht="15">
      <c r="A50" s="148"/>
      <c r="B50" s="149"/>
      <c r="C50" s="149"/>
      <c r="D50" s="150" t="s">
        <v>40</v>
      </c>
      <c r="E50" s="131">
        <f>SUM(E43+E49)</f>
        <v>4102644</v>
      </c>
      <c r="F50" s="57">
        <f>SUM(F43+F49)</f>
        <v>0</v>
      </c>
      <c r="G50" s="57">
        <f>SUM(G43+G49)</f>
        <v>33900</v>
      </c>
      <c r="H50" s="57">
        <f>SUM(H43+H49)</f>
        <v>4136544</v>
      </c>
    </row>
    <row r="51" spans="1:8" ht="12.75" customHeight="1">
      <c r="A51" s="253" t="s">
        <v>1</v>
      </c>
      <c r="B51" s="254"/>
      <c r="C51" s="255"/>
      <c r="D51" s="256" t="s">
        <v>41</v>
      </c>
      <c r="E51" s="258" t="s">
        <v>115</v>
      </c>
      <c r="F51" s="236" t="s">
        <v>9</v>
      </c>
      <c r="G51" s="236" t="s">
        <v>10</v>
      </c>
      <c r="H51" s="236" t="s">
        <v>35</v>
      </c>
    </row>
    <row r="52" spans="1:8" ht="12.75" customHeight="1">
      <c r="A52" s="73" t="s">
        <v>3</v>
      </c>
      <c r="B52" s="74" t="s">
        <v>21</v>
      </c>
      <c r="C52" s="74" t="s">
        <v>7</v>
      </c>
      <c r="D52" s="257"/>
      <c r="E52" s="259"/>
      <c r="F52" s="237"/>
      <c r="G52" s="237"/>
      <c r="H52" s="237"/>
    </row>
    <row r="53" spans="1:8" ht="15">
      <c r="A53" s="139">
        <v>900</v>
      </c>
      <c r="B53" s="140"/>
      <c r="C53" s="240" t="s">
        <v>37</v>
      </c>
      <c r="D53" s="241"/>
      <c r="E53" s="141">
        <f>SUM(E54)</f>
        <v>3942644</v>
      </c>
      <c r="F53" s="48">
        <f>SUM(F54)</f>
        <v>130000</v>
      </c>
      <c r="G53" s="48">
        <f>SUM(G54)</f>
        <v>163900</v>
      </c>
      <c r="H53" s="48">
        <f>SUM(H54)</f>
        <v>3976544</v>
      </c>
    </row>
    <row r="54" spans="1:8" ht="15">
      <c r="A54" s="132"/>
      <c r="B54" s="142">
        <v>90017</v>
      </c>
      <c r="C54" s="143"/>
      <c r="D54" s="137" t="s">
        <v>38</v>
      </c>
      <c r="E54" s="134">
        <f>SUM(E55:E71)</f>
        <v>3942644</v>
      </c>
      <c r="F54" s="52">
        <f>SUM(F55:F71)</f>
        <v>130000</v>
      </c>
      <c r="G54" s="52">
        <f>SUM(G55:G71)</f>
        <v>163900</v>
      </c>
      <c r="H54" s="52">
        <f>SUM(H55:H71)</f>
        <v>3976544</v>
      </c>
    </row>
    <row r="55" spans="1:8" ht="15">
      <c r="A55" s="76"/>
      <c r="B55" s="77"/>
      <c r="C55" s="144">
        <v>3020</v>
      </c>
      <c r="D55" s="218" t="s">
        <v>48</v>
      </c>
      <c r="E55" s="134">
        <v>15000</v>
      </c>
      <c r="F55" s="52"/>
      <c r="G55" s="52"/>
      <c r="H55" s="52">
        <f aca="true" t="shared" si="0" ref="H55:H72">E55-F55+G55</f>
        <v>15000</v>
      </c>
    </row>
    <row r="56" spans="1:8" ht="15">
      <c r="A56" s="76"/>
      <c r="B56" s="77"/>
      <c r="C56" s="142">
        <v>4010</v>
      </c>
      <c r="D56" s="218" t="s">
        <v>49</v>
      </c>
      <c r="E56" s="134">
        <v>1527000</v>
      </c>
      <c r="F56" s="52"/>
      <c r="G56" s="52"/>
      <c r="H56" s="52">
        <f t="shared" si="0"/>
        <v>1527000</v>
      </c>
    </row>
    <row r="57" spans="1:8" ht="15">
      <c r="A57" s="76"/>
      <c r="B57" s="77"/>
      <c r="C57" s="142">
        <v>4040</v>
      </c>
      <c r="D57" s="218" t="s">
        <v>50</v>
      </c>
      <c r="E57" s="134">
        <v>140000</v>
      </c>
      <c r="F57" s="52"/>
      <c r="G57" s="52"/>
      <c r="H57" s="52">
        <f t="shared" si="0"/>
        <v>140000</v>
      </c>
    </row>
    <row r="58" spans="1:12" ht="15">
      <c r="A58" s="76"/>
      <c r="B58" s="77"/>
      <c r="C58" s="142">
        <v>4110</v>
      </c>
      <c r="D58" s="218" t="s">
        <v>51</v>
      </c>
      <c r="E58" s="134">
        <v>300000</v>
      </c>
      <c r="F58" s="52"/>
      <c r="G58" s="52"/>
      <c r="H58" s="52">
        <f t="shared" si="0"/>
        <v>300000</v>
      </c>
      <c r="K58" s="25"/>
      <c r="L58" s="179"/>
    </row>
    <row r="59" spans="1:12" ht="15">
      <c r="A59" s="76"/>
      <c r="B59" s="77"/>
      <c r="C59" s="142">
        <v>4120</v>
      </c>
      <c r="D59" s="218" t="s">
        <v>52</v>
      </c>
      <c r="E59" s="134">
        <v>42000</v>
      </c>
      <c r="F59" s="52"/>
      <c r="G59" s="52"/>
      <c r="H59" s="52">
        <f t="shared" si="0"/>
        <v>42000</v>
      </c>
      <c r="K59" s="25"/>
      <c r="L59" s="179"/>
    </row>
    <row r="60" spans="1:8" ht="15">
      <c r="A60" s="76"/>
      <c r="B60" s="77"/>
      <c r="C60" s="142">
        <v>4170</v>
      </c>
      <c r="D60" s="218" t="s">
        <v>90</v>
      </c>
      <c r="E60" s="134">
        <v>8000</v>
      </c>
      <c r="F60" s="52"/>
      <c r="G60" s="52"/>
      <c r="H60" s="52">
        <f t="shared" si="0"/>
        <v>8000</v>
      </c>
    </row>
    <row r="61" spans="1:8" ht="15">
      <c r="A61" s="76"/>
      <c r="B61" s="77"/>
      <c r="C61" s="142">
        <v>4210</v>
      </c>
      <c r="D61" s="218" t="s">
        <v>53</v>
      </c>
      <c r="E61" s="134">
        <v>650000</v>
      </c>
      <c r="F61" s="52"/>
      <c r="G61" s="52">
        <v>130000</v>
      </c>
      <c r="H61" s="52">
        <f t="shared" si="0"/>
        <v>780000</v>
      </c>
    </row>
    <row r="62" spans="1:8" ht="15">
      <c r="A62" s="76"/>
      <c r="B62" s="77"/>
      <c r="C62" s="142">
        <v>4260</v>
      </c>
      <c r="D62" s="218" t="s">
        <v>54</v>
      </c>
      <c r="E62" s="134">
        <v>350000</v>
      </c>
      <c r="F62" s="52">
        <v>30000</v>
      </c>
      <c r="G62" s="52"/>
      <c r="H62" s="52">
        <f t="shared" si="0"/>
        <v>320000</v>
      </c>
    </row>
    <row r="63" spans="1:8" ht="15">
      <c r="A63" s="76"/>
      <c r="B63" s="77"/>
      <c r="C63" s="142">
        <v>4270</v>
      </c>
      <c r="D63" s="218" t="s">
        <v>55</v>
      </c>
      <c r="E63" s="134">
        <v>236644</v>
      </c>
      <c r="F63" s="52">
        <v>100000</v>
      </c>
      <c r="G63" s="52">
        <v>33900</v>
      </c>
      <c r="H63" s="52">
        <f t="shared" si="0"/>
        <v>170544</v>
      </c>
    </row>
    <row r="64" spans="1:8" ht="15">
      <c r="A64" s="76"/>
      <c r="B64" s="77"/>
      <c r="C64" s="142">
        <v>4300</v>
      </c>
      <c r="D64" s="218" t="s">
        <v>56</v>
      </c>
      <c r="E64" s="134">
        <v>261000</v>
      </c>
      <c r="F64" s="27"/>
      <c r="G64" s="27"/>
      <c r="H64" s="52">
        <f t="shared" si="0"/>
        <v>261000</v>
      </c>
    </row>
    <row r="65" spans="1:8" ht="15">
      <c r="A65" s="76"/>
      <c r="B65" s="77"/>
      <c r="C65" s="136">
        <v>4350</v>
      </c>
      <c r="D65" s="105" t="s">
        <v>133</v>
      </c>
      <c r="E65" s="134">
        <v>2000</v>
      </c>
      <c r="F65" s="52"/>
      <c r="G65" s="52"/>
      <c r="H65" s="52">
        <f t="shared" si="0"/>
        <v>2000</v>
      </c>
    </row>
    <row r="66" spans="1:8" ht="15">
      <c r="A66" s="76"/>
      <c r="B66" s="77"/>
      <c r="C66" s="142">
        <v>4410</v>
      </c>
      <c r="D66" s="218" t="s">
        <v>57</v>
      </c>
      <c r="E66" s="133">
        <v>35000</v>
      </c>
      <c r="F66" s="52"/>
      <c r="G66" s="52"/>
      <c r="H66" s="52">
        <f t="shared" si="0"/>
        <v>35000</v>
      </c>
    </row>
    <row r="67" spans="1:8" ht="15">
      <c r="A67" s="76"/>
      <c r="B67" s="77"/>
      <c r="C67" s="142">
        <v>4430</v>
      </c>
      <c r="D67" s="218" t="s">
        <v>58</v>
      </c>
      <c r="E67" s="134">
        <v>155000</v>
      </c>
      <c r="F67" s="52"/>
      <c r="G67" s="52"/>
      <c r="H67" s="52">
        <f t="shared" si="0"/>
        <v>155000</v>
      </c>
    </row>
    <row r="68" spans="1:8" ht="15">
      <c r="A68" s="76"/>
      <c r="B68" s="77"/>
      <c r="C68" s="142">
        <v>4440</v>
      </c>
      <c r="D68" s="218" t="s">
        <v>59</v>
      </c>
      <c r="E68" s="134">
        <v>65000</v>
      </c>
      <c r="F68" s="52"/>
      <c r="G68" s="52"/>
      <c r="H68" s="52">
        <f t="shared" si="0"/>
        <v>65000</v>
      </c>
    </row>
    <row r="69" spans="1:8" ht="15">
      <c r="A69" s="76"/>
      <c r="B69" s="77"/>
      <c r="C69" s="142">
        <v>4480</v>
      </c>
      <c r="D69" s="171" t="s">
        <v>60</v>
      </c>
      <c r="E69" s="134">
        <v>12000</v>
      </c>
      <c r="F69" s="52"/>
      <c r="G69" s="52"/>
      <c r="H69" s="52">
        <f t="shared" si="0"/>
        <v>12000</v>
      </c>
    </row>
    <row r="70" spans="1:8" ht="15">
      <c r="A70" s="76"/>
      <c r="B70" s="77"/>
      <c r="C70" s="142">
        <v>4500</v>
      </c>
      <c r="D70" s="171" t="s">
        <v>61</v>
      </c>
      <c r="E70" s="134">
        <v>4000</v>
      </c>
      <c r="F70" s="52"/>
      <c r="G70" s="52"/>
      <c r="H70" s="52">
        <f t="shared" si="0"/>
        <v>4000</v>
      </c>
    </row>
    <row r="71" spans="1:8" ht="15">
      <c r="A71" s="76"/>
      <c r="B71" s="77"/>
      <c r="C71" s="142">
        <v>6070</v>
      </c>
      <c r="D71" s="171" t="s">
        <v>123</v>
      </c>
      <c r="E71" s="134">
        <v>140000</v>
      </c>
      <c r="F71" s="54"/>
      <c r="G71" s="54"/>
      <c r="H71" s="52">
        <f>E71-F71+G71</f>
        <v>140000</v>
      </c>
    </row>
    <row r="72" spans="1:8" ht="15">
      <c r="A72" s="145"/>
      <c r="B72" s="146"/>
      <c r="C72" s="244" t="s">
        <v>42</v>
      </c>
      <c r="D72" s="245"/>
      <c r="E72" s="147">
        <f>E50-E54</f>
        <v>160000</v>
      </c>
      <c r="F72" s="57"/>
      <c r="G72" s="57"/>
      <c r="H72" s="52">
        <f t="shared" si="0"/>
        <v>160000</v>
      </c>
    </row>
    <row r="73" spans="1:8" ht="14.25">
      <c r="A73" s="151"/>
      <c r="B73" s="152"/>
      <c r="C73" s="152"/>
      <c r="D73" s="150" t="s">
        <v>43</v>
      </c>
      <c r="E73" s="131">
        <f>SUM(E53+E72)</f>
        <v>4102644</v>
      </c>
      <c r="F73" s="131">
        <f>SUM(F53+F72)</f>
        <v>130000</v>
      </c>
      <c r="G73" s="131">
        <f>SUM(G53+G72)</f>
        <v>163900</v>
      </c>
      <c r="H73" s="131">
        <f>SUM(H53+H72)</f>
        <v>4136544</v>
      </c>
    </row>
  </sheetData>
  <mergeCells count="34">
    <mergeCell ref="A5:H5"/>
    <mergeCell ref="A51:C51"/>
    <mergeCell ref="D51:D52"/>
    <mergeCell ref="G6:G7"/>
    <mergeCell ref="G12:G13"/>
    <mergeCell ref="G41:G42"/>
    <mergeCell ref="G51:G52"/>
    <mergeCell ref="H6:H7"/>
    <mergeCell ref="A12:C12"/>
    <mergeCell ref="D12:D13"/>
    <mergeCell ref="D1:H1"/>
    <mergeCell ref="D2:H2"/>
    <mergeCell ref="D3:H3"/>
    <mergeCell ref="D4:H4"/>
    <mergeCell ref="F41:F42"/>
    <mergeCell ref="H12:H13"/>
    <mergeCell ref="E6:E7"/>
    <mergeCell ref="F6:F7"/>
    <mergeCell ref="E12:E13"/>
    <mergeCell ref="F12:F13"/>
    <mergeCell ref="F51:F52"/>
    <mergeCell ref="A6:C6"/>
    <mergeCell ref="D6:D7"/>
    <mergeCell ref="H51:H52"/>
    <mergeCell ref="A40:H40"/>
    <mergeCell ref="A41:C41"/>
    <mergeCell ref="D41:D42"/>
    <mergeCell ref="H41:H42"/>
    <mergeCell ref="E41:E42"/>
    <mergeCell ref="E51:E52"/>
    <mergeCell ref="C43:D43"/>
    <mergeCell ref="C49:D49"/>
    <mergeCell ref="C53:D53"/>
    <mergeCell ref="C72:D72"/>
  </mergeCells>
  <printOptions/>
  <pageMargins left="0" right="0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8" sqref="A1:E16384"/>
    </sheetView>
  </sheetViews>
  <sheetFormatPr defaultColWidth="9.00390625" defaultRowHeight="12.75"/>
  <cols>
    <col min="1" max="1" width="5.00390625" style="2" customWidth="1"/>
    <col min="2" max="2" width="29.25390625" style="2" customWidth="1"/>
    <col min="3" max="3" width="17.875" style="2" customWidth="1"/>
    <col min="4" max="4" width="20.125" style="2" customWidth="1"/>
    <col min="5" max="5" width="18.75390625" style="2" customWidth="1"/>
    <col min="6" max="16384" width="9.125" style="2" customWidth="1"/>
  </cols>
  <sheetData>
    <row r="1" spans="3:5" ht="12.75">
      <c r="C1" s="278" t="s">
        <v>160</v>
      </c>
      <c r="D1" s="279"/>
      <c r="E1" s="279"/>
    </row>
    <row r="2" spans="3:5" ht="14.25">
      <c r="C2" s="280" t="str">
        <f>Dane!B1</f>
        <v>do Uchwały Nr XXXI/236/2005</v>
      </c>
      <c r="D2" s="281"/>
      <c r="E2" s="281"/>
    </row>
    <row r="3" spans="3:5" ht="15">
      <c r="C3" s="282" t="s">
        <v>14</v>
      </c>
      <c r="D3" s="283"/>
      <c r="E3" s="283"/>
    </row>
    <row r="4" spans="3:5" ht="12.75">
      <c r="C4" s="266" t="str">
        <f>Dane!B2</f>
        <v>z dnia 29 grudnia 2005 roku</v>
      </c>
      <c r="D4" s="279"/>
      <c r="E4" s="279"/>
    </row>
    <row r="5" spans="1:5" ht="18">
      <c r="A5" s="269" t="s">
        <v>81</v>
      </c>
      <c r="B5" s="270"/>
      <c r="C5" s="270"/>
      <c r="D5" s="270"/>
      <c r="E5" s="270"/>
    </row>
    <row r="6" spans="1:5" ht="18.75" thickBot="1">
      <c r="A6" s="269" t="s">
        <v>117</v>
      </c>
      <c r="B6" s="270"/>
      <c r="C6" s="270"/>
      <c r="D6" s="270"/>
      <c r="E6" s="270"/>
    </row>
    <row r="7" spans="1:5" ht="18">
      <c r="A7" s="271" t="s">
        <v>15</v>
      </c>
      <c r="B7" s="273" t="s">
        <v>68</v>
      </c>
      <c r="C7" s="275" t="s">
        <v>62</v>
      </c>
      <c r="D7" s="275" t="s">
        <v>63</v>
      </c>
      <c r="E7" s="277"/>
    </row>
    <row r="8" spans="1:5" ht="12.75">
      <c r="A8" s="272"/>
      <c r="B8" s="274"/>
      <c r="C8" s="276"/>
      <c r="D8" s="26" t="s">
        <v>64</v>
      </c>
      <c r="E8" s="30" t="s">
        <v>65</v>
      </c>
    </row>
    <row r="9" spans="1:5" ht="12.75">
      <c r="A9" s="31">
        <v>1</v>
      </c>
      <c r="B9" s="26">
        <v>2</v>
      </c>
      <c r="C9" s="26">
        <v>3</v>
      </c>
      <c r="D9" s="26">
        <v>4</v>
      </c>
      <c r="E9" s="30">
        <v>5</v>
      </c>
    </row>
    <row r="10" spans="1:5" ht="23.25">
      <c r="A10" s="32"/>
      <c r="B10" s="33" t="s">
        <v>43</v>
      </c>
      <c r="C10" s="34">
        <f>SUM(C11)</f>
        <v>520544</v>
      </c>
      <c r="D10" s="34">
        <f>SUM(D11)</f>
        <v>0</v>
      </c>
      <c r="E10" s="35">
        <f>SUM(E11)</f>
        <v>0</v>
      </c>
    </row>
    <row r="11" spans="1:5" ht="30.75" thickBot="1">
      <c r="A11" s="36" t="s">
        <v>66</v>
      </c>
      <c r="B11" s="37" t="s">
        <v>67</v>
      </c>
      <c r="C11" s="38">
        <f>SUM('ZB-MZK'!H48:H48)</f>
        <v>520544</v>
      </c>
      <c r="D11" s="38">
        <v>0</v>
      </c>
      <c r="E11" s="39">
        <v>0</v>
      </c>
    </row>
  </sheetData>
  <mergeCells count="10">
    <mergeCell ref="C1:E1"/>
    <mergeCell ref="C2:E2"/>
    <mergeCell ref="C3:E3"/>
    <mergeCell ref="C4:E4"/>
    <mergeCell ref="A5:E5"/>
    <mergeCell ref="A6:E6"/>
    <mergeCell ref="A7:A8"/>
    <mergeCell ref="B7:B8"/>
    <mergeCell ref="C7:C8"/>
    <mergeCell ref="D7:E7"/>
  </mergeCells>
  <printOptions/>
  <pageMargins left="0.984251968503937" right="0" top="0.3937007874015748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workbookViewId="0" topLeftCell="A1">
      <pane xSplit="5" ySplit="11" topLeftCell="J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O1" sqref="O1:AA16384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4.00390625" style="4" customWidth="1"/>
    <col min="5" max="5" width="6.875" style="110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384" width="9.125" style="4" customWidth="1"/>
  </cols>
  <sheetData>
    <row r="1" spans="9:14" ht="12.75">
      <c r="I1" s="300" t="s">
        <v>16</v>
      </c>
      <c r="J1" s="301"/>
      <c r="K1" s="301"/>
      <c r="L1" s="301"/>
      <c r="M1" s="301"/>
      <c r="N1" s="301"/>
    </row>
    <row r="2" spans="9:14" ht="12.75">
      <c r="I2" s="302" t="str">
        <f>Dane!B1</f>
        <v>do Uchwały Nr XXXI/236/2005</v>
      </c>
      <c r="J2" s="301"/>
      <c r="K2" s="301"/>
      <c r="L2" s="301"/>
      <c r="M2" s="301"/>
      <c r="N2" s="301"/>
    </row>
    <row r="3" spans="9:14" ht="15">
      <c r="I3" s="303" t="s">
        <v>14</v>
      </c>
      <c r="J3" s="304"/>
      <c r="K3" s="304"/>
      <c r="L3" s="304"/>
      <c r="M3" s="304"/>
      <c r="N3" s="304"/>
    </row>
    <row r="4" spans="9:14" ht="12.75">
      <c r="I4" s="302" t="str">
        <f>Dane!B2</f>
        <v>z dnia 29 grudnia 2005 roku</v>
      </c>
      <c r="J4" s="301"/>
      <c r="K4" s="301"/>
      <c r="L4" s="301"/>
      <c r="M4" s="301"/>
      <c r="N4" s="301"/>
    </row>
    <row r="5" spans="2:13" ht="18.75">
      <c r="B5" s="296" t="s">
        <v>91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="176" customFormat="1" ht="9.75" customHeight="1">
      <c r="E6" s="177"/>
    </row>
    <row r="7" spans="1:14" ht="22.5" customHeight="1">
      <c r="A7" s="293" t="s">
        <v>1</v>
      </c>
      <c r="B7" s="294"/>
      <c r="C7" s="294"/>
      <c r="D7" s="295" t="s">
        <v>19</v>
      </c>
      <c r="E7" s="190" t="s">
        <v>92</v>
      </c>
      <c r="F7" s="294" t="s">
        <v>93</v>
      </c>
      <c r="G7" s="290" t="s">
        <v>94</v>
      </c>
      <c r="H7" s="289" t="s">
        <v>95</v>
      </c>
      <c r="I7" s="290" t="s">
        <v>96</v>
      </c>
      <c r="J7" s="297" t="s">
        <v>97</v>
      </c>
      <c r="K7" s="298"/>
      <c r="L7" s="298"/>
      <c r="M7" s="299"/>
      <c r="N7" s="295" t="s">
        <v>20</v>
      </c>
    </row>
    <row r="8" spans="1:14" ht="22.5" customHeight="1">
      <c r="A8" s="192" t="s">
        <v>3</v>
      </c>
      <c r="B8" s="192" t="s">
        <v>21</v>
      </c>
      <c r="C8" s="192" t="s">
        <v>7</v>
      </c>
      <c r="D8" s="295"/>
      <c r="E8" s="138" t="s">
        <v>22</v>
      </c>
      <c r="F8" s="294"/>
      <c r="G8" s="290"/>
      <c r="H8" s="289"/>
      <c r="I8" s="290"/>
      <c r="J8" s="193" t="s">
        <v>98</v>
      </c>
      <c r="K8" s="193" t="s">
        <v>99</v>
      </c>
      <c r="L8" s="193" t="s">
        <v>73</v>
      </c>
      <c r="M8" s="193" t="s">
        <v>100</v>
      </c>
      <c r="N8" s="295"/>
    </row>
    <row r="9" spans="1:14" ht="14.25" customHeight="1">
      <c r="A9" s="194">
        <v>1</v>
      </c>
      <c r="B9" s="194">
        <v>2</v>
      </c>
      <c r="C9" s="194">
        <v>3</v>
      </c>
      <c r="D9" s="194">
        <v>4</v>
      </c>
      <c r="E9" s="194">
        <v>5</v>
      </c>
      <c r="F9" s="194">
        <v>6</v>
      </c>
      <c r="G9" s="194">
        <v>7</v>
      </c>
      <c r="H9" s="194">
        <v>8</v>
      </c>
      <c r="I9" s="194">
        <v>9</v>
      </c>
      <c r="J9" s="195">
        <v>10</v>
      </c>
      <c r="K9" s="195">
        <v>11</v>
      </c>
      <c r="L9" s="195">
        <v>12</v>
      </c>
      <c r="M9" s="195">
        <v>13</v>
      </c>
      <c r="N9" s="194">
        <v>14</v>
      </c>
    </row>
    <row r="10" spans="1:14" s="110" customFormat="1" ht="20.25" customHeight="1">
      <c r="A10" s="196"/>
      <c r="B10" s="291" t="s">
        <v>23</v>
      </c>
      <c r="C10" s="292"/>
      <c r="D10" s="292"/>
      <c r="E10" s="197"/>
      <c r="F10" s="198">
        <f aca="true" t="shared" si="0" ref="F10:M10">SUM(F11+F41)</f>
        <v>1413203</v>
      </c>
      <c r="G10" s="198">
        <f t="shared" si="0"/>
        <v>11434794</v>
      </c>
      <c r="H10" s="198">
        <f t="shared" si="0"/>
        <v>4166694</v>
      </c>
      <c r="I10" s="198">
        <f t="shared" si="0"/>
        <v>7268100</v>
      </c>
      <c r="J10" s="199">
        <f t="shared" si="0"/>
        <v>4166694</v>
      </c>
      <c r="K10" s="199">
        <f t="shared" si="0"/>
        <v>0</v>
      </c>
      <c r="L10" s="199">
        <f t="shared" si="0"/>
        <v>0</v>
      </c>
      <c r="M10" s="199">
        <f t="shared" si="0"/>
        <v>0</v>
      </c>
      <c r="N10" s="205"/>
    </row>
    <row r="11" spans="1:14" ht="20.25" customHeight="1">
      <c r="A11" s="200" t="s">
        <v>24</v>
      </c>
      <c r="B11" s="288" t="s">
        <v>25</v>
      </c>
      <c r="C11" s="285"/>
      <c r="D11" s="285"/>
      <c r="E11" s="286"/>
      <c r="F11" s="181">
        <f aca="true" t="shared" si="1" ref="F11:M11">SUM(F12:F40)</f>
        <v>890500</v>
      </c>
      <c r="G11" s="181">
        <f t="shared" si="1"/>
        <v>2034194</v>
      </c>
      <c r="H11" s="181">
        <f t="shared" si="1"/>
        <v>2034194</v>
      </c>
      <c r="I11" s="181">
        <f t="shared" si="1"/>
        <v>0</v>
      </c>
      <c r="J11" s="184">
        <f t="shared" si="1"/>
        <v>2034194</v>
      </c>
      <c r="K11" s="184">
        <f t="shared" si="1"/>
        <v>0</v>
      </c>
      <c r="L11" s="184">
        <f t="shared" si="1"/>
        <v>0</v>
      </c>
      <c r="M11" s="184">
        <f t="shared" si="1"/>
        <v>0</v>
      </c>
      <c r="N11" s="206"/>
    </row>
    <row r="12" spans="1:14" s="113" customFormat="1" ht="18" customHeight="1">
      <c r="A12" s="201" t="s">
        <v>140</v>
      </c>
      <c r="B12" s="201" t="s">
        <v>141</v>
      </c>
      <c r="C12" s="202">
        <v>6050</v>
      </c>
      <c r="D12" s="204" t="s">
        <v>142</v>
      </c>
      <c r="E12" s="191">
        <v>2005</v>
      </c>
      <c r="F12" s="114">
        <v>0</v>
      </c>
      <c r="G12" s="114">
        <v>15600</v>
      </c>
      <c r="H12" s="114">
        <v>15600</v>
      </c>
      <c r="I12" s="114">
        <f aca="true" t="shared" si="2" ref="I12:I40">G12-H12</f>
        <v>0</v>
      </c>
      <c r="J12" s="182">
        <f aca="true" t="shared" si="3" ref="J12:J40">H12-K12-L12-M12</f>
        <v>15600</v>
      </c>
      <c r="K12" s="182">
        <v>0</v>
      </c>
      <c r="L12" s="182">
        <v>0</v>
      </c>
      <c r="M12" s="182">
        <v>0</v>
      </c>
      <c r="N12" s="207" t="s">
        <v>131</v>
      </c>
    </row>
    <row r="13" spans="1:14" s="113" customFormat="1" ht="18" customHeight="1">
      <c r="A13" s="201" t="s">
        <v>140</v>
      </c>
      <c r="B13" s="201" t="s">
        <v>141</v>
      </c>
      <c r="C13" s="202">
        <v>6050</v>
      </c>
      <c r="D13" s="216" t="s">
        <v>153</v>
      </c>
      <c r="E13" s="191">
        <v>2005</v>
      </c>
      <c r="F13" s="114">
        <v>0</v>
      </c>
      <c r="G13" s="114">
        <v>6900</v>
      </c>
      <c r="H13" s="114">
        <v>6900</v>
      </c>
      <c r="I13" s="114">
        <f t="shared" si="2"/>
        <v>0</v>
      </c>
      <c r="J13" s="182">
        <f t="shared" si="3"/>
        <v>6900</v>
      </c>
      <c r="K13" s="182">
        <v>0</v>
      </c>
      <c r="L13" s="182">
        <v>0</v>
      </c>
      <c r="M13" s="182">
        <v>0</v>
      </c>
      <c r="N13" s="207" t="s">
        <v>131</v>
      </c>
    </row>
    <row r="14" spans="1:14" s="113" customFormat="1" ht="18" customHeight="1">
      <c r="A14" s="201" t="s">
        <v>140</v>
      </c>
      <c r="B14" s="201" t="s">
        <v>141</v>
      </c>
      <c r="C14" s="202">
        <v>6050</v>
      </c>
      <c r="D14" s="216" t="s">
        <v>157</v>
      </c>
      <c r="E14" s="191">
        <v>2005</v>
      </c>
      <c r="F14" s="114">
        <v>0</v>
      </c>
      <c r="G14" s="114">
        <v>5800</v>
      </c>
      <c r="H14" s="114">
        <v>5800</v>
      </c>
      <c r="I14" s="114">
        <f>G14-H14</f>
        <v>0</v>
      </c>
      <c r="J14" s="182">
        <f>H14-K14-L14-M14</f>
        <v>5800</v>
      </c>
      <c r="K14" s="182">
        <v>0</v>
      </c>
      <c r="L14" s="182">
        <v>0</v>
      </c>
      <c r="M14" s="182">
        <v>0</v>
      </c>
      <c r="N14" s="207" t="s">
        <v>131</v>
      </c>
    </row>
    <row r="15" spans="1:14" s="113" customFormat="1" ht="18" customHeight="1">
      <c r="A15" s="201" t="s">
        <v>140</v>
      </c>
      <c r="B15" s="201" t="s">
        <v>141</v>
      </c>
      <c r="C15" s="202">
        <v>6050</v>
      </c>
      <c r="D15" s="216" t="s">
        <v>154</v>
      </c>
      <c r="E15" s="191">
        <v>2005</v>
      </c>
      <c r="F15" s="114">
        <v>0</v>
      </c>
      <c r="G15" s="114">
        <v>30000</v>
      </c>
      <c r="H15" s="114">
        <v>30000</v>
      </c>
      <c r="I15" s="114">
        <f>G15-H15</f>
        <v>0</v>
      </c>
      <c r="J15" s="182">
        <f>H15-K15-L15-M15</f>
        <v>30000</v>
      </c>
      <c r="K15" s="182">
        <v>0</v>
      </c>
      <c r="L15" s="182">
        <v>0</v>
      </c>
      <c r="M15" s="182">
        <v>0</v>
      </c>
      <c r="N15" s="207" t="s">
        <v>131</v>
      </c>
    </row>
    <row r="16" spans="1:14" s="113" customFormat="1" ht="18" customHeight="1">
      <c r="A16" s="201" t="s">
        <v>140</v>
      </c>
      <c r="B16" s="201" t="s">
        <v>141</v>
      </c>
      <c r="C16" s="202">
        <v>6050</v>
      </c>
      <c r="D16" s="204" t="s">
        <v>155</v>
      </c>
      <c r="E16" s="191">
        <v>2005</v>
      </c>
      <c r="F16" s="114">
        <v>0</v>
      </c>
      <c r="G16" s="114">
        <v>3000</v>
      </c>
      <c r="H16" s="114">
        <v>3000</v>
      </c>
      <c r="I16" s="114">
        <f>G16-H16</f>
        <v>0</v>
      </c>
      <c r="J16" s="182">
        <f>H16-K16-L16-M16</f>
        <v>3000</v>
      </c>
      <c r="K16" s="182">
        <v>0</v>
      </c>
      <c r="L16" s="182">
        <v>0</v>
      </c>
      <c r="M16" s="182">
        <v>0</v>
      </c>
      <c r="N16" s="207" t="s">
        <v>131</v>
      </c>
    </row>
    <row r="17" spans="1:14" s="113" customFormat="1" ht="18" customHeight="1">
      <c r="A17" s="201">
        <v>600</v>
      </c>
      <c r="B17" s="201">
        <v>60016</v>
      </c>
      <c r="C17" s="202">
        <v>6050</v>
      </c>
      <c r="D17" s="204" t="s">
        <v>27</v>
      </c>
      <c r="E17" s="191" t="s">
        <v>29</v>
      </c>
      <c r="F17" s="114">
        <v>87500</v>
      </c>
      <c r="G17" s="114">
        <v>12500</v>
      </c>
      <c r="H17" s="114">
        <v>12500</v>
      </c>
      <c r="I17" s="114">
        <f>G17-H17</f>
        <v>0</v>
      </c>
      <c r="J17" s="182">
        <f>H17-K17-L17-M17</f>
        <v>12500</v>
      </c>
      <c r="K17" s="182">
        <v>0</v>
      </c>
      <c r="L17" s="182">
        <v>0</v>
      </c>
      <c r="M17" s="182">
        <v>0</v>
      </c>
      <c r="N17" s="207" t="s">
        <v>158</v>
      </c>
    </row>
    <row r="18" spans="1:14" ht="25.5">
      <c r="A18" s="201">
        <v>600</v>
      </c>
      <c r="B18" s="201">
        <v>60016</v>
      </c>
      <c r="C18" s="202">
        <v>6050</v>
      </c>
      <c r="D18" s="204" t="s">
        <v>74</v>
      </c>
      <c r="E18" s="191" t="s">
        <v>29</v>
      </c>
      <c r="F18" s="114">
        <v>212000</v>
      </c>
      <c r="G18" s="114">
        <v>33400</v>
      </c>
      <c r="H18" s="114">
        <v>33400</v>
      </c>
      <c r="I18" s="114">
        <f t="shared" si="2"/>
        <v>0</v>
      </c>
      <c r="J18" s="182">
        <f t="shared" si="3"/>
        <v>33400</v>
      </c>
      <c r="K18" s="182">
        <v>0</v>
      </c>
      <c r="L18" s="182">
        <v>0</v>
      </c>
      <c r="M18" s="182">
        <v>0</v>
      </c>
      <c r="N18" s="207" t="s">
        <v>158</v>
      </c>
    </row>
    <row r="19" spans="1:14" ht="22.5">
      <c r="A19" s="201">
        <v>600</v>
      </c>
      <c r="B19" s="201">
        <v>60016</v>
      </c>
      <c r="C19" s="202">
        <v>6050</v>
      </c>
      <c r="D19" s="204" t="s">
        <v>28</v>
      </c>
      <c r="E19" s="191" t="s">
        <v>29</v>
      </c>
      <c r="F19" s="114">
        <v>189000</v>
      </c>
      <c r="G19" s="114">
        <v>37100</v>
      </c>
      <c r="H19" s="114">
        <v>37100</v>
      </c>
      <c r="I19" s="114">
        <f t="shared" si="2"/>
        <v>0</v>
      </c>
      <c r="J19" s="182">
        <f t="shared" si="3"/>
        <v>37100</v>
      </c>
      <c r="K19" s="182">
        <v>0</v>
      </c>
      <c r="L19" s="182">
        <v>0</v>
      </c>
      <c r="M19" s="182">
        <v>0</v>
      </c>
      <c r="N19" s="207" t="s">
        <v>158</v>
      </c>
    </row>
    <row r="20" spans="1:14" ht="25.5">
      <c r="A20" s="201">
        <v>600</v>
      </c>
      <c r="B20" s="201">
        <v>60016</v>
      </c>
      <c r="C20" s="202">
        <v>6050</v>
      </c>
      <c r="D20" s="204" t="s">
        <v>76</v>
      </c>
      <c r="E20" s="183" t="s">
        <v>29</v>
      </c>
      <c r="F20" s="114">
        <v>101000</v>
      </c>
      <c r="G20" s="114">
        <v>372000</v>
      </c>
      <c r="H20" s="114">
        <v>372000</v>
      </c>
      <c r="I20" s="114">
        <f t="shared" si="2"/>
        <v>0</v>
      </c>
      <c r="J20" s="182">
        <f t="shared" si="3"/>
        <v>372000</v>
      </c>
      <c r="K20" s="182">
        <v>0</v>
      </c>
      <c r="L20" s="182">
        <v>0</v>
      </c>
      <c r="M20" s="182">
        <v>0</v>
      </c>
      <c r="N20" s="207" t="s">
        <v>226</v>
      </c>
    </row>
    <row r="21" spans="1:14" ht="25.5">
      <c r="A21" s="201">
        <v>600</v>
      </c>
      <c r="B21" s="201">
        <v>60016</v>
      </c>
      <c r="C21" s="202">
        <v>6050</v>
      </c>
      <c r="D21" s="204" t="s">
        <v>144</v>
      </c>
      <c r="E21" s="183">
        <v>2005</v>
      </c>
      <c r="F21" s="114"/>
      <c r="G21" s="114">
        <v>10700</v>
      </c>
      <c r="H21" s="114">
        <v>10700</v>
      </c>
      <c r="I21" s="114">
        <f>G21-H21</f>
        <v>0</v>
      </c>
      <c r="J21" s="182">
        <f>H21-K21-L21-M21</f>
        <v>10700</v>
      </c>
      <c r="K21" s="182">
        <v>0</v>
      </c>
      <c r="L21" s="182">
        <v>0</v>
      </c>
      <c r="M21" s="182">
        <v>0</v>
      </c>
      <c r="N21" s="207" t="s">
        <v>226</v>
      </c>
    </row>
    <row r="22" spans="1:14" ht="22.5">
      <c r="A22" s="201">
        <v>600</v>
      </c>
      <c r="B22" s="201">
        <v>60016</v>
      </c>
      <c r="C22" s="202">
        <v>6050</v>
      </c>
      <c r="D22" s="204" t="s">
        <v>101</v>
      </c>
      <c r="E22" s="183" t="s">
        <v>29</v>
      </c>
      <c r="F22" s="114">
        <v>298000</v>
      </c>
      <c r="G22" s="114">
        <v>820000</v>
      </c>
      <c r="H22" s="114">
        <v>820000</v>
      </c>
      <c r="I22" s="114">
        <f t="shared" si="2"/>
        <v>0</v>
      </c>
      <c r="J22" s="182">
        <f t="shared" si="3"/>
        <v>820000</v>
      </c>
      <c r="K22" s="182">
        <v>0</v>
      </c>
      <c r="L22" s="182">
        <v>0</v>
      </c>
      <c r="M22" s="182">
        <v>0</v>
      </c>
      <c r="N22" s="207" t="s">
        <v>158</v>
      </c>
    </row>
    <row r="23" spans="1:14" ht="12.75">
      <c r="A23" s="201">
        <v>600</v>
      </c>
      <c r="B23" s="201">
        <v>60016</v>
      </c>
      <c r="C23" s="202">
        <v>6050</v>
      </c>
      <c r="D23" s="204" t="s">
        <v>150</v>
      </c>
      <c r="E23" s="183">
        <v>2005</v>
      </c>
      <c r="F23" s="114"/>
      <c r="G23" s="114">
        <v>19000</v>
      </c>
      <c r="H23" s="114">
        <v>19000</v>
      </c>
      <c r="I23" s="114">
        <f>G23-H23</f>
        <v>0</v>
      </c>
      <c r="J23" s="182">
        <f>H23-K23-L23-M23</f>
        <v>19000</v>
      </c>
      <c r="K23" s="182">
        <v>0</v>
      </c>
      <c r="L23" s="182">
        <v>0</v>
      </c>
      <c r="M23" s="182">
        <v>0</v>
      </c>
      <c r="N23" s="207" t="s">
        <v>158</v>
      </c>
    </row>
    <row r="24" spans="1:14" ht="12.75">
      <c r="A24" s="201">
        <v>600</v>
      </c>
      <c r="B24" s="201">
        <v>60016</v>
      </c>
      <c r="C24" s="202">
        <v>6050</v>
      </c>
      <c r="D24" s="204" t="s">
        <v>151</v>
      </c>
      <c r="E24" s="183">
        <v>2005</v>
      </c>
      <c r="F24" s="114"/>
      <c r="G24" s="114">
        <v>13800</v>
      </c>
      <c r="H24" s="114">
        <v>13800</v>
      </c>
      <c r="I24" s="114">
        <f>G24-H24</f>
        <v>0</v>
      </c>
      <c r="J24" s="182">
        <f>H24-K24-L24-M24</f>
        <v>13800</v>
      </c>
      <c r="K24" s="182">
        <v>0</v>
      </c>
      <c r="L24" s="182">
        <v>0</v>
      </c>
      <c r="M24" s="182">
        <v>0</v>
      </c>
      <c r="N24" s="207" t="s">
        <v>158</v>
      </c>
    </row>
    <row r="25" spans="1:14" ht="22.5">
      <c r="A25" s="201">
        <v>600</v>
      </c>
      <c r="B25" s="201">
        <v>60016</v>
      </c>
      <c r="C25" s="202">
        <v>6050</v>
      </c>
      <c r="D25" s="204" t="s">
        <v>32</v>
      </c>
      <c r="E25" s="183" t="s">
        <v>29</v>
      </c>
      <c r="F25" s="114">
        <v>3000</v>
      </c>
      <c r="G25" s="114">
        <v>97700</v>
      </c>
      <c r="H25" s="114">
        <v>97700</v>
      </c>
      <c r="I25" s="114">
        <f t="shared" si="2"/>
        <v>0</v>
      </c>
      <c r="J25" s="182">
        <f t="shared" si="3"/>
        <v>97700</v>
      </c>
      <c r="K25" s="182">
        <v>0</v>
      </c>
      <c r="L25" s="182">
        <v>0</v>
      </c>
      <c r="M25" s="182">
        <v>0</v>
      </c>
      <c r="N25" s="207" t="s">
        <v>132</v>
      </c>
    </row>
    <row r="26" spans="1:14" ht="12.75">
      <c r="A26" s="201">
        <v>600</v>
      </c>
      <c r="B26" s="202">
        <v>60016</v>
      </c>
      <c r="C26" s="202">
        <v>6050</v>
      </c>
      <c r="D26" s="204" t="s">
        <v>143</v>
      </c>
      <c r="E26" s="191">
        <v>2005</v>
      </c>
      <c r="F26" s="114">
        <v>0</v>
      </c>
      <c r="G26" s="114">
        <v>25000</v>
      </c>
      <c r="H26" s="114">
        <v>25000</v>
      </c>
      <c r="I26" s="114">
        <f t="shared" si="2"/>
        <v>0</v>
      </c>
      <c r="J26" s="182">
        <f t="shared" si="3"/>
        <v>25000</v>
      </c>
      <c r="K26" s="182">
        <v>0</v>
      </c>
      <c r="L26" s="182">
        <v>0</v>
      </c>
      <c r="M26" s="182">
        <v>0</v>
      </c>
      <c r="N26" s="207" t="s">
        <v>161</v>
      </c>
    </row>
    <row r="27" spans="1:14" ht="12.75">
      <c r="A27" s="202">
        <v>600</v>
      </c>
      <c r="B27" s="202">
        <v>60016</v>
      </c>
      <c r="C27" s="202">
        <v>6050</v>
      </c>
      <c r="D27" s="204" t="s">
        <v>124</v>
      </c>
      <c r="E27" s="191">
        <v>2005</v>
      </c>
      <c r="F27" s="114">
        <v>0</v>
      </c>
      <c r="G27" s="114">
        <v>103500</v>
      </c>
      <c r="H27" s="114">
        <v>103500</v>
      </c>
      <c r="I27" s="114">
        <f t="shared" si="2"/>
        <v>0</v>
      </c>
      <c r="J27" s="182">
        <f t="shared" si="3"/>
        <v>103500</v>
      </c>
      <c r="K27" s="182">
        <v>0</v>
      </c>
      <c r="L27" s="182">
        <v>0</v>
      </c>
      <c r="M27" s="182">
        <v>0</v>
      </c>
      <c r="N27" s="207" t="s">
        <v>158</v>
      </c>
    </row>
    <row r="28" spans="1:14" ht="12.75">
      <c r="A28" s="202">
        <v>600</v>
      </c>
      <c r="B28" s="202">
        <v>60016</v>
      </c>
      <c r="C28" s="202">
        <v>6050</v>
      </c>
      <c r="D28" s="204" t="s">
        <v>102</v>
      </c>
      <c r="E28" s="191">
        <v>2005</v>
      </c>
      <c r="F28" s="114">
        <v>0</v>
      </c>
      <c r="G28" s="114">
        <v>169300</v>
      </c>
      <c r="H28" s="114">
        <v>169300</v>
      </c>
      <c r="I28" s="114">
        <f t="shared" si="2"/>
        <v>0</v>
      </c>
      <c r="J28" s="182">
        <f t="shared" si="3"/>
        <v>169300</v>
      </c>
      <c r="K28" s="182">
        <v>0</v>
      </c>
      <c r="L28" s="182">
        <v>0</v>
      </c>
      <c r="M28" s="182">
        <v>0</v>
      </c>
      <c r="N28" s="207" t="s">
        <v>161</v>
      </c>
    </row>
    <row r="29" spans="1:14" ht="25.5">
      <c r="A29" s="201">
        <v>750</v>
      </c>
      <c r="B29" s="201">
        <v>75023</v>
      </c>
      <c r="C29" s="202">
        <v>6060</v>
      </c>
      <c r="D29" s="204" t="s">
        <v>103</v>
      </c>
      <c r="E29" s="191">
        <v>2005</v>
      </c>
      <c r="F29" s="114">
        <v>0</v>
      </c>
      <c r="G29" s="114">
        <v>53285</v>
      </c>
      <c r="H29" s="114">
        <v>53285</v>
      </c>
      <c r="I29" s="114">
        <f t="shared" si="2"/>
        <v>0</v>
      </c>
      <c r="J29" s="182">
        <f t="shared" si="3"/>
        <v>53285</v>
      </c>
      <c r="K29" s="182">
        <v>0</v>
      </c>
      <c r="L29" s="182">
        <v>0</v>
      </c>
      <c r="M29" s="182">
        <v>0</v>
      </c>
      <c r="N29" s="207"/>
    </row>
    <row r="30" spans="1:14" ht="12.75">
      <c r="A30" s="202">
        <v>754</v>
      </c>
      <c r="B30" s="202">
        <v>75414</v>
      </c>
      <c r="C30" s="202">
        <v>6050</v>
      </c>
      <c r="D30" s="204" t="s">
        <v>127</v>
      </c>
      <c r="E30" s="191">
        <v>2005</v>
      </c>
      <c r="F30" s="114">
        <v>0</v>
      </c>
      <c r="G30" s="114">
        <v>4449</v>
      </c>
      <c r="H30" s="114">
        <v>4449</v>
      </c>
      <c r="I30" s="114">
        <f t="shared" si="2"/>
        <v>0</v>
      </c>
      <c r="J30" s="182">
        <f t="shared" si="3"/>
        <v>4449</v>
      </c>
      <c r="K30" s="182">
        <v>0</v>
      </c>
      <c r="L30" s="182">
        <v>0</v>
      </c>
      <c r="M30" s="182">
        <v>0</v>
      </c>
      <c r="N30" s="207"/>
    </row>
    <row r="31" spans="1:14" ht="12.75">
      <c r="A31" s="202">
        <v>754</v>
      </c>
      <c r="B31" s="202">
        <v>75414</v>
      </c>
      <c r="C31" s="202">
        <v>6060</v>
      </c>
      <c r="D31" s="221" t="s">
        <v>126</v>
      </c>
      <c r="E31" s="191">
        <v>2005</v>
      </c>
      <c r="F31" s="114">
        <v>0</v>
      </c>
      <c r="G31" s="114">
        <v>5551</v>
      </c>
      <c r="H31" s="114">
        <v>5551</v>
      </c>
      <c r="I31" s="114">
        <f t="shared" si="2"/>
        <v>0</v>
      </c>
      <c r="J31" s="182">
        <f t="shared" si="3"/>
        <v>5551</v>
      </c>
      <c r="K31" s="182">
        <v>0</v>
      </c>
      <c r="L31" s="182">
        <v>0</v>
      </c>
      <c r="M31" s="182">
        <v>0</v>
      </c>
      <c r="N31" s="207"/>
    </row>
    <row r="32" spans="1:14" ht="25.5">
      <c r="A32" s="202">
        <v>801</v>
      </c>
      <c r="B32" s="202">
        <v>80101</v>
      </c>
      <c r="C32" s="202">
        <v>6050</v>
      </c>
      <c r="D32" s="204" t="s">
        <v>159</v>
      </c>
      <c r="E32" s="191">
        <v>2005</v>
      </c>
      <c r="F32" s="114">
        <v>0</v>
      </c>
      <c r="G32" s="114">
        <v>66700</v>
      </c>
      <c r="H32" s="114">
        <v>66700</v>
      </c>
      <c r="I32" s="114">
        <f>G32-H32</f>
        <v>0</v>
      </c>
      <c r="J32" s="182">
        <f>H32-K32-L32-M32</f>
        <v>66700</v>
      </c>
      <c r="K32" s="182">
        <v>0</v>
      </c>
      <c r="L32" s="182">
        <v>0</v>
      </c>
      <c r="M32" s="182">
        <v>0</v>
      </c>
      <c r="N32" s="207"/>
    </row>
    <row r="33" spans="1:14" ht="12.75">
      <c r="A33" s="202">
        <v>801</v>
      </c>
      <c r="B33" s="202">
        <v>80104</v>
      </c>
      <c r="C33" s="202">
        <v>6050</v>
      </c>
      <c r="D33" s="204" t="s">
        <v>134</v>
      </c>
      <c r="E33" s="191">
        <v>2005</v>
      </c>
      <c r="F33" s="114">
        <v>0</v>
      </c>
      <c r="G33" s="114">
        <v>32000</v>
      </c>
      <c r="H33" s="114">
        <v>32000</v>
      </c>
      <c r="I33" s="114">
        <f t="shared" si="2"/>
        <v>0</v>
      </c>
      <c r="J33" s="182">
        <f t="shared" si="3"/>
        <v>32000</v>
      </c>
      <c r="K33" s="182">
        <v>0</v>
      </c>
      <c r="L33" s="182">
        <v>0</v>
      </c>
      <c r="M33" s="182">
        <v>0</v>
      </c>
      <c r="N33" s="207"/>
    </row>
    <row r="34" spans="1:14" ht="12.75">
      <c r="A34" s="202">
        <v>852</v>
      </c>
      <c r="B34" s="202">
        <v>85212</v>
      </c>
      <c r="C34" s="202">
        <v>6060</v>
      </c>
      <c r="D34" s="204" t="s">
        <v>122</v>
      </c>
      <c r="E34" s="191">
        <v>2005</v>
      </c>
      <c r="F34" s="114">
        <v>0</v>
      </c>
      <c r="G34" s="114">
        <v>1727</v>
      </c>
      <c r="H34" s="114">
        <v>1727</v>
      </c>
      <c r="I34" s="114">
        <f>G34-H34</f>
        <v>0</v>
      </c>
      <c r="J34" s="182">
        <f>H34-K34-L34-M34</f>
        <v>1727</v>
      </c>
      <c r="K34" s="182">
        <v>0</v>
      </c>
      <c r="L34" s="182">
        <v>0</v>
      </c>
      <c r="M34" s="182">
        <v>0</v>
      </c>
      <c r="N34" s="207"/>
    </row>
    <row r="35" spans="1:14" ht="12.75">
      <c r="A35" s="202">
        <v>852</v>
      </c>
      <c r="B35" s="202">
        <v>85219</v>
      </c>
      <c r="C35" s="202">
        <v>6060</v>
      </c>
      <c r="D35" s="204" t="s">
        <v>168</v>
      </c>
      <c r="E35" s="191">
        <v>2005</v>
      </c>
      <c r="F35" s="114">
        <v>0</v>
      </c>
      <c r="G35" s="114">
        <v>16500</v>
      </c>
      <c r="H35" s="114">
        <v>16500</v>
      </c>
      <c r="I35" s="114">
        <f t="shared" si="2"/>
        <v>0</v>
      </c>
      <c r="J35" s="182">
        <f t="shared" si="3"/>
        <v>16500</v>
      </c>
      <c r="K35" s="182">
        <v>0</v>
      </c>
      <c r="L35" s="182">
        <v>0</v>
      </c>
      <c r="M35" s="182">
        <v>0</v>
      </c>
      <c r="N35" s="207"/>
    </row>
    <row r="36" spans="1:14" ht="25.5">
      <c r="A36" s="201">
        <v>900</v>
      </c>
      <c r="B36" s="201">
        <v>90095</v>
      </c>
      <c r="C36" s="202">
        <v>6050</v>
      </c>
      <c r="D36" s="204" t="s">
        <v>130</v>
      </c>
      <c r="E36" s="183">
        <v>2005</v>
      </c>
      <c r="F36" s="114">
        <v>0</v>
      </c>
      <c r="G36" s="114">
        <v>14800</v>
      </c>
      <c r="H36" s="114">
        <v>14800</v>
      </c>
      <c r="I36" s="114">
        <f t="shared" si="2"/>
        <v>0</v>
      </c>
      <c r="J36" s="182">
        <f t="shared" si="3"/>
        <v>14800</v>
      </c>
      <c r="K36" s="182">
        <v>0</v>
      </c>
      <c r="L36" s="182">
        <v>0</v>
      </c>
      <c r="M36" s="182">
        <v>0</v>
      </c>
      <c r="N36" s="207" t="s">
        <v>131</v>
      </c>
    </row>
    <row r="37" spans="1:14" ht="12.75">
      <c r="A37" s="201">
        <v>900</v>
      </c>
      <c r="B37" s="201">
        <v>90095</v>
      </c>
      <c r="C37" s="202">
        <v>6050</v>
      </c>
      <c r="D37" s="221" t="s">
        <v>147</v>
      </c>
      <c r="E37" s="183">
        <v>2005</v>
      </c>
      <c r="F37" s="114">
        <v>0</v>
      </c>
      <c r="G37" s="114">
        <v>43000</v>
      </c>
      <c r="H37" s="114">
        <v>43000</v>
      </c>
      <c r="I37" s="114">
        <f t="shared" si="2"/>
        <v>0</v>
      </c>
      <c r="J37" s="182">
        <f t="shared" si="3"/>
        <v>43000</v>
      </c>
      <c r="K37" s="182">
        <v>0</v>
      </c>
      <c r="L37" s="182">
        <v>0</v>
      </c>
      <c r="M37" s="182">
        <v>0</v>
      </c>
      <c r="N37" s="207" t="s">
        <v>131</v>
      </c>
    </row>
    <row r="38" spans="1:14" ht="12.75">
      <c r="A38" s="202">
        <v>900</v>
      </c>
      <c r="B38" s="202">
        <v>90095</v>
      </c>
      <c r="C38" s="202">
        <v>6050</v>
      </c>
      <c r="D38" s="204" t="s">
        <v>139</v>
      </c>
      <c r="E38" s="191">
        <v>2005</v>
      </c>
      <c r="F38" s="114">
        <v>0</v>
      </c>
      <c r="G38" s="114">
        <v>10900</v>
      </c>
      <c r="H38" s="114">
        <v>10900</v>
      </c>
      <c r="I38" s="114">
        <f t="shared" si="2"/>
        <v>0</v>
      </c>
      <c r="J38" s="182">
        <f t="shared" si="3"/>
        <v>10900</v>
      </c>
      <c r="K38" s="182">
        <v>0</v>
      </c>
      <c r="L38" s="182">
        <v>0</v>
      </c>
      <c r="M38" s="182">
        <v>0</v>
      </c>
      <c r="N38" s="207" t="s">
        <v>131</v>
      </c>
    </row>
    <row r="39" spans="1:14" ht="14.25" customHeight="1">
      <c r="A39" s="202">
        <v>921</v>
      </c>
      <c r="B39" s="202">
        <v>92109</v>
      </c>
      <c r="C39" s="202">
        <v>6060</v>
      </c>
      <c r="D39" s="221" t="s">
        <v>168</v>
      </c>
      <c r="E39" s="191">
        <v>2005</v>
      </c>
      <c r="F39" s="114">
        <v>0</v>
      </c>
      <c r="G39" s="114">
        <v>9000</v>
      </c>
      <c r="H39" s="114">
        <v>9000</v>
      </c>
      <c r="I39" s="114">
        <f>G39-H39</f>
        <v>0</v>
      </c>
      <c r="J39" s="182">
        <f>H39-K39-L39-M39</f>
        <v>9000</v>
      </c>
      <c r="K39" s="182">
        <v>0</v>
      </c>
      <c r="L39" s="182">
        <v>0</v>
      </c>
      <c r="M39" s="182">
        <v>0</v>
      </c>
      <c r="N39" s="207"/>
    </row>
    <row r="40" spans="1:14" ht="15" customHeight="1">
      <c r="A40" s="202">
        <v>921</v>
      </c>
      <c r="B40" s="202">
        <v>92116</v>
      </c>
      <c r="C40" s="202">
        <v>6060</v>
      </c>
      <c r="D40" s="221" t="s">
        <v>122</v>
      </c>
      <c r="E40" s="191">
        <v>2005</v>
      </c>
      <c r="F40" s="114">
        <v>0</v>
      </c>
      <c r="G40" s="114">
        <v>982</v>
      </c>
      <c r="H40" s="114">
        <v>982</v>
      </c>
      <c r="I40" s="114">
        <f t="shared" si="2"/>
        <v>0</v>
      </c>
      <c r="J40" s="182">
        <f t="shared" si="3"/>
        <v>982</v>
      </c>
      <c r="K40" s="182">
        <v>0</v>
      </c>
      <c r="L40" s="182">
        <v>0</v>
      </c>
      <c r="M40" s="182">
        <v>0</v>
      </c>
      <c r="N40" s="207"/>
    </row>
    <row r="41" spans="1:14" ht="20.25">
      <c r="A41" s="200" t="s">
        <v>12</v>
      </c>
      <c r="B41" s="288" t="s">
        <v>26</v>
      </c>
      <c r="C41" s="285"/>
      <c r="D41" s="285"/>
      <c r="E41" s="286"/>
      <c r="F41" s="181">
        <f aca="true" t="shared" si="4" ref="F41:M41">SUM(F42:F63)</f>
        <v>522703</v>
      </c>
      <c r="G41" s="181">
        <f t="shared" si="4"/>
        <v>9400600</v>
      </c>
      <c r="H41" s="181">
        <f t="shared" si="4"/>
        <v>2132500</v>
      </c>
      <c r="I41" s="181">
        <f t="shared" si="4"/>
        <v>7268100</v>
      </c>
      <c r="J41" s="184">
        <f t="shared" si="4"/>
        <v>2132500</v>
      </c>
      <c r="K41" s="184">
        <f t="shared" si="4"/>
        <v>0</v>
      </c>
      <c r="L41" s="184">
        <f t="shared" si="4"/>
        <v>0</v>
      </c>
      <c r="M41" s="184">
        <f t="shared" si="4"/>
        <v>0</v>
      </c>
      <c r="N41" s="207"/>
    </row>
    <row r="42" spans="1:14" ht="22.5">
      <c r="A42" s="201" t="s">
        <v>140</v>
      </c>
      <c r="B42" s="201" t="s">
        <v>141</v>
      </c>
      <c r="C42" s="202">
        <v>6050</v>
      </c>
      <c r="D42" s="204" t="s">
        <v>148</v>
      </c>
      <c r="E42" s="183" t="s">
        <v>149</v>
      </c>
      <c r="F42" s="114">
        <v>0</v>
      </c>
      <c r="G42" s="114">
        <v>100000</v>
      </c>
      <c r="H42" s="114">
        <v>12000</v>
      </c>
      <c r="I42" s="114">
        <f aca="true" t="shared" si="5" ref="I42:I55">G42-H42</f>
        <v>88000</v>
      </c>
      <c r="J42" s="182">
        <f aca="true" t="shared" si="6" ref="J42:J55">H42-K42-L42-M42</f>
        <v>12000</v>
      </c>
      <c r="K42" s="182">
        <v>0</v>
      </c>
      <c r="L42" s="182">
        <v>0</v>
      </c>
      <c r="M42" s="182">
        <v>0</v>
      </c>
      <c r="N42" s="207"/>
    </row>
    <row r="43" spans="1:14" ht="25.5">
      <c r="A43" s="201">
        <v>600</v>
      </c>
      <c r="B43" s="201">
        <v>60016</v>
      </c>
      <c r="C43" s="202">
        <v>6050</v>
      </c>
      <c r="D43" s="204" t="s">
        <v>104</v>
      </c>
      <c r="E43" s="183" t="s">
        <v>75</v>
      </c>
      <c r="F43" s="114">
        <v>456000</v>
      </c>
      <c r="G43" s="114">
        <v>1600000</v>
      </c>
      <c r="H43" s="114">
        <v>792200</v>
      </c>
      <c r="I43" s="114">
        <f t="shared" si="5"/>
        <v>807800</v>
      </c>
      <c r="J43" s="182">
        <f t="shared" si="6"/>
        <v>792200</v>
      </c>
      <c r="K43" s="182">
        <v>0</v>
      </c>
      <c r="L43" s="182">
        <v>0</v>
      </c>
      <c r="M43" s="182">
        <v>0</v>
      </c>
      <c r="N43" s="207" t="s">
        <v>158</v>
      </c>
    </row>
    <row r="44" spans="1:14" ht="22.5">
      <c r="A44" s="201">
        <v>600</v>
      </c>
      <c r="B44" s="201">
        <v>60016</v>
      </c>
      <c r="C44" s="202">
        <v>6050</v>
      </c>
      <c r="D44" s="204" t="s">
        <v>30</v>
      </c>
      <c r="E44" s="183" t="s">
        <v>152</v>
      </c>
      <c r="F44" s="114">
        <v>4000</v>
      </c>
      <c r="G44" s="114">
        <v>55000</v>
      </c>
      <c r="H44" s="114">
        <v>9000</v>
      </c>
      <c r="I44" s="114">
        <f t="shared" si="5"/>
        <v>46000</v>
      </c>
      <c r="J44" s="182">
        <f t="shared" si="6"/>
        <v>9000</v>
      </c>
      <c r="K44" s="182">
        <v>0</v>
      </c>
      <c r="L44" s="182">
        <v>0</v>
      </c>
      <c r="M44" s="182">
        <v>0</v>
      </c>
      <c r="N44" s="207"/>
    </row>
    <row r="45" spans="1:14" ht="22.5">
      <c r="A45" s="202">
        <v>600</v>
      </c>
      <c r="B45" s="202">
        <v>60016</v>
      </c>
      <c r="C45" s="202">
        <v>6050</v>
      </c>
      <c r="D45" s="204" t="s">
        <v>105</v>
      </c>
      <c r="E45" s="183" t="s">
        <v>112</v>
      </c>
      <c r="F45" s="114">
        <v>0</v>
      </c>
      <c r="G45" s="114">
        <v>949000</v>
      </c>
      <c r="H45" s="114">
        <v>18000</v>
      </c>
      <c r="I45" s="114">
        <f t="shared" si="5"/>
        <v>931000</v>
      </c>
      <c r="J45" s="182">
        <f t="shared" si="6"/>
        <v>18000</v>
      </c>
      <c r="K45" s="182">
        <v>0</v>
      </c>
      <c r="L45" s="182">
        <v>0</v>
      </c>
      <c r="M45" s="182">
        <v>0</v>
      </c>
      <c r="N45" s="207"/>
    </row>
    <row r="46" spans="1:14" ht="22.5">
      <c r="A46" s="202">
        <v>600</v>
      </c>
      <c r="B46" s="202">
        <v>60016</v>
      </c>
      <c r="C46" s="202">
        <v>6050</v>
      </c>
      <c r="D46" s="204" t="s">
        <v>107</v>
      </c>
      <c r="E46" s="183" t="s">
        <v>112</v>
      </c>
      <c r="F46" s="114">
        <v>0</v>
      </c>
      <c r="G46" s="114">
        <v>800000</v>
      </c>
      <c r="H46" s="114">
        <v>20000</v>
      </c>
      <c r="I46" s="114">
        <f t="shared" si="5"/>
        <v>780000</v>
      </c>
      <c r="J46" s="182">
        <f t="shared" si="6"/>
        <v>20000</v>
      </c>
      <c r="K46" s="182">
        <v>0</v>
      </c>
      <c r="L46" s="182">
        <v>0</v>
      </c>
      <c r="M46" s="182">
        <v>0</v>
      </c>
      <c r="N46" s="207"/>
    </row>
    <row r="47" spans="1:14" ht="22.5">
      <c r="A47" s="202">
        <v>600</v>
      </c>
      <c r="B47" s="202">
        <v>60016</v>
      </c>
      <c r="C47" s="202">
        <v>6050</v>
      </c>
      <c r="D47" s="204" t="s">
        <v>108</v>
      </c>
      <c r="E47" s="183" t="s">
        <v>112</v>
      </c>
      <c r="F47" s="114">
        <v>0</v>
      </c>
      <c r="G47" s="114">
        <v>165000</v>
      </c>
      <c r="H47" s="114">
        <v>9000</v>
      </c>
      <c r="I47" s="114">
        <f t="shared" si="5"/>
        <v>156000</v>
      </c>
      <c r="J47" s="182">
        <f t="shared" si="6"/>
        <v>9000</v>
      </c>
      <c r="K47" s="182">
        <v>0</v>
      </c>
      <c r="L47" s="182">
        <v>0</v>
      </c>
      <c r="M47" s="182">
        <v>0</v>
      </c>
      <c r="N47" s="207"/>
    </row>
    <row r="48" spans="1:14" ht="22.5">
      <c r="A48" s="202">
        <v>600</v>
      </c>
      <c r="B48" s="202">
        <v>60016</v>
      </c>
      <c r="C48" s="202">
        <v>6050</v>
      </c>
      <c r="D48" s="204" t="s">
        <v>109</v>
      </c>
      <c r="E48" s="183" t="s">
        <v>106</v>
      </c>
      <c r="F48" s="114">
        <v>0</v>
      </c>
      <c r="G48" s="114">
        <v>225000</v>
      </c>
      <c r="H48" s="114">
        <v>7000</v>
      </c>
      <c r="I48" s="114">
        <f t="shared" si="5"/>
        <v>218000</v>
      </c>
      <c r="J48" s="182">
        <f t="shared" si="6"/>
        <v>7000</v>
      </c>
      <c r="K48" s="182">
        <v>0</v>
      </c>
      <c r="L48" s="182">
        <v>0</v>
      </c>
      <c r="M48" s="182">
        <v>0</v>
      </c>
      <c r="N48" s="207"/>
    </row>
    <row r="49" spans="1:14" ht="22.5">
      <c r="A49" s="202">
        <v>600</v>
      </c>
      <c r="B49" s="202">
        <v>60016</v>
      </c>
      <c r="C49" s="202">
        <v>6050</v>
      </c>
      <c r="D49" s="204" t="s">
        <v>138</v>
      </c>
      <c r="E49" s="183" t="s">
        <v>165</v>
      </c>
      <c r="F49" s="114">
        <v>0</v>
      </c>
      <c r="G49" s="114">
        <v>400000</v>
      </c>
      <c r="H49" s="114">
        <v>25000</v>
      </c>
      <c r="I49" s="114">
        <f t="shared" si="5"/>
        <v>375000</v>
      </c>
      <c r="J49" s="182">
        <f t="shared" si="6"/>
        <v>25000</v>
      </c>
      <c r="K49" s="182">
        <v>0</v>
      </c>
      <c r="L49" s="182">
        <v>0</v>
      </c>
      <c r="M49" s="182">
        <v>0</v>
      </c>
      <c r="N49" s="207"/>
    </row>
    <row r="50" spans="1:14" ht="22.5">
      <c r="A50" s="201">
        <v>600</v>
      </c>
      <c r="B50" s="201">
        <v>60016</v>
      </c>
      <c r="C50" s="202">
        <v>6050</v>
      </c>
      <c r="D50" s="204" t="s">
        <v>31</v>
      </c>
      <c r="E50" s="183" t="s">
        <v>75</v>
      </c>
      <c r="F50" s="114">
        <v>14703</v>
      </c>
      <c r="G50" s="114">
        <v>459000</v>
      </c>
      <c r="H50" s="114">
        <v>229500</v>
      </c>
      <c r="I50" s="114">
        <f t="shared" si="5"/>
        <v>229500</v>
      </c>
      <c r="J50" s="182">
        <f t="shared" si="6"/>
        <v>229500</v>
      </c>
      <c r="K50" s="182">
        <v>0</v>
      </c>
      <c r="L50" s="182">
        <v>0</v>
      </c>
      <c r="M50" s="182">
        <v>0</v>
      </c>
      <c r="N50" s="207" t="s">
        <v>158</v>
      </c>
    </row>
    <row r="51" spans="1:14" ht="22.5">
      <c r="A51" s="201">
        <v>600</v>
      </c>
      <c r="B51" s="201">
        <v>60016</v>
      </c>
      <c r="C51" s="202">
        <v>6050</v>
      </c>
      <c r="D51" s="204" t="s">
        <v>128</v>
      </c>
      <c r="E51" s="183" t="s">
        <v>75</v>
      </c>
      <c r="F51" s="114">
        <v>8000</v>
      </c>
      <c r="G51" s="114">
        <v>506000</v>
      </c>
      <c r="H51" s="114">
        <v>253000</v>
      </c>
      <c r="I51" s="114">
        <f t="shared" si="5"/>
        <v>253000</v>
      </c>
      <c r="J51" s="182">
        <f t="shared" si="6"/>
        <v>253000</v>
      </c>
      <c r="K51" s="182">
        <v>0</v>
      </c>
      <c r="L51" s="182">
        <v>0</v>
      </c>
      <c r="M51" s="182">
        <v>0</v>
      </c>
      <c r="N51" s="207" t="s">
        <v>158</v>
      </c>
    </row>
    <row r="52" spans="1:14" ht="22.5">
      <c r="A52" s="201">
        <v>600</v>
      </c>
      <c r="B52" s="201">
        <v>60016</v>
      </c>
      <c r="C52" s="202">
        <v>6050</v>
      </c>
      <c r="D52" s="204" t="s">
        <v>129</v>
      </c>
      <c r="E52" s="183" t="s">
        <v>75</v>
      </c>
      <c r="F52" s="114">
        <v>6000</v>
      </c>
      <c r="G52" s="114">
        <v>459600</v>
      </c>
      <c r="H52" s="114">
        <v>229800</v>
      </c>
      <c r="I52" s="114">
        <f t="shared" si="5"/>
        <v>229800</v>
      </c>
      <c r="J52" s="182">
        <f t="shared" si="6"/>
        <v>229800</v>
      </c>
      <c r="K52" s="182">
        <v>0</v>
      </c>
      <c r="L52" s="182">
        <v>0</v>
      </c>
      <c r="M52" s="182">
        <v>0</v>
      </c>
      <c r="N52" s="207" t="s">
        <v>132</v>
      </c>
    </row>
    <row r="53" spans="1:14" ht="22.5">
      <c r="A53" s="202">
        <v>600</v>
      </c>
      <c r="B53" s="202">
        <v>60016</v>
      </c>
      <c r="C53" s="202">
        <v>6050</v>
      </c>
      <c r="D53" s="204" t="s">
        <v>146</v>
      </c>
      <c r="E53" s="183" t="s">
        <v>162</v>
      </c>
      <c r="F53" s="114">
        <v>0</v>
      </c>
      <c r="G53" s="114">
        <v>0</v>
      </c>
      <c r="H53" s="114">
        <v>0</v>
      </c>
      <c r="I53" s="114">
        <f t="shared" si="5"/>
        <v>0</v>
      </c>
      <c r="J53" s="182">
        <f t="shared" si="6"/>
        <v>0</v>
      </c>
      <c r="K53" s="182">
        <v>0</v>
      </c>
      <c r="L53" s="182">
        <v>0</v>
      </c>
      <c r="M53" s="182">
        <v>0</v>
      </c>
      <c r="N53" s="207"/>
    </row>
    <row r="54" spans="1:14" ht="25.5">
      <c r="A54" s="202">
        <v>801</v>
      </c>
      <c r="B54" s="202">
        <v>80101</v>
      </c>
      <c r="C54" s="202">
        <v>6050</v>
      </c>
      <c r="D54" s="204" t="s">
        <v>135</v>
      </c>
      <c r="E54" s="183" t="s">
        <v>165</v>
      </c>
      <c r="F54" s="114">
        <v>0</v>
      </c>
      <c r="G54" s="114">
        <v>245000</v>
      </c>
      <c r="H54" s="114">
        <v>15000</v>
      </c>
      <c r="I54" s="114">
        <f t="shared" si="5"/>
        <v>230000</v>
      </c>
      <c r="J54" s="182">
        <f t="shared" si="6"/>
        <v>15000</v>
      </c>
      <c r="K54" s="182">
        <v>0</v>
      </c>
      <c r="L54" s="182">
        <v>0</v>
      </c>
      <c r="M54" s="182">
        <v>0</v>
      </c>
      <c r="N54" s="207"/>
    </row>
    <row r="55" spans="1:14" ht="25.5">
      <c r="A55" s="201">
        <v>801</v>
      </c>
      <c r="B55" s="201">
        <v>80101</v>
      </c>
      <c r="C55" s="202">
        <v>6050</v>
      </c>
      <c r="D55" s="204" t="s">
        <v>110</v>
      </c>
      <c r="E55" s="183" t="s">
        <v>106</v>
      </c>
      <c r="F55" s="114">
        <v>0</v>
      </c>
      <c r="G55" s="114">
        <v>680000</v>
      </c>
      <c r="H55" s="114">
        <v>250000</v>
      </c>
      <c r="I55" s="114">
        <f t="shared" si="5"/>
        <v>430000</v>
      </c>
      <c r="J55" s="182">
        <f t="shared" si="6"/>
        <v>250000</v>
      </c>
      <c r="K55" s="182">
        <v>0</v>
      </c>
      <c r="L55" s="182">
        <v>0</v>
      </c>
      <c r="M55" s="182">
        <v>0</v>
      </c>
      <c r="N55" s="207"/>
    </row>
    <row r="56" spans="1:14" ht="14.25">
      <c r="A56" s="287"/>
      <c r="B56" s="285"/>
      <c r="C56" s="285"/>
      <c r="D56" s="285"/>
      <c r="E56" s="285"/>
      <c r="F56" s="285"/>
      <c r="G56" s="286"/>
      <c r="H56" s="284" t="s">
        <v>167</v>
      </c>
      <c r="I56" s="285"/>
      <c r="J56" s="285"/>
      <c r="K56" s="285"/>
      <c r="L56" s="285"/>
      <c r="M56" s="285"/>
      <c r="N56" s="286"/>
    </row>
    <row r="57" spans="1:14" ht="25.5">
      <c r="A57" s="202">
        <v>900</v>
      </c>
      <c r="B57" s="202">
        <v>90095</v>
      </c>
      <c r="C57" s="202">
        <v>6050</v>
      </c>
      <c r="D57" s="204" t="s">
        <v>136</v>
      </c>
      <c r="E57" s="183" t="s">
        <v>166</v>
      </c>
      <c r="F57" s="114">
        <v>0</v>
      </c>
      <c r="G57" s="114">
        <v>100000</v>
      </c>
      <c r="H57" s="114">
        <v>0</v>
      </c>
      <c r="I57" s="114">
        <f aca="true" t="shared" si="7" ref="I57:I63">G57-H57</f>
        <v>100000</v>
      </c>
      <c r="J57" s="182">
        <f aca="true" t="shared" si="8" ref="J57:J63">H57-K57-L57-M57</f>
        <v>0</v>
      </c>
      <c r="K57" s="182">
        <v>0</v>
      </c>
      <c r="L57" s="182">
        <v>0</v>
      </c>
      <c r="M57" s="182">
        <v>0</v>
      </c>
      <c r="N57" s="207"/>
    </row>
    <row r="58" spans="1:14" ht="25.5">
      <c r="A58" s="202">
        <v>900</v>
      </c>
      <c r="B58" s="202">
        <v>90095</v>
      </c>
      <c r="C58" s="202">
        <v>6050</v>
      </c>
      <c r="D58" s="204" t="s">
        <v>137</v>
      </c>
      <c r="E58" s="183" t="s">
        <v>162</v>
      </c>
      <c r="F58" s="114">
        <v>0</v>
      </c>
      <c r="G58" s="114">
        <v>0</v>
      </c>
      <c r="H58" s="114">
        <v>0</v>
      </c>
      <c r="I58" s="114">
        <f t="shared" si="7"/>
        <v>0</v>
      </c>
      <c r="J58" s="182">
        <f t="shared" si="8"/>
        <v>0</v>
      </c>
      <c r="K58" s="182">
        <v>0</v>
      </c>
      <c r="L58" s="182">
        <v>0</v>
      </c>
      <c r="M58" s="182">
        <v>0</v>
      </c>
      <c r="N58" s="207"/>
    </row>
    <row r="59" spans="1:14" ht="25.5">
      <c r="A59" s="201">
        <v>900</v>
      </c>
      <c r="B59" s="201">
        <v>90095</v>
      </c>
      <c r="C59" s="202">
        <v>6050</v>
      </c>
      <c r="D59" s="204" t="s">
        <v>125</v>
      </c>
      <c r="E59" s="191" t="s">
        <v>163</v>
      </c>
      <c r="F59" s="114">
        <v>34000</v>
      </c>
      <c r="G59" s="114">
        <v>145000</v>
      </c>
      <c r="H59" s="114">
        <v>95000</v>
      </c>
      <c r="I59" s="114">
        <f t="shared" si="7"/>
        <v>50000</v>
      </c>
      <c r="J59" s="182">
        <f t="shared" si="8"/>
        <v>95000</v>
      </c>
      <c r="K59" s="182">
        <v>0</v>
      </c>
      <c r="L59" s="182">
        <v>0</v>
      </c>
      <c r="M59" s="182">
        <v>0</v>
      </c>
      <c r="N59" s="207"/>
    </row>
    <row r="60" spans="1:14" ht="16.5" customHeight="1">
      <c r="A60" s="202">
        <v>900</v>
      </c>
      <c r="B60" s="202">
        <v>90095</v>
      </c>
      <c r="C60" s="202">
        <v>6050</v>
      </c>
      <c r="D60" s="204" t="s">
        <v>111</v>
      </c>
      <c r="E60" s="183" t="s">
        <v>164</v>
      </c>
      <c r="F60" s="114">
        <v>0</v>
      </c>
      <c r="G60" s="114">
        <v>1750000</v>
      </c>
      <c r="H60" s="114">
        <v>50000</v>
      </c>
      <c r="I60" s="114">
        <f t="shared" si="7"/>
        <v>1700000</v>
      </c>
      <c r="J60" s="182">
        <f t="shared" si="8"/>
        <v>50000</v>
      </c>
      <c r="K60" s="182">
        <v>0</v>
      </c>
      <c r="L60" s="182">
        <v>0</v>
      </c>
      <c r="M60" s="182">
        <v>0</v>
      </c>
      <c r="N60" s="207"/>
    </row>
    <row r="61" spans="1:14" ht="17.25" customHeight="1">
      <c r="A61" s="202">
        <v>900</v>
      </c>
      <c r="B61" s="202">
        <v>90095</v>
      </c>
      <c r="C61" s="202">
        <v>6050</v>
      </c>
      <c r="D61" s="204" t="s">
        <v>113</v>
      </c>
      <c r="E61" s="183" t="s">
        <v>164</v>
      </c>
      <c r="F61" s="114">
        <v>0</v>
      </c>
      <c r="G61" s="114">
        <f>850000-168000</f>
        <v>682000</v>
      </c>
      <c r="H61" s="114">
        <v>98000</v>
      </c>
      <c r="I61" s="114">
        <f t="shared" si="7"/>
        <v>584000</v>
      </c>
      <c r="J61" s="182">
        <f t="shared" si="8"/>
        <v>98000</v>
      </c>
      <c r="K61" s="182">
        <v>0</v>
      </c>
      <c r="L61" s="182">
        <v>0</v>
      </c>
      <c r="M61" s="182">
        <v>0</v>
      </c>
      <c r="N61" s="207"/>
    </row>
    <row r="62" spans="1:14" ht="25.5">
      <c r="A62" s="215">
        <v>900</v>
      </c>
      <c r="B62" s="215">
        <v>90095</v>
      </c>
      <c r="C62" s="215">
        <v>6050</v>
      </c>
      <c r="D62" s="204" t="s">
        <v>156</v>
      </c>
      <c r="E62" s="183" t="s">
        <v>106</v>
      </c>
      <c r="F62" s="114">
        <v>0</v>
      </c>
      <c r="G62" s="114">
        <v>75000</v>
      </c>
      <c r="H62" s="114">
        <v>15000</v>
      </c>
      <c r="I62" s="114">
        <f t="shared" si="7"/>
        <v>60000</v>
      </c>
      <c r="J62" s="182">
        <f t="shared" si="8"/>
        <v>15000</v>
      </c>
      <c r="K62" s="182">
        <v>0</v>
      </c>
      <c r="L62" s="182">
        <v>0</v>
      </c>
      <c r="M62" s="182">
        <v>0</v>
      </c>
      <c r="N62" s="207"/>
    </row>
    <row r="63" spans="1:14" ht="25.5">
      <c r="A63" s="202">
        <v>926</v>
      </c>
      <c r="B63" s="202">
        <v>92601</v>
      </c>
      <c r="C63" s="202">
        <v>6050</v>
      </c>
      <c r="D63" s="204" t="s">
        <v>114</v>
      </c>
      <c r="E63" s="183" t="s">
        <v>163</v>
      </c>
      <c r="F63" s="114">
        <v>0</v>
      </c>
      <c r="G63" s="114">
        <v>5000</v>
      </c>
      <c r="H63" s="114">
        <v>5000</v>
      </c>
      <c r="I63" s="114">
        <f t="shared" si="7"/>
        <v>0</v>
      </c>
      <c r="J63" s="182">
        <f t="shared" si="8"/>
        <v>5000</v>
      </c>
      <c r="K63" s="182">
        <v>0</v>
      </c>
      <c r="L63" s="182">
        <v>0</v>
      </c>
      <c r="M63" s="182">
        <v>0</v>
      </c>
      <c r="N63" s="207"/>
    </row>
    <row r="64" spans="1:14" ht="12.75">
      <c r="A64" s="7"/>
      <c r="B64" s="7"/>
      <c r="C64" s="7"/>
      <c r="D64" s="7"/>
      <c r="E64" s="115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115"/>
      <c r="F65" s="7"/>
      <c r="G65" s="7"/>
      <c r="H65" s="7"/>
      <c r="I65" s="7"/>
      <c r="J65" s="7"/>
      <c r="K65" s="7"/>
      <c r="L65" s="7"/>
      <c r="M65" s="7"/>
      <c r="N65" s="7"/>
    </row>
    <row r="67" spans="8:9" ht="12.75">
      <c r="H67" s="23">
        <f>H63+H62+H61+H60+H59+F59+H55+H54+H52+F52+F51+H51+H50+F50+H49+H48+H47+H46+H45+H44+F44+F43+H43+H42</f>
        <v>2655203</v>
      </c>
      <c r="I67" s="223"/>
    </row>
  </sheetData>
  <mergeCells count="18">
    <mergeCell ref="B5:M5"/>
    <mergeCell ref="J7:M7"/>
    <mergeCell ref="I1:N1"/>
    <mergeCell ref="I2:N2"/>
    <mergeCell ref="I3:N3"/>
    <mergeCell ref="I4:N4"/>
    <mergeCell ref="N7:N8"/>
    <mergeCell ref="G7:G8"/>
    <mergeCell ref="H56:N56"/>
    <mergeCell ref="A56:G56"/>
    <mergeCell ref="B11:E11"/>
    <mergeCell ref="H7:H8"/>
    <mergeCell ref="I7:I8"/>
    <mergeCell ref="B10:D10"/>
    <mergeCell ref="A7:C7"/>
    <mergeCell ref="D7:D8"/>
    <mergeCell ref="F7:F8"/>
    <mergeCell ref="B41:E41"/>
  </mergeCells>
  <printOptions/>
  <pageMargins left="0" right="0" top="0.3937007874015748" bottom="0.393700787401574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2.75">
      <c r="E1" s="300" t="s">
        <v>0</v>
      </c>
      <c r="F1" s="300"/>
      <c r="G1" s="300"/>
      <c r="H1" s="300"/>
      <c r="I1" s="311"/>
    </row>
    <row r="2" spans="5:9" ht="12.75">
      <c r="E2" s="302" t="str">
        <f>Dane!B1</f>
        <v>do Uchwały Nr XXXI/236/2005</v>
      </c>
      <c r="F2" s="302"/>
      <c r="G2" s="302"/>
      <c r="H2" s="302"/>
      <c r="I2" s="311"/>
    </row>
    <row r="3" spans="5:9" ht="15">
      <c r="E3" s="312" t="s">
        <v>14</v>
      </c>
      <c r="F3" s="283"/>
      <c r="G3" s="283"/>
      <c r="H3" s="283"/>
      <c r="I3" s="283"/>
    </row>
    <row r="4" spans="5:9" ht="12.75">
      <c r="E4" s="302" t="str">
        <f>Dane!B2</f>
        <v>z dnia 29 grudnia 2005 roku</v>
      </c>
      <c r="F4" s="302"/>
      <c r="G4" s="302"/>
      <c r="H4" s="302"/>
      <c r="I4" s="311"/>
    </row>
    <row r="5" spans="1:9" ht="15">
      <c r="A5" s="307" t="s">
        <v>120</v>
      </c>
      <c r="B5" s="265"/>
      <c r="C5" s="265"/>
      <c r="D5" s="265"/>
      <c r="E5" s="265"/>
      <c r="F5" s="265"/>
      <c r="G5" s="265"/>
      <c r="H5" s="265"/>
      <c r="I5" s="265"/>
    </row>
    <row r="6" spans="1:13" s="6" customFormat="1" ht="25.5">
      <c r="A6" s="308" t="s">
        <v>1</v>
      </c>
      <c r="B6" s="309"/>
      <c r="C6" s="309"/>
      <c r="D6" s="310"/>
      <c r="E6" s="119" t="s">
        <v>2</v>
      </c>
      <c r="F6" s="117" t="s">
        <v>119</v>
      </c>
      <c r="G6" s="111" t="s">
        <v>9</v>
      </c>
      <c r="H6" s="111" t="s">
        <v>10</v>
      </c>
      <c r="I6" s="118" t="s">
        <v>34</v>
      </c>
      <c r="J6" s="7"/>
      <c r="K6" s="7"/>
      <c r="M6" s="28"/>
    </row>
    <row r="7" spans="1:13" ht="15.75" thickBot="1">
      <c r="A7" s="8" t="s">
        <v>3</v>
      </c>
      <c r="B7" s="8" t="s">
        <v>8</v>
      </c>
      <c r="C7" s="8" t="s">
        <v>7</v>
      </c>
      <c r="D7" s="8" t="s">
        <v>11</v>
      </c>
      <c r="E7" s="120" t="s">
        <v>4</v>
      </c>
      <c r="F7" s="121">
        <v>23254425</v>
      </c>
      <c r="G7" s="121">
        <f>SUM(G9:G36)</f>
        <v>30000</v>
      </c>
      <c r="H7" s="121">
        <f>SUM(H9:H36)</f>
        <v>89300</v>
      </c>
      <c r="I7" s="122">
        <f>SUM(F7-G7+H7)</f>
        <v>23313725</v>
      </c>
      <c r="L7" s="25"/>
      <c r="M7" s="185"/>
    </row>
    <row r="8" spans="1:9" ht="18.75" thickTop="1">
      <c r="A8" s="305" t="s">
        <v>18</v>
      </c>
      <c r="B8" s="306"/>
      <c r="C8" s="306"/>
      <c r="D8" s="306"/>
      <c r="E8" s="306"/>
      <c r="F8" s="9"/>
      <c r="G8" s="9"/>
      <c r="H8" s="10"/>
      <c r="I8" s="11"/>
    </row>
    <row r="9" spans="1:10" ht="15">
      <c r="A9" s="12">
        <v>756</v>
      </c>
      <c r="B9" s="12">
        <v>75615</v>
      </c>
      <c r="C9" s="12" t="s">
        <v>230</v>
      </c>
      <c r="D9" s="13"/>
      <c r="E9" s="105" t="s">
        <v>231</v>
      </c>
      <c r="F9" s="15">
        <v>50000</v>
      </c>
      <c r="G9" s="15"/>
      <c r="H9" s="15">
        <v>4300</v>
      </c>
      <c r="I9" s="16">
        <f>SUM(F9-G9+H9)</f>
        <v>54300</v>
      </c>
      <c r="J9" s="7"/>
    </row>
    <row r="10" spans="1:10" ht="15">
      <c r="A10" s="12">
        <v>756</v>
      </c>
      <c r="B10" s="12">
        <v>75616</v>
      </c>
      <c r="C10" s="12" t="s">
        <v>194</v>
      </c>
      <c r="D10" s="13"/>
      <c r="E10" s="105" t="s">
        <v>200</v>
      </c>
      <c r="F10" s="15">
        <v>270000</v>
      </c>
      <c r="G10" s="15"/>
      <c r="H10" s="15">
        <v>45000</v>
      </c>
      <c r="I10" s="16">
        <f>SUM(F10-G10+H10)</f>
        <v>315000</v>
      </c>
      <c r="J10" s="7"/>
    </row>
    <row r="11" spans="1:12" ht="15">
      <c r="A11" s="17">
        <v>851</v>
      </c>
      <c r="B11" s="17">
        <v>85154</v>
      </c>
      <c r="C11" s="12" t="s">
        <v>227</v>
      </c>
      <c r="D11" s="13"/>
      <c r="E11" s="105" t="s">
        <v>228</v>
      </c>
      <c r="F11" s="15">
        <v>170000</v>
      </c>
      <c r="G11" s="15"/>
      <c r="H11" s="15">
        <v>10000</v>
      </c>
      <c r="I11" s="16">
        <f>SUM(F11-G11+H11)</f>
        <v>180000</v>
      </c>
      <c r="J11" s="7"/>
      <c r="L11" s="25"/>
    </row>
    <row r="12" spans="1:10" ht="24">
      <c r="A12" s="12">
        <v>854</v>
      </c>
      <c r="B12" s="12">
        <v>85401</v>
      </c>
      <c r="C12" s="12" t="s">
        <v>44</v>
      </c>
      <c r="D12" s="13"/>
      <c r="E12" s="105" t="s">
        <v>201</v>
      </c>
      <c r="F12" s="15">
        <v>102000</v>
      </c>
      <c r="G12" s="15">
        <v>30000</v>
      </c>
      <c r="H12" s="15"/>
      <c r="I12" s="16">
        <f>SUM(F12-G12+H12)</f>
        <v>72000</v>
      </c>
      <c r="J12" s="7"/>
    </row>
    <row r="13" spans="1:10" ht="24">
      <c r="A13" s="12">
        <v>854</v>
      </c>
      <c r="B13" s="12">
        <v>85401</v>
      </c>
      <c r="C13" s="12" t="s">
        <v>70</v>
      </c>
      <c r="D13" s="13"/>
      <c r="E13" s="105" t="s">
        <v>202</v>
      </c>
      <c r="F13" s="15">
        <v>100000</v>
      </c>
      <c r="G13" s="15"/>
      <c r="H13" s="15">
        <v>30000</v>
      </c>
      <c r="I13" s="16">
        <f>SUM(F13-G13+H13)</f>
        <v>130000</v>
      </c>
      <c r="J13" s="7"/>
    </row>
    <row r="14" spans="1:10" ht="15">
      <c r="A14" s="12"/>
      <c r="B14" s="12"/>
      <c r="C14" s="12"/>
      <c r="D14" s="13"/>
      <c r="E14" s="105"/>
      <c r="F14" s="15"/>
      <c r="G14" s="15"/>
      <c r="H14" s="15"/>
      <c r="I14" s="16">
        <f aca="true" t="shared" si="0" ref="I14:I29">SUM(F14-G14+H14)</f>
        <v>0</v>
      </c>
      <c r="J14" s="7"/>
    </row>
    <row r="15" spans="1:10" ht="15">
      <c r="A15" s="17"/>
      <c r="B15" s="17"/>
      <c r="C15" s="12"/>
      <c r="D15" s="13"/>
      <c r="E15" s="14"/>
      <c r="F15" s="15"/>
      <c r="G15" s="15"/>
      <c r="H15" s="15"/>
      <c r="I15" s="16">
        <f t="shared" si="0"/>
        <v>0</v>
      </c>
      <c r="J15" s="7"/>
    </row>
    <row r="16" spans="1:10" ht="15">
      <c r="A16" s="12"/>
      <c r="B16" s="12"/>
      <c r="C16" s="12"/>
      <c r="D16" s="13"/>
      <c r="E16" s="105"/>
      <c r="F16" s="15"/>
      <c r="G16" s="15"/>
      <c r="H16" s="15"/>
      <c r="I16" s="16">
        <f t="shared" si="0"/>
        <v>0</v>
      </c>
      <c r="J16" s="7"/>
    </row>
    <row r="17" spans="1:10" ht="15">
      <c r="A17" s="12"/>
      <c r="B17" s="12"/>
      <c r="C17" s="12"/>
      <c r="D17" s="13"/>
      <c r="E17" s="105"/>
      <c r="F17" s="15"/>
      <c r="G17" s="15"/>
      <c r="H17" s="15"/>
      <c r="I17" s="16">
        <f t="shared" si="0"/>
        <v>0</v>
      </c>
      <c r="J17" s="7"/>
    </row>
    <row r="18" spans="1:10" ht="15">
      <c r="A18" s="12"/>
      <c r="B18" s="12"/>
      <c r="C18" s="12"/>
      <c r="D18" s="13"/>
      <c r="E18" s="105"/>
      <c r="F18" s="15"/>
      <c r="G18" s="15"/>
      <c r="H18" s="15"/>
      <c r="I18" s="16">
        <f t="shared" si="0"/>
        <v>0</v>
      </c>
      <c r="J18" s="7"/>
    </row>
    <row r="19" spans="1:10" ht="15">
      <c r="A19" s="12"/>
      <c r="B19" s="12"/>
      <c r="C19" s="12"/>
      <c r="D19" s="13"/>
      <c r="E19" s="105"/>
      <c r="F19" s="15"/>
      <c r="G19" s="15"/>
      <c r="H19" s="15"/>
      <c r="I19" s="16">
        <f t="shared" si="0"/>
        <v>0</v>
      </c>
      <c r="J19" s="7"/>
    </row>
    <row r="20" spans="1:10" ht="15">
      <c r="A20" s="12"/>
      <c r="B20" s="12"/>
      <c r="C20" s="12"/>
      <c r="D20" s="13"/>
      <c r="E20" s="105"/>
      <c r="F20" s="15"/>
      <c r="G20" s="15"/>
      <c r="H20" s="15"/>
      <c r="I20" s="16">
        <f t="shared" si="0"/>
        <v>0</v>
      </c>
      <c r="J20" s="7"/>
    </row>
    <row r="21" spans="1:10" ht="15">
      <c r="A21" s="17"/>
      <c r="B21" s="17"/>
      <c r="C21" s="12"/>
      <c r="D21" s="13"/>
      <c r="E21" s="105"/>
      <c r="F21" s="15"/>
      <c r="G21" s="15"/>
      <c r="H21" s="15"/>
      <c r="I21" s="16">
        <f t="shared" si="0"/>
        <v>0</v>
      </c>
      <c r="J21" s="7"/>
    </row>
    <row r="22" spans="1:10" ht="15">
      <c r="A22" s="12"/>
      <c r="B22" s="12"/>
      <c r="C22" s="12"/>
      <c r="D22" s="13"/>
      <c r="E22" s="105"/>
      <c r="F22" s="15"/>
      <c r="G22" s="15"/>
      <c r="H22" s="15"/>
      <c r="I22" s="16">
        <f t="shared" si="0"/>
        <v>0</v>
      </c>
      <c r="J22" s="7"/>
    </row>
    <row r="23" spans="1:10" ht="15">
      <c r="A23" s="17"/>
      <c r="B23" s="17"/>
      <c r="C23" s="12"/>
      <c r="D23" s="13"/>
      <c r="E23" s="105"/>
      <c r="F23" s="15"/>
      <c r="G23" s="15"/>
      <c r="H23" s="15"/>
      <c r="I23" s="16">
        <f t="shared" si="0"/>
        <v>0</v>
      </c>
      <c r="J23" s="7"/>
    </row>
    <row r="24" spans="1:10" ht="15">
      <c r="A24" s="12"/>
      <c r="B24" s="12"/>
      <c r="C24" s="12"/>
      <c r="D24" s="13"/>
      <c r="E24" s="105"/>
      <c r="F24" s="15"/>
      <c r="G24" s="15"/>
      <c r="H24" s="15"/>
      <c r="I24" s="16">
        <f t="shared" si="0"/>
        <v>0</v>
      </c>
      <c r="J24" s="7"/>
    </row>
    <row r="25" spans="1:10" ht="15">
      <c r="A25" s="12"/>
      <c r="B25" s="12"/>
      <c r="C25" s="12"/>
      <c r="D25" s="108"/>
      <c r="E25" s="105"/>
      <c r="F25" s="15"/>
      <c r="G25" s="15"/>
      <c r="H25" s="15"/>
      <c r="I25" s="16">
        <f t="shared" si="0"/>
        <v>0</v>
      </c>
      <c r="J25" s="7"/>
    </row>
    <row r="26" spans="1:10" ht="15">
      <c r="A26" s="17"/>
      <c r="B26" s="17"/>
      <c r="C26" s="17"/>
      <c r="D26" s="13"/>
      <c r="E26" s="105"/>
      <c r="F26" s="15"/>
      <c r="G26" s="15"/>
      <c r="H26" s="15"/>
      <c r="I26" s="16">
        <f t="shared" si="0"/>
        <v>0</v>
      </c>
      <c r="J26" s="7"/>
    </row>
    <row r="27" spans="1:10" ht="15">
      <c r="A27" s="12"/>
      <c r="B27" s="12"/>
      <c r="C27" s="12"/>
      <c r="D27" s="13"/>
      <c r="E27" s="105"/>
      <c r="F27" s="15"/>
      <c r="G27" s="15"/>
      <c r="H27" s="15"/>
      <c r="I27" s="16">
        <f t="shared" si="0"/>
        <v>0</v>
      </c>
      <c r="J27" s="7"/>
    </row>
    <row r="28" spans="1:10" ht="15">
      <c r="A28" s="12"/>
      <c r="B28" s="12"/>
      <c r="C28" s="12"/>
      <c r="D28" s="13"/>
      <c r="E28" s="105"/>
      <c r="F28" s="15"/>
      <c r="G28" s="15"/>
      <c r="H28" s="15"/>
      <c r="I28" s="16">
        <f t="shared" si="0"/>
        <v>0</v>
      </c>
      <c r="J28" s="7"/>
    </row>
    <row r="29" spans="1:10" ht="15">
      <c r="A29" s="12"/>
      <c r="B29" s="12"/>
      <c r="C29" s="12"/>
      <c r="D29" s="13"/>
      <c r="E29" s="105"/>
      <c r="F29" s="15"/>
      <c r="G29" s="15"/>
      <c r="H29" s="15"/>
      <c r="I29" s="16">
        <f t="shared" si="0"/>
        <v>0</v>
      </c>
      <c r="J29" s="7"/>
    </row>
    <row r="30" spans="1:10" ht="15">
      <c r="A30" s="12"/>
      <c r="B30" s="12"/>
      <c r="C30" s="12"/>
      <c r="D30" s="13"/>
      <c r="E30" s="105"/>
      <c r="F30" s="15"/>
      <c r="G30" s="15"/>
      <c r="H30" s="15"/>
      <c r="I30" s="16">
        <f aca="true" t="shared" si="1" ref="I30:I36">SUM(F30-G30+H30)</f>
        <v>0</v>
      </c>
      <c r="J30" s="7"/>
    </row>
    <row r="31" spans="1:10" ht="15">
      <c r="A31" s="12"/>
      <c r="B31" s="12"/>
      <c r="C31" s="12"/>
      <c r="D31" s="13"/>
      <c r="E31" s="105"/>
      <c r="F31" s="15"/>
      <c r="G31" s="15"/>
      <c r="H31" s="15"/>
      <c r="I31" s="16">
        <f t="shared" si="1"/>
        <v>0</v>
      </c>
      <c r="J31" s="7"/>
    </row>
    <row r="32" spans="1:10" ht="15">
      <c r="A32" s="12"/>
      <c r="B32" s="12"/>
      <c r="C32" s="12"/>
      <c r="D32" s="13"/>
      <c r="E32" s="105"/>
      <c r="F32" s="15"/>
      <c r="G32" s="15"/>
      <c r="H32" s="15"/>
      <c r="I32" s="16">
        <f t="shared" si="1"/>
        <v>0</v>
      </c>
      <c r="J32" s="7"/>
    </row>
    <row r="33" spans="1:10" ht="15">
      <c r="A33" s="12"/>
      <c r="B33" s="12"/>
      <c r="C33" s="12"/>
      <c r="D33" s="13"/>
      <c r="E33" s="105"/>
      <c r="F33" s="15"/>
      <c r="G33" s="15"/>
      <c r="H33" s="15"/>
      <c r="I33" s="16">
        <f t="shared" si="1"/>
        <v>0</v>
      </c>
      <c r="J33" s="7"/>
    </row>
    <row r="34" spans="1:10" ht="15">
      <c r="A34" s="12"/>
      <c r="B34" s="12"/>
      <c r="C34" s="12"/>
      <c r="D34" s="13"/>
      <c r="E34" s="105"/>
      <c r="F34" s="15"/>
      <c r="G34" s="15"/>
      <c r="H34" s="15"/>
      <c r="I34" s="16">
        <f t="shared" si="1"/>
        <v>0</v>
      </c>
      <c r="J34" s="7"/>
    </row>
    <row r="35" spans="1:10" ht="15">
      <c r="A35" s="12"/>
      <c r="B35" s="12"/>
      <c r="C35" s="12"/>
      <c r="D35" s="13"/>
      <c r="E35" s="105"/>
      <c r="F35" s="15"/>
      <c r="G35" s="15"/>
      <c r="H35" s="15"/>
      <c r="I35" s="16">
        <f t="shared" si="1"/>
        <v>0</v>
      </c>
      <c r="J35" s="7"/>
    </row>
    <row r="36" spans="1:10" ht="15">
      <c r="A36" s="12"/>
      <c r="B36" s="12"/>
      <c r="C36" s="12"/>
      <c r="D36" s="13"/>
      <c r="E36" s="105"/>
      <c r="F36" s="15"/>
      <c r="G36" s="15"/>
      <c r="H36" s="15"/>
      <c r="I36" s="16">
        <f t="shared" si="1"/>
        <v>0</v>
      </c>
      <c r="J36" s="7"/>
    </row>
    <row r="37" spans="5:9" ht="20.25" customHeight="1">
      <c r="E37" s="18"/>
      <c r="F37" s="19"/>
      <c r="G37" s="19"/>
      <c r="H37" s="19"/>
      <c r="I37" s="20"/>
    </row>
    <row r="38" spans="2:9" ht="25.5">
      <c r="B38" s="21"/>
      <c r="C38" s="21"/>
      <c r="D38" s="21"/>
      <c r="E38" s="22"/>
      <c r="F38" s="23"/>
      <c r="G38" s="23"/>
      <c r="H38" s="23"/>
      <c r="I38" s="23"/>
    </row>
    <row r="39" spans="5:9" ht="12.75">
      <c r="E39" s="23"/>
      <c r="F39" s="23"/>
      <c r="G39" s="23"/>
      <c r="H39" s="23"/>
      <c r="I39" s="23"/>
    </row>
    <row r="40" spans="5:9" ht="12.75">
      <c r="E40" s="23"/>
      <c r="F40" s="23"/>
      <c r="G40" s="23"/>
      <c r="H40" s="23"/>
      <c r="I40" s="23"/>
    </row>
    <row r="41" spans="5:9" ht="12.75">
      <c r="E41" s="23"/>
      <c r="F41" s="23"/>
      <c r="G41" s="23"/>
      <c r="H41" s="23"/>
      <c r="I41" s="23"/>
    </row>
    <row r="42" spans="5:9" ht="12.75">
      <c r="E42" s="23"/>
      <c r="F42" s="23"/>
      <c r="G42" s="23"/>
      <c r="H42" s="23"/>
      <c r="I42" s="23"/>
    </row>
    <row r="43" spans="5:9" ht="12.75">
      <c r="E43" s="23"/>
      <c r="F43" s="23"/>
      <c r="G43" s="23"/>
      <c r="H43" s="23"/>
      <c r="I43" s="23"/>
    </row>
    <row r="44" spans="5:9" ht="12.75">
      <c r="E44" s="23"/>
      <c r="F44" s="23"/>
      <c r="G44" s="23"/>
      <c r="H44" s="23"/>
      <c r="I44" s="23"/>
    </row>
    <row r="45" spans="5:9" ht="12.75">
      <c r="E45" s="23"/>
      <c r="F45" s="23"/>
      <c r="G45" s="23"/>
      <c r="H45" s="23"/>
      <c r="I45" s="23"/>
    </row>
    <row r="46" spans="5:9" ht="12.75">
      <c r="E46" s="23"/>
      <c r="F46" s="23"/>
      <c r="G46" s="23"/>
      <c r="H46" s="23"/>
      <c r="I46" s="23"/>
    </row>
    <row r="47" spans="5:9" ht="12.75">
      <c r="E47" s="23"/>
      <c r="F47" s="23"/>
      <c r="G47" s="23"/>
      <c r="H47" s="23"/>
      <c r="I47" s="23"/>
    </row>
    <row r="48" spans="5:9" ht="12.75">
      <c r="E48" s="23"/>
      <c r="F48" s="23"/>
      <c r="G48" s="23"/>
      <c r="H48" s="23"/>
      <c r="I48" s="23"/>
    </row>
    <row r="49" spans="5:9" ht="12.75">
      <c r="E49" s="23"/>
      <c r="F49" s="23"/>
      <c r="G49" s="23"/>
      <c r="H49" s="23"/>
      <c r="I49" s="23"/>
    </row>
    <row r="50" spans="5:9" ht="12.75">
      <c r="E50" s="23"/>
      <c r="F50" s="23"/>
      <c r="G50" s="23"/>
      <c r="H50" s="23"/>
      <c r="I50" s="23"/>
    </row>
    <row r="51" spans="5:9" ht="12.75">
      <c r="E51" s="23"/>
      <c r="F51" s="23"/>
      <c r="G51" s="23"/>
      <c r="H51" s="23"/>
      <c r="I51" s="23"/>
    </row>
    <row r="52" spans="5:9" ht="12.75">
      <c r="E52" s="23"/>
      <c r="F52" s="23"/>
      <c r="G52" s="23"/>
      <c r="H52" s="23"/>
      <c r="I52" s="23"/>
    </row>
    <row r="53" spans="5:9" ht="12.75">
      <c r="E53" s="23"/>
      <c r="F53" s="23"/>
      <c r="G53" s="23"/>
      <c r="H53" s="23"/>
      <c r="I53" s="23"/>
    </row>
    <row r="54" spans="5:9" ht="12.75">
      <c r="E54" s="23"/>
      <c r="F54" s="23"/>
      <c r="G54" s="23"/>
      <c r="H54" s="23"/>
      <c r="I54" s="23"/>
    </row>
    <row r="55" spans="5:9" ht="12.75">
      <c r="E55" s="23"/>
      <c r="F55" s="23"/>
      <c r="G55" s="23"/>
      <c r="H55" s="23"/>
      <c r="I55" s="23"/>
    </row>
    <row r="56" spans="5:9" ht="12.75">
      <c r="E56" s="23"/>
      <c r="F56" s="23"/>
      <c r="G56" s="23"/>
      <c r="H56" s="23"/>
      <c r="I56" s="23"/>
    </row>
    <row r="57" spans="5:9" ht="12.75">
      <c r="E57" s="23"/>
      <c r="F57" s="23"/>
      <c r="G57" s="23"/>
      <c r="H57" s="23"/>
      <c r="I57" s="23"/>
    </row>
    <row r="58" spans="5:9" ht="12.75">
      <c r="E58" s="23"/>
      <c r="F58" s="23"/>
      <c r="G58" s="23"/>
      <c r="H58" s="23"/>
      <c r="I58" s="23"/>
    </row>
    <row r="59" spans="5:9" ht="12.75">
      <c r="E59" s="23"/>
      <c r="F59" s="23"/>
      <c r="G59" s="23"/>
      <c r="H59" s="23"/>
      <c r="I59" s="23"/>
    </row>
    <row r="60" spans="5:9" ht="12.75">
      <c r="E60" s="23"/>
      <c r="F60" s="23"/>
      <c r="G60" s="23"/>
      <c r="H60" s="23"/>
      <c r="I60" s="23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</sheetData>
  <sheetProtection/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6"/>
  <sheetViews>
    <sheetView zoomScale="75" zoomScaleNormal="75" workbookViewId="0" topLeftCell="A1">
      <pane ySplit="8" topLeftCell="BM20" activePane="bottomLeft" state="frozen"/>
      <selection pane="topLeft" activeCell="A1" sqref="A1"/>
      <selection pane="bottomLeft" activeCell="L1" sqref="L1:N16384"/>
    </sheetView>
  </sheetViews>
  <sheetFormatPr defaultColWidth="9.00390625" defaultRowHeight="12.75"/>
  <cols>
    <col min="1" max="1" width="5.375" style="24" customWidth="1"/>
    <col min="2" max="2" width="7.00390625" style="24" customWidth="1"/>
    <col min="3" max="3" width="6.00390625" style="24" customWidth="1"/>
    <col min="4" max="4" width="3.375" style="24" customWidth="1"/>
    <col min="5" max="5" width="74.00390625" style="4" customWidth="1"/>
    <col min="6" max="6" width="13.125" style="4" customWidth="1"/>
    <col min="7" max="7" width="11.25390625" style="4" customWidth="1"/>
    <col min="8" max="8" width="11.375" style="4" customWidth="1"/>
    <col min="9" max="9" width="13.00390625" style="23" customWidth="1"/>
    <col min="10" max="11" width="2.75390625" style="4" customWidth="1"/>
    <col min="12" max="12" width="9.25390625" style="23" bestFit="1" customWidth="1"/>
    <col min="13" max="13" width="9.875" style="25" bestFit="1" customWidth="1"/>
    <col min="14" max="14" width="8.25390625" style="2" customWidth="1"/>
    <col min="15" max="16384" width="9.125" style="2" customWidth="1"/>
  </cols>
  <sheetData>
    <row r="1" spans="5:14" ht="12.75">
      <c r="E1" s="300" t="s">
        <v>5</v>
      </c>
      <c r="F1" s="316"/>
      <c r="G1" s="316"/>
      <c r="H1" s="316"/>
      <c r="I1" s="316"/>
      <c r="M1" s="208"/>
      <c r="N1" s="189"/>
    </row>
    <row r="2" spans="5:14" ht="12.75">
      <c r="E2" s="302" t="str">
        <f>Dane!B1</f>
        <v>do Uchwały Nr XXXI/236/2005</v>
      </c>
      <c r="F2" s="316"/>
      <c r="G2" s="316"/>
      <c r="H2" s="316"/>
      <c r="I2" s="316"/>
      <c r="N2" s="25"/>
    </row>
    <row r="3" spans="5:14" ht="15">
      <c r="E3" s="312" t="s">
        <v>14</v>
      </c>
      <c r="F3" s="283"/>
      <c r="G3" s="283"/>
      <c r="H3" s="283"/>
      <c r="I3" s="283"/>
      <c r="N3" s="25"/>
    </row>
    <row r="4" spans="5:14" ht="12.75">
      <c r="E4" s="302" t="str">
        <f>Dane!B2</f>
        <v>z dnia 29 grudnia 2005 roku</v>
      </c>
      <c r="F4" s="316"/>
      <c r="G4" s="316"/>
      <c r="H4" s="316"/>
      <c r="I4" s="316"/>
      <c r="N4" s="25"/>
    </row>
    <row r="5" spans="1:14" ht="15">
      <c r="A5" s="307" t="s">
        <v>118</v>
      </c>
      <c r="B5" s="313"/>
      <c r="C5" s="313"/>
      <c r="D5" s="313"/>
      <c r="E5" s="313"/>
      <c r="F5" s="313"/>
      <c r="G5" s="313"/>
      <c r="H5" s="313"/>
      <c r="I5" s="265"/>
      <c r="N5" s="25"/>
    </row>
    <row r="6" spans="1:9" ht="25.5">
      <c r="A6" s="314" t="s">
        <v>1</v>
      </c>
      <c r="B6" s="309"/>
      <c r="C6" s="309"/>
      <c r="D6" s="315"/>
      <c r="E6" s="119" t="s">
        <v>2</v>
      </c>
      <c r="F6" s="117" t="s">
        <v>119</v>
      </c>
      <c r="G6" s="111" t="s">
        <v>9</v>
      </c>
      <c r="H6" s="111" t="s">
        <v>10</v>
      </c>
      <c r="I6" s="118" t="s">
        <v>35</v>
      </c>
    </row>
    <row r="7" spans="1:14" ht="15.75" thickBot="1">
      <c r="A7" s="8" t="s">
        <v>3</v>
      </c>
      <c r="B7" s="8" t="s">
        <v>8</v>
      </c>
      <c r="C7" s="8" t="s">
        <v>7</v>
      </c>
      <c r="D7" s="8" t="s">
        <v>11</v>
      </c>
      <c r="E7" s="120" t="s">
        <v>6</v>
      </c>
      <c r="F7" s="121">
        <v>24814581</v>
      </c>
      <c r="G7" s="121">
        <f>SUM(G9:G82)</f>
        <v>268600</v>
      </c>
      <c r="H7" s="121">
        <f>SUM(H9:H82)</f>
        <v>327900</v>
      </c>
      <c r="I7" s="122">
        <f>SUM(F7-G7+H7)</f>
        <v>24873881</v>
      </c>
      <c r="M7" s="109"/>
      <c r="N7" s="5"/>
    </row>
    <row r="8" spans="1:9" ht="15.75" thickTop="1">
      <c r="A8" s="305" t="s">
        <v>17</v>
      </c>
      <c r="B8" s="306"/>
      <c r="C8" s="306"/>
      <c r="D8" s="306"/>
      <c r="E8" s="306"/>
      <c r="F8" s="112"/>
      <c r="G8" s="112"/>
      <c r="H8" s="123"/>
      <c r="I8" s="124"/>
    </row>
    <row r="9" spans="1:13" s="6" customFormat="1" ht="15">
      <c r="A9" s="12">
        <v>600</v>
      </c>
      <c r="B9" s="12">
        <v>60016</v>
      </c>
      <c r="C9" s="17">
        <v>4210</v>
      </c>
      <c r="D9" s="13"/>
      <c r="E9" s="105" t="s">
        <v>217</v>
      </c>
      <c r="F9" s="15">
        <v>36241</v>
      </c>
      <c r="G9" s="15"/>
      <c r="H9" s="15">
        <v>5100</v>
      </c>
      <c r="I9" s="16">
        <f aca="true" t="shared" si="0" ref="I9:I40">SUM(F9-G9+H9)</f>
        <v>41341</v>
      </c>
      <c r="J9" s="7"/>
      <c r="K9" s="7"/>
      <c r="L9" s="220"/>
      <c r="M9" s="28"/>
    </row>
    <row r="10" spans="1:15" s="6" customFormat="1" ht="15">
      <c r="A10" s="12">
        <v>600</v>
      </c>
      <c r="B10" s="107">
        <v>60016</v>
      </c>
      <c r="C10" s="17">
        <v>4300</v>
      </c>
      <c r="D10" s="13"/>
      <c r="E10" s="14" t="s">
        <v>212</v>
      </c>
      <c r="F10" s="15">
        <v>153785</v>
      </c>
      <c r="G10" s="15"/>
      <c r="H10" s="15">
        <v>15000</v>
      </c>
      <c r="I10" s="16">
        <f t="shared" si="0"/>
        <v>168785</v>
      </c>
      <c r="J10" s="7"/>
      <c r="K10" s="7"/>
      <c r="L10" s="116"/>
      <c r="M10" s="28"/>
      <c r="N10" s="175"/>
      <c r="O10" s="28"/>
    </row>
    <row r="11" spans="1:13" s="6" customFormat="1" ht="24">
      <c r="A11" s="107">
        <v>600</v>
      </c>
      <c r="B11" s="17">
        <v>60016</v>
      </c>
      <c r="C11" s="17">
        <v>6050</v>
      </c>
      <c r="D11" s="13"/>
      <c r="E11" s="14" t="s">
        <v>209</v>
      </c>
      <c r="F11" s="15">
        <v>3358500</v>
      </c>
      <c r="G11" s="15">
        <v>52000</v>
      </c>
      <c r="H11" s="15"/>
      <c r="I11" s="16">
        <f t="shared" si="0"/>
        <v>3306500</v>
      </c>
      <c r="J11" s="7"/>
      <c r="K11" s="7"/>
      <c r="L11" s="116"/>
      <c r="M11" s="28"/>
    </row>
    <row r="12" spans="1:14" s="6" customFormat="1" ht="15">
      <c r="A12" s="17">
        <v>600</v>
      </c>
      <c r="B12" s="17">
        <v>60017</v>
      </c>
      <c r="C12" s="17">
        <v>4210</v>
      </c>
      <c r="D12" s="13"/>
      <c r="E12" s="105" t="s">
        <v>218</v>
      </c>
      <c r="F12" s="15">
        <v>7300</v>
      </c>
      <c r="G12" s="15">
        <v>5000</v>
      </c>
      <c r="H12" s="15"/>
      <c r="I12" s="16">
        <f t="shared" si="0"/>
        <v>2300</v>
      </c>
      <c r="J12" s="7"/>
      <c r="K12" s="7"/>
      <c r="L12" s="220"/>
      <c r="M12" s="28"/>
      <c r="N12" s="28"/>
    </row>
    <row r="13" spans="1:14" s="6" customFormat="1" ht="24">
      <c r="A13" s="12">
        <v>700</v>
      </c>
      <c r="B13" s="12">
        <v>70005</v>
      </c>
      <c r="C13" s="17">
        <v>4170</v>
      </c>
      <c r="D13" s="13"/>
      <c r="E13" s="105" t="s">
        <v>236</v>
      </c>
      <c r="F13" s="15">
        <v>7000</v>
      </c>
      <c r="G13" s="15"/>
      <c r="H13" s="15">
        <v>2000</v>
      </c>
      <c r="I13" s="16">
        <f t="shared" si="0"/>
        <v>9000</v>
      </c>
      <c r="J13" s="7"/>
      <c r="K13" s="7"/>
      <c r="L13" s="116"/>
      <c r="M13" s="28"/>
      <c r="N13" s="28"/>
    </row>
    <row r="14" spans="1:13" s="6" customFormat="1" ht="24">
      <c r="A14" s="17">
        <v>710</v>
      </c>
      <c r="B14" s="17">
        <v>71004</v>
      </c>
      <c r="C14" s="180">
        <v>4300</v>
      </c>
      <c r="D14" s="13"/>
      <c r="E14" s="105" t="s">
        <v>241</v>
      </c>
      <c r="F14" s="15">
        <v>100000</v>
      </c>
      <c r="G14" s="15">
        <v>8000</v>
      </c>
      <c r="H14" s="15"/>
      <c r="I14" s="16">
        <f t="shared" si="0"/>
        <v>92000</v>
      </c>
      <c r="J14" s="7"/>
      <c r="K14" s="7"/>
      <c r="L14" s="116"/>
      <c r="M14" s="28"/>
    </row>
    <row r="15" spans="1:15" s="6" customFormat="1" ht="15">
      <c r="A15" s="12">
        <v>750</v>
      </c>
      <c r="B15" s="107">
        <v>75023</v>
      </c>
      <c r="C15" s="17">
        <v>4140</v>
      </c>
      <c r="D15" s="13"/>
      <c r="E15" s="14" t="s">
        <v>211</v>
      </c>
      <c r="F15" s="15">
        <v>10000</v>
      </c>
      <c r="G15" s="15"/>
      <c r="H15" s="15">
        <v>1000</v>
      </c>
      <c r="I15" s="16">
        <f t="shared" si="0"/>
        <v>11000</v>
      </c>
      <c r="J15" s="7"/>
      <c r="K15" s="7"/>
      <c r="L15" s="116"/>
      <c r="M15" s="28"/>
      <c r="N15" s="175"/>
      <c r="O15" s="28"/>
    </row>
    <row r="16" spans="1:13" s="6" customFormat="1" ht="15">
      <c r="A16" s="17">
        <v>750</v>
      </c>
      <c r="B16" s="17">
        <v>75023</v>
      </c>
      <c r="C16" s="17">
        <v>4210</v>
      </c>
      <c r="D16" s="13"/>
      <c r="E16" s="105" t="s">
        <v>213</v>
      </c>
      <c r="F16" s="15">
        <v>104000</v>
      </c>
      <c r="G16" s="15"/>
      <c r="H16" s="15">
        <v>6000</v>
      </c>
      <c r="I16" s="16">
        <f t="shared" si="0"/>
        <v>110000</v>
      </c>
      <c r="J16" s="7"/>
      <c r="K16" s="7"/>
      <c r="L16" s="116"/>
      <c r="M16" s="28"/>
    </row>
    <row r="17" spans="1:13" s="6" customFormat="1" ht="15">
      <c r="A17" s="17">
        <v>750</v>
      </c>
      <c r="B17" s="17">
        <v>75023</v>
      </c>
      <c r="C17" s="17">
        <v>4260</v>
      </c>
      <c r="D17" s="13"/>
      <c r="E17" s="14" t="s">
        <v>195</v>
      </c>
      <c r="F17" s="15">
        <v>35200</v>
      </c>
      <c r="G17" s="15"/>
      <c r="H17" s="15">
        <v>4800</v>
      </c>
      <c r="I17" s="16">
        <f t="shared" si="0"/>
        <v>40000</v>
      </c>
      <c r="J17" s="7"/>
      <c r="K17" s="7"/>
      <c r="L17" s="116"/>
      <c r="M17" s="28"/>
    </row>
    <row r="18" spans="1:13" s="6" customFormat="1" ht="15">
      <c r="A18" s="17">
        <v>750</v>
      </c>
      <c r="B18" s="17">
        <v>75023</v>
      </c>
      <c r="C18" s="180">
        <v>4270</v>
      </c>
      <c r="D18" s="108"/>
      <c r="E18" s="105" t="s">
        <v>216</v>
      </c>
      <c r="F18" s="15">
        <v>35000</v>
      </c>
      <c r="G18" s="15"/>
      <c r="H18" s="15">
        <v>1000</v>
      </c>
      <c r="I18" s="16">
        <f t="shared" si="0"/>
        <v>36000</v>
      </c>
      <c r="J18" s="7"/>
      <c r="K18" s="7"/>
      <c r="L18" s="116"/>
      <c r="M18" s="28"/>
    </row>
    <row r="19" spans="1:15" s="6" customFormat="1" ht="24">
      <c r="A19" s="12">
        <v>750</v>
      </c>
      <c r="B19" s="12">
        <v>75075</v>
      </c>
      <c r="C19" s="106">
        <v>4210</v>
      </c>
      <c r="D19" s="13"/>
      <c r="E19" s="105" t="s">
        <v>207</v>
      </c>
      <c r="F19" s="15">
        <v>12700</v>
      </c>
      <c r="G19" s="15"/>
      <c r="H19" s="15">
        <v>5000</v>
      </c>
      <c r="I19" s="16">
        <f t="shared" si="0"/>
        <v>17700</v>
      </c>
      <c r="J19" s="7"/>
      <c r="K19" s="7"/>
      <c r="L19" s="116"/>
      <c r="M19" s="28"/>
      <c r="N19" s="175"/>
      <c r="O19" s="28"/>
    </row>
    <row r="20" spans="1:15" s="6" customFormat="1" ht="24">
      <c r="A20" s="12">
        <v>750</v>
      </c>
      <c r="B20" s="12">
        <v>75075</v>
      </c>
      <c r="C20" s="106">
        <v>4300</v>
      </c>
      <c r="D20" s="13"/>
      <c r="E20" s="105" t="s">
        <v>229</v>
      </c>
      <c r="F20" s="15">
        <v>19000</v>
      </c>
      <c r="G20" s="15"/>
      <c r="H20" s="15">
        <v>3300</v>
      </c>
      <c r="I20" s="16">
        <f t="shared" si="0"/>
        <v>22300</v>
      </c>
      <c r="J20" s="7"/>
      <c r="K20" s="7"/>
      <c r="L20" s="116"/>
      <c r="M20" s="28"/>
      <c r="N20" s="175"/>
      <c r="O20" s="28"/>
    </row>
    <row r="21" spans="1:13" s="6" customFormat="1" ht="24">
      <c r="A21" s="17">
        <v>801</v>
      </c>
      <c r="B21" s="17">
        <v>80101</v>
      </c>
      <c r="C21" s="180">
        <v>3020</v>
      </c>
      <c r="D21" s="13"/>
      <c r="E21" s="105" t="s">
        <v>170</v>
      </c>
      <c r="F21" s="178">
        <v>165000</v>
      </c>
      <c r="G21" s="15"/>
      <c r="H21" s="15">
        <v>1000</v>
      </c>
      <c r="I21" s="16">
        <f t="shared" si="0"/>
        <v>166000</v>
      </c>
      <c r="J21" s="7"/>
      <c r="K21" s="7"/>
      <c r="L21" s="116"/>
      <c r="M21" s="28"/>
    </row>
    <row r="22" spans="1:13" s="6" customFormat="1" ht="15">
      <c r="A22" s="17">
        <v>801</v>
      </c>
      <c r="B22" s="17">
        <v>80101</v>
      </c>
      <c r="C22" s="17">
        <v>4010</v>
      </c>
      <c r="D22" s="13"/>
      <c r="E22" s="105" t="s">
        <v>174</v>
      </c>
      <c r="F22" s="15">
        <v>3310000</v>
      </c>
      <c r="G22" s="15">
        <v>130000</v>
      </c>
      <c r="H22" s="15"/>
      <c r="I22" s="16">
        <f t="shared" si="0"/>
        <v>3180000</v>
      </c>
      <c r="J22" s="7"/>
      <c r="K22" s="7"/>
      <c r="L22" s="116"/>
      <c r="M22" s="28"/>
    </row>
    <row r="23" spans="1:13" s="6" customFormat="1" ht="15">
      <c r="A23" s="12">
        <v>801</v>
      </c>
      <c r="B23" s="12">
        <v>80101</v>
      </c>
      <c r="C23" s="17">
        <v>4110</v>
      </c>
      <c r="D23" s="13"/>
      <c r="E23" s="105" t="s">
        <v>175</v>
      </c>
      <c r="F23" s="15">
        <v>627338</v>
      </c>
      <c r="G23" s="15"/>
      <c r="H23" s="15">
        <v>1662</v>
      </c>
      <c r="I23" s="16">
        <f t="shared" si="0"/>
        <v>629000</v>
      </c>
      <c r="J23" s="7"/>
      <c r="K23" s="7"/>
      <c r="L23" s="220"/>
      <c r="M23" s="28"/>
    </row>
    <row r="24" spans="1:13" s="6" customFormat="1" ht="15">
      <c r="A24" s="17">
        <v>801</v>
      </c>
      <c r="B24" s="17">
        <v>80101</v>
      </c>
      <c r="C24" s="180">
        <v>4120</v>
      </c>
      <c r="D24" s="13"/>
      <c r="E24" s="105" t="s">
        <v>178</v>
      </c>
      <c r="F24" s="15">
        <v>85435</v>
      </c>
      <c r="G24" s="15"/>
      <c r="H24" s="15">
        <v>1565</v>
      </c>
      <c r="I24" s="16">
        <f t="shared" si="0"/>
        <v>87000</v>
      </c>
      <c r="J24" s="7"/>
      <c r="K24" s="7"/>
      <c r="L24" s="116"/>
      <c r="M24" s="28"/>
    </row>
    <row r="25" spans="1:15" s="6" customFormat="1" ht="15">
      <c r="A25" s="17">
        <v>801</v>
      </c>
      <c r="B25" s="17">
        <v>80101</v>
      </c>
      <c r="C25" s="17">
        <v>4210</v>
      </c>
      <c r="D25" s="13"/>
      <c r="E25" s="105" t="s">
        <v>183</v>
      </c>
      <c r="F25" s="15">
        <v>260170</v>
      </c>
      <c r="G25" s="15"/>
      <c r="H25" s="15">
        <v>59000</v>
      </c>
      <c r="I25" s="16">
        <f t="shared" si="0"/>
        <v>319170</v>
      </c>
      <c r="J25" s="7"/>
      <c r="K25" s="7"/>
      <c r="L25" s="116"/>
      <c r="M25" s="28"/>
      <c r="N25" s="175"/>
      <c r="O25" s="28"/>
    </row>
    <row r="26" spans="1:14" s="6" customFormat="1" ht="15">
      <c r="A26" s="17">
        <v>801</v>
      </c>
      <c r="B26" s="17">
        <v>80101</v>
      </c>
      <c r="C26" s="180">
        <v>4300</v>
      </c>
      <c r="D26" s="13"/>
      <c r="E26" s="105" t="s">
        <v>188</v>
      </c>
      <c r="F26" s="15">
        <v>143400</v>
      </c>
      <c r="G26" s="15"/>
      <c r="H26" s="15">
        <v>13678</v>
      </c>
      <c r="I26" s="16">
        <f t="shared" si="0"/>
        <v>157078</v>
      </c>
      <c r="J26" s="7"/>
      <c r="K26" s="7"/>
      <c r="L26" s="219"/>
      <c r="M26" s="28"/>
      <c r="N26" s="210"/>
    </row>
    <row r="27" spans="1:13" s="6" customFormat="1" ht="15">
      <c r="A27" s="17">
        <v>801</v>
      </c>
      <c r="B27" s="17">
        <v>80101</v>
      </c>
      <c r="C27" s="180">
        <v>4430</v>
      </c>
      <c r="D27" s="13"/>
      <c r="E27" s="105" t="s">
        <v>225</v>
      </c>
      <c r="F27" s="15">
        <v>3232</v>
      </c>
      <c r="G27" s="15"/>
      <c r="H27" s="15">
        <v>2000</v>
      </c>
      <c r="I27" s="16">
        <f t="shared" si="0"/>
        <v>5232</v>
      </c>
      <c r="J27" s="7"/>
      <c r="K27" s="7"/>
      <c r="L27" s="116"/>
      <c r="M27" s="28"/>
    </row>
    <row r="28" spans="1:13" s="6" customFormat="1" ht="24">
      <c r="A28" s="17">
        <v>801</v>
      </c>
      <c r="B28" s="17">
        <v>80103</v>
      </c>
      <c r="C28" s="180">
        <v>3020</v>
      </c>
      <c r="D28" s="13"/>
      <c r="E28" s="105" t="s">
        <v>171</v>
      </c>
      <c r="F28" s="178">
        <v>14400</v>
      </c>
      <c r="G28" s="15"/>
      <c r="H28" s="15">
        <v>1600</v>
      </c>
      <c r="I28" s="16">
        <f t="shared" si="0"/>
        <v>16000</v>
      </c>
      <c r="J28" s="7"/>
      <c r="K28" s="7"/>
      <c r="L28" s="220"/>
      <c r="M28" s="28"/>
    </row>
    <row r="29" spans="1:13" s="6" customFormat="1" ht="24">
      <c r="A29" s="17">
        <v>801</v>
      </c>
      <c r="B29" s="17">
        <v>80103</v>
      </c>
      <c r="C29" s="180">
        <v>4010</v>
      </c>
      <c r="D29" s="13"/>
      <c r="E29" s="105" t="s">
        <v>171</v>
      </c>
      <c r="F29" s="15">
        <v>238570</v>
      </c>
      <c r="G29" s="15"/>
      <c r="H29" s="15">
        <v>1430</v>
      </c>
      <c r="I29" s="16">
        <f t="shared" si="0"/>
        <v>240000</v>
      </c>
      <c r="J29" s="7"/>
      <c r="K29" s="7"/>
      <c r="L29" s="116"/>
      <c r="M29" s="28"/>
    </row>
    <row r="30" spans="1:15" s="6" customFormat="1" ht="24">
      <c r="A30" s="17">
        <v>801</v>
      </c>
      <c r="B30" s="17">
        <v>80103</v>
      </c>
      <c r="C30" s="17">
        <v>4110</v>
      </c>
      <c r="D30" s="13"/>
      <c r="E30" s="105" t="s">
        <v>171</v>
      </c>
      <c r="F30" s="15">
        <v>42920</v>
      </c>
      <c r="G30" s="15"/>
      <c r="H30" s="15">
        <v>8080</v>
      </c>
      <c r="I30" s="16">
        <f t="shared" si="0"/>
        <v>51000</v>
      </c>
      <c r="J30" s="7"/>
      <c r="K30" s="7"/>
      <c r="L30" s="116"/>
      <c r="M30" s="28"/>
      <c r="N30" s="175"/>
      <c r="O30" s="28"/>
    </row>
    <row r="31" spans="1:14" s="6" customFormat="1" ht="24">
      <c r="A31" s="17">
        <v>801</v>
      </c>
      <c r="B31" s="17">
        <v>80103</v>
      </c>
      <c r="C31" s="106">
        <v>4120</v>
      </c>
      <c r="D31" s="13"/>
      <c r="E31" s="105" t="s">
        <v>180</v>
      </c>
      <c r="F31" s="15">
        <v>5840</v>
      </c>
      <c r="G31" s="15"/>
      <c r="H31" s="15">
        <v>2160</v>
      </c>
      <c r="I31" s="16">
        <f t="shared" si="0"/>
        <v>8000</v>
      </c>
      <c r="J31" s="7"/>
      <c r="K31" s="7"/>
      <c r="L31" s="220"/>
      <c r="M31" s="28"/>
      <c r="N31" s="28"/>
    </row>
    <row r="32" spans="1:14" s="6" customFormat="1" ht="15">
      <c r="A32" s="12">
        <v>801</v>
      </c>
      <c r="B32" s="12">
        <v>80104</v>
      </c>
      <c r="C32" s="17">
        <v>4110</v>
      </c>
      <c r="D32" s="13"/>
      <c r="E32" s="105" t="s">
        <v>176</v>
      </c>
      <c r="F32" s="15">
        <v>128814</v>
      </c>
      <c r="G32" s="15"/>
      <c r="H32" s="15">
        <v>3186</v>
      </c>
      <c r="I32" s="16">
        <f t="shared" si="0"/>
        <v>132000</v>
      </c>
      <c r="J32" s="7"/>
      <c r="K32" s="7"/>
      <c r="L32" s="220"/>
      <c r="M32" s="28"/>
      <c r="N32" s="210"/>
    </row>
    <row r="33" spans="1:14" s="6" customFormat="1" ht="15">
      <c r="A33" s="12">
        <v>801</v>
      </c>
      <c r="B33" s="12">
        <v>80104</v>
      </c>
      <c r="C33" s="106">
        <v>4120</v>
      </c>
      <c r="D33" s="13"/>
      <c r="E33" s="105" t="s">
        <v>179</v>
      </c>
      <c r="F33" s="15">
        <v>18093</v>
      </c>
      <c r="G33" s="15"/>
      <c r="H33" s="15">
        <v>1907</v>
      </c>
      <c r="I33" s="16">
        <f t="shared" si="0"/>
        <v>20000</v>
      </c>
      <c r="J33" s="7"/>
      <c r="K33" s="7"/>
      <c r="L33" s="220"/>
      <c r="M33" s="28"/>
      <c r="N33" s="28"/>
    </row>
    <row r="34" spans="1:13" s="6" customFormat="1" ht="15">
      <c r="A34" s="17">
        <v>801</v>
      </c>
      <c r="B34" s="17">
        <v>80104</v>
      </c>
      <c r="C34" s="180">
        <v>4210</v>
      </c>
      <c r="D34" s="13"/>
      <c r="E34" s="105" t="s">
        <v>184</v>
      </c>
      <c r="F34" s="15">
        <v>35000</v>
      </c>
      <c r="G34" s="15"/>
      <c r="H34" s="15">
        <v>2000</v>
      </c>
      <c r="I34" s="16">
        <f t="shared" si="0"/>
        <v>37000</v>
      </c>
      <c r="J34" s="7"/>
      <c r="K34" s="7"/>
      <c r="L34" s="220"/>
      <c r="M34" s="28"/>
    </row>
    <row r="35" spans="1:15" s="6" customFormat="1" ht="15">
      <c r="A35" s="12">
        <v>801</v>
      </c>
      <c r="B35" s="12">
        <v>80104</v>
      </c>
      <c r="C35" s="17">
        <v>4240</v>
      </c>
      <c r="D35" s="13"/>
      <c r="E35" s="105" t="s">
        <v>244</v>
      </c>
      <c r="F35" s="15">
        <v>4000</v>
      </c>
      <c r="G35" s="15"/>
      <c r="H35" s="15">
        <v>100</v>
      </c>
      <c r="I35" s="16">
        <f t="shared" si="0"/>
        <v>4100</v>
      </c>
      <c r="J35" s="7"/>
      <c r="K35" s="7"/>
      <c r="L35" s="116"/>
      <c r="M35" s="28"/>
      <c r="N35" s="175"/>
      <c r="O35" s="28"/>
    </row>
    <row r="36" spans="1:15" s="6" customFormat="1" ht="15">
      <c r="A36" s="17">
        <v>801</v>
      </c>
      <c r="B36" s="17">
        <v>80104</v>
      </c>
      <c r="C36" s="180">
        <v>4260</v>
      </c>
      <c r="D36" s="13"/>
      <c r="E36" s="105" t="s">
        <v>186</v>
      </c>
      <c r="F36" s="15">
        <v>29000</v>
      </c>
      <c r="G36" s="15"/>
      <c r="H36" s="15">
        <v>4000</v>
      </c>
      <c r="I36" s="16">
        <f t="shared" si="0"/>
        <v>33000</v>
      </c>
      <c r="J36" s="7"/>
      <c r="K36" s="7"/>
      <c r="L36" s="220"/>
      <c r="M36" s="28"/>
      <c r="N36" s="28"/>
      <c r="O36" s="209"/>
    </row>
    <row r="37" spans="1:14" s="6" customFormat="1" ht="15">
      <c r="A37" s="17">
        <v>801</v>
      </c>
      <c r="B37" s="17">
        <v>80104</v>
      </c>
      <c r="C37" s="180">
        <v>4300</v>
      </c>
      <c r="D37" s="13"/>
      <c r="E37" s="105" t="s">
        <v>189</v>
      </c>
      <c r="F37" s="15">
        <v>14000</v>
      </c>
      <c r="G37" s="15"/>
      <c r="H37" s="15">
        <v>4000</v>
      </c>
      <c r="I37" s="16">
        <f t="shared" si="0"/>
        <v>18000</v>
      </c>
      <c r="J37" s="7"/>
      <c r="K37" s="7"/>
      <c r="L37" s="220"/>
      <c r="M37" s="28"/>
      <c r="N37" s="28"/>
    </row>
    <row r="38" spans="1:13" s="6" customFormat="1" ht="24">
      <c r="A38" s="17">
        <v>801</v>
      </c>
      <c r="B38" s="17">
        <v>80110</v>
      </c>
      <c r="C38" s="180">
        <v>3020</v>
      </c>
      <c r="D38" s="13"/>
      <c r="E38" s="105" t="s">
        <v>172</v>
      </c>
      <c r="F38" s="178">
        <v>57000</v>
      </c>
      <c r="G38" s="15"/>
      <c r="H38" s="15">
        <v>1000</v>
      </c>
      <c r="I38" s="16">
        <f t="shared" si="0"/>
        <v>58000</v>
      </c>
      <c r="J38" s="7"/>
      <c r="K38" s="7"/>
      <c r="L38" s="116"/>
      <c r="M38" s="28"/>
    </row>
    <row r="39" spans="1:13" s="6" customFormat="1" ht="15">
      <c r="A39" s="12">
        <v>801</v>
      </c>
      <c r="B39" s="12">
        <v>80110</v>
      </c>
      <c r="C39" s="17">
        <v>4010</v>
      </c>
      <c r="D39" s="13"/>
      <c r="E39" s="105" t="s">
        <v>246</v>
      </c>
      <c r="F39" s="15">
        <v>1481290</v>
      </c>
      <c r="G39" s="15">
        <v>4300</v>
      </c>
      <c r="H39" s="15"/>
      <c r="I39" s="16">
        <f t="shared" si="0"/>
        <v>1476990</v>
      </c>
      <c r="J39" s="7"/>
      <c r="K39" s="7"/>
      <c r="L39" s="116"/>
      <c r="M39" s="28"/>
    </row>
    <row r="40" spans="1:13" s="6" customFormat="1" ht="15">
      <c r="A40" s="17">
        <v>801</v>
      </c>
      <c r="B40" s="17">
        <v>80110</v>
      </c>
      <c r="C40" s="180">
        <v>4110</v>
      </c>
      <c r="D40" s="13"/>
      <c r="E40" s="105" t="s">
        <v>177</v>
      </c>
      <c r="F40" s="15">
        <v>285101</v>
      </c>
      <c r="G40" s="15"/>
      <c r="H40" s="15">
        <v>4899</v>
      </c>
      <c r="I40" s="16">
        <f t="shared" si="0"/>
        <v>290000</v>
      </c>
      <c r="J40" s="7"/>
      <c r="K40" s="7"/>
      <c r="L40" s="220"/>
      <c r="M40" s="28"/>
    </row>
    <row r="41" spans="1:13" s="6" customFormat="1" ht="15">
      <c r="A41" s="17">
        <v>801</v>
      </c>
      <c r="B41" s="17">
        <v>80110</v>
      </c>
      <c r="C41" s="17">
        <v>4120</v>
      </c>
      <c r="D41" s="13"/>
      <c r="E41" s="105" t="s">
        <v>181</v>
      </c>
      <c r="F41" s="15">
        <v>38827</v>
      </c>
      <c r="G41" s="15"/>
      <c r="H41" s="15">
        <v>2173</v>
      </c>
      <c r="I41" s="16">
        <f aca="true" t="shared" si="1" ref="I41:I71">SUM(F41-G41+H41)</f>
        <v>41000</v>
      </c>
      <c r="J41" s="7"/>
      <c r="K41" s="7"/>
      <c r="L41" s="220"/>
      <c r="M41" s="28"/>
    </row>
    <row r="42" spans="1:13" s="6" customFormat="1" ht="15">
      <c r="A42" s="17">
        <v>801</v>
      </c>
      <c r="B42" s="17">
        <v>80110</v>
      </c>
      <c r="C42" s="180">
        <v>4210</v>
      </c>
      <c r="D42" s="13"/>
      <c r="E42" s="105" t="s">
        <v>185</v>
      </c>
      <c r="F42" s="15">
        <v>81655</v>
      </c>
      <c r="G42" s="15"/>
      <c r="H42" s="15">
        <v>1000</v>
      </c>
      <c r="I42" s="16">
        <f t="shared" si="1"/>
        <v>82655</v>
      </c>
      <c r="J42" s="7"/>
      <c r="K42" s="7"/>
      <c r="L42" s="220"/>
      <c r="M42" s="28"/>
    </row>
    <row r="43" spans="1:13" s="6" customFormat="1" ht="15">
      <c r="A43" s="17">
        <v>801</v>
      </c>
      <c r="B43" s="17">
        <v>80110</v>
      </c>
      <c r="C43" s="180">
        <v>4260</v>
      </c>
      <c r="D43" s="13"/>
      <c r="E43" s="105" t="s">
        <v>187</v>
      </c>
      <c r="F43" s="15">
        <v>90000</v>
      </c>
      <c r="G43" s="15">
        <v>6000</v>
      </c>
      <c r="H43" s="15"/>
      <c r="I43" s="16">
        <f t="shared" si="1"/>
        <v>84000</v>
      </c>
      <c r="J43" s="7"/>
      <c r="K43" s="7"/>
      <c r="L43" s="116"/>
      <c r="M43" s="28"/>
    </row>
    <row r="44" spans="1:13" s="6" customFormat="1" ht="15">
      <c r="A44" s="17">
        <v>801</v>
      </c>
      <c r="B44" s="17">
        <v>80110</v>
      </c>
      <c r="C44" s="180">
        <v>4300</v>
      </c>
      <c r="D44" s="108"/>
      <c r="E44" s="105" t="s">
        <v>190</v>
      </c>
      <c r="F44" s="15">
        <v>29200</v>
      </c>
      <c r="G44" s="15"/>
      <c r="H44" s="15">
        <v>13000</v>
      </c>
      <c r="I44" s="16">
        <f t="shared" si="1"/>
        <v>42200</v>
      </c>
      <c r="J44" s="7"/>
      <c r="K44" s="7"/>
      <c r="L44" s="220"/>
      <c r="M44" s="28"/>
    </row>
    <row r="45" spans="1:13" s="6" customFormat="1" ht="15">
      <c r="A45" s="12">
        <v>801</v>
      </c>
      <c r="B45" s="12">
        <v>80110</v>
      </c>
      <c r="C45" s="17">
        <v>4440</v>
      </c>
      <c r="D45" s="13"/>
      <c r="E45" s="105" t="s">
        <v>192</v>
      </c>
      <c r="F45" s="15">
        <v>96100</v>
      </c>
      <c r="G45" s="15"/>
      <c r="H45" s="15">
        <v>1900</v>
      </c>
      <c r="I45" s="16">
        <f t="shared" si="1"/>
        <v>98000</v>
      </c>
      <c r="J45" s="7"/>
      <c r="K45" s="7"/>
      <c r="L45" s="219"/>
      <c r="M45" s="28"/>
    </row>
    <row r="46" spans="1:13" s="6" customFormat="1" ht="15">
      <c r="A46" s="17">
        <v>801</v>
      </c>
      <c r="B46" s="17">
        <v>80113</v>
      </c>
      <c r="C46" s="180">
        <v>4210</v>
      </c>
      <c r="D46" s="13"/>
      <c r="E46" s="105" t="s">
        <v>196</v>
      </c>
      <c r="F46" s="178">
        <v>63400</v>
      </c>
      <c r="G46" s="15"/>
      <c r="H46" s="15">
        <v>14000</v>
      </c>
      <c r="I46" s="16">
        <f t="shared" si="1"/>
        <v>77400</v>
      </c>
      <c r="J46" s="7"/>
      <c r="K46" s="7"/>
      <c r="L46" s="116"/>
      <c r="M46" s="28"/>
    </row>
    <row r="47" spans="1:13" s="6" customFormat="1" ht="15">
      <c r="A47" s="17">
        <v>801</v>
      </c>
      <c r="B47" s="17">
        <v>80113</v>
      </c>
      <c r="C47" s="17">
        <v>4300</v>
      </c>
      <c r="D47" s="13"/>
      <c r="E47" s="105" t="s">
        <v>197</v>
      </c>
      <c r="F47" s="15">
        <v>34596</v>
      </c>
      <c r="G47" s="15"/>
      <c r="H47" s="15">
        <v>10120</v>
      </c>
      <c r="I47" s="16">
        <f t="shared" si="1"/>
        <v>44716</v>
      </c>
      <c r="J47" s="7"/>
      <c r="K47" s="7"/>
      <c r="L47" s="116"/>
      <c r="M47" s="28"/>
    </row>
    <row r="48" spans="1:13" s="6" customFormat="1" ht="24">
      <c r="A48" s="17">
        <v>801</v>
      </c>
      <c r="B48" s="17">
        <v>80113</v>
      </c>
      <c r="C48" s="17">
        <v>4440</v>
      </c>
      <c r="D48" s="13"/>
      <c r="E48" s="105" t="s">
        <v>198</v>
      </c>
      <c r="F48" s="15">
        <v>2120</v>
      </c>
      <c r="G48" s="15"/>
      <c r="H48" s="15">
        <v>80</v>
      </c>
      <c r="I48" s="16">
        <f t="shared" si="1"/>
        <v>2200</v>
      </c>
      <c r="J48" s="7"/>
      <c r="K48" s="7"/>
      <c r="L48" s="116"/>
      <c r="M48" s="28"/>
    </row>
    <row r="49" spans="1:13" s="6" customFormat="1" ht="15">
      <c r="A49" s="12">
        <v>801</v>
      </c>
      <c r="B49" s="12">
        <v>80146</v>
      </c>
      <c r="C49" s="17">
        <v>4300</v>
      </c>
      <c r="D49" s="13"/>
      <c r="E49" s="105" t="s">
        <v>245</v>
      </c>
      <c r="F49" s="15">
        <v>30000</v>
      </c>
      <c r="G49" s="15"/>
      <c r="H49" s="15">
        <v>100</v>
      </c>
      <c r="I49" s="16">
        <f t="shared" si="1"/>
        <v>30100</v>
      </c>
      <c r="J49" s="7"/>
      <c r="K49" s="7"/>
      <c r="L49" s="116"/>
      <c r="M49" s="28"/>
    </row>
    <row r="50" spans="1:13" s="6" customFormat="1" ht="15">
      <c r="A50" s="12">
        <v>801</v>
      </c>
      <c r="B50" s="12">
        <v>80195</v>
      </c>
      <c r="C50" s="17">
        <v>4300</v>
      </c>
      <c r="D50" s="13"/>
      <c r="E50" s="14" t="s">
        <v>239</v>
      </c>
      <c r="F50" s="15">
        <v>2880</v>
      </c>
      <c r="G50" s="15"/>
      <c r="H50" s="15">
        <v>8000</v>
      </c>
      <c r="I50" s="16">
        <f t="shared" si="1"/>
        <v>10880</v>
      </c>
      <c r="J50" s="7"/>
      <c r="K50" s="7"/>
      <c r="L50" s="116"/>
      <c r="M50" s="28"/>
    </row>
    <row r="51" spans="1:13" s="6" customFormat="1" ht="24">
      <c r="A51" s="12">
        <v>801</v>
      </c>
      <c r="B51" s="12">
        <v>80195</v>
      </c>
      <c r="C51" s="17">
        <v>4440</v>
      </c>
      <c r="D51" s="13"/>
      <c r="E51" s="105" t="s">
        <v>191</v>
      </c>
      <c r="F51" s="15">
        <v>80400</v>
      </c>
      <c r="G51" s="15"/>
      <c r="H51" s="15">
        <v>600</v>
      </c>
      <c r="I51" s="16">
        <f t="shared" si="1"/>
        <v>81000</v>
      </c>
      <c r="J51" s="7"/>
      <c r="K51" s="7"/>
      <c r="L51" s="220"/>
      <c r="M51" s="28"/>
    </row>
    <row r="52" spans="1:13" s="6" customFormat="1" ht="15">
      <c r="A52" s="107">
        <v>851</v>
      </c>
      <c r="B52" s="17">
        <v>85154</v>
      </c>
      <c r="C52" s="106">
        <v>4170</v>
      </c>
      <c r="D52" s="13"/>
      <c r="E52" s="105" t="s">
        <v>232</v>
      </c>
      <c r="F52" s="15">
        <v>12000</v>
      </c>
      <c r="G52" s="15"/>
      <c r="H52" s="15">
        <v>4000</v>
      </c>
      <c r="I52" s="16">
        <f t="shared" si="1"/>
        <v>16000</v>
      </c>
      <c r="J52" s="7"/>
      <c r="K52" s="7"/>
      <c r="L52" s="116"/>
      <c r="M52" s="28"/>
    </row>
    <row r="53" spans="1:15" s="6" customFormat="1" ht="15">
      <c r="A53" s="12">
        <v>851</v>
      </c>
      <c r="B53" s="12">
        <v>85154</v>
      </c>
      <c r="C53" s="17">
        <v>4210</v>
      </c>
      <c r="D53" s="13"/>
      <c r="E53" s="105" t="s">
        <v>233</v>
      </c>
      <c r="F53" s="15">
        <v>75000</v>
      </c>
      <c r="G53" s="15"/>
      <c r="H53" s="15">
        <v>6000</v>
      </c>
      <c r="I53" s="16">
        <f t="shared" si="1"/>
        <v>81000</v>
      </c>
      <c r="J53" s="7"/>
      <c r="K53" s="7"/>
      <c r="L53" s="116"/>
      <c r="M53" s="28"/>
      <c r="N53" s="175"/>
      <c r="O53" s="28"/>
    </row>
    <row r="54" spans="1:13" s="6" customFormat="1" ht="15">
      <c r="A54" s="17">
        <v>852</v>
      </c>
      <c r="B54" s="17">
        <v>85215</v>
      </c>
      <c r="C54" s="106">
        <v>3110</v>
      </c>
      <c r="D54" s="13"/>
      <c r="E54" s="105" t="s">
        <v>240</v>
      </c>
      <c r="F54" s="15">
        <v>168500</v>
      </c>
      <c r="G54" s="15">
        <v>11300</v>
      </c>
      <c r="H54" s="15"/>
      <c r="I54" s="16">
        <f t="shared" si="1"/>
        <v>157200</v>
      </c>
      <c r="J54" s="7"/>
      <c r="K54" s="7"/>
      <c r="L54" s="116"/>
      <c r="M54" s="28"/>
    </row>
    <row r="55" spans="1:15" s="6" customFormat="1" ht="15">
      <c r="A55" s="17">
        <v>852</v>
      </c>
      <c r="B55" s="17">
        <v>85219</v>
      </c>
      <c r="C55" s="17">
        <v>4300</v>
      </c>
      <c r="D55" s="13"/>
      <c r="E55" s="105" t="s">
        <v>237</v>
      </c>
      <c r="F55" s="15">
        <v>2700</v>
      </c>
      <c r="G55" s="15"/>
      <c r="H55" s="15">
        <v>11300</v>
      </c>
      <c r="I55" s="16">
        <f t="shared" si="1"/>
        <v>14000</v>
      </c>
      <c r="J55" s="7"/>
      <c r="K55" s="7"/>
      <c r="L55" s="116"/>
      <c r="M55" s="28"/>
      <c r="N55" s="175"/>
      <c r="O55" s="28"/>
    </row>
    <row r="56" spans="1:13" s="6" customFormat="1" ht="24">
      <c r="A56" s="17">
        <v>854</v>
      </c>
      <c r="B56" s="17">
        <v>85401</v>
      </c>
      <c r="C56" s="180">
        <v>3020</v>
      </c>
      <c r="D56" s="13"/>
      <c r="E56" s="105" t="s">
        <v>173</v>
      </c>
      <c r="F56" s="178">
        <v>5000</v>
      </c>
      <c r="G56" s="15"/>
      <c r="H56" s="15">
        <v>400</v>
      </c>
      <c r="I56" s="16">
        <f t="shared" si="1"/>
        <v>5400</v>
      </c>
      <c r="J56" s="7"/>
      <c r="K56" s="7"/>
      <c r="L56" s="116"/>
      <c r="M56" s="28"/>
    </row>
    <row r="57" spans="1:13" s="6" customFormat="1" ht="15">
      <c r="A57" s="12">
        <v>854</v>
      </c>
      <c r="B57" s="12">
        <v>85401</v>
      </c>
      <c r="C57" s="17">
        <v>4120</v>
      </c>
      <c r="D57" s="108"/>
      <c r="E57" s="105" t="s">
        <v>182</v>
      </c>
      <c r="F57" s="15">
        <v>5137</v>
      </c>
      <c r="G57" s="15"/>
      <c r="H57" s="15">
        <v>863</v>
      </c>
      <c r="I57" s="16">
        <f t="shared" si="1"/>
        <v>6000</v>
      </c>
      <c r="J57" s="7"/>
      <c r="K57" s="7"/>
      <c r="L57" s="116"/>
      <c r="M57" s="28"/>
    </row>
    <row r="58" spans="1:13" s="6" customFormat="1" ht="24">
      <c r="A58" s="17">
        <v>854</v>
      </c>
      <c r="B58" s="17">
        <v>85401</v>
      </c>
      <c r="C58" s="17">
        <v>4440</v>
      </c>
      <c r="D58" s="13"/>
      <c r="E58" s="105" t="s">
        <v>193</v>
      </c>
      <c r="F58" s="15">
        <v>12500</v>
      </c>
      <c r="G58" s="15"/>
      <c r="H58" s="15">
        <v>575</v>
      </c>
      <c r="I58" s="16">
        <f t="shared" si="1"/>
        <v>13075</v>
      </c>
      <c r="J58" s="7"/>
      <c r="K58" s="7"/>
      <c r="L58" s="116"/>
      <c r="M58" s="28"/>
    </row>
    <row r="59" spans="1:14" s="6" customFormat="1" ht="15">
      <c r="A59" s="12">
        <v>854</v>
      </c>
      <c r="B59" s="12">
        <v>85415</v>
      </c>
      <c r="C59" s="106">
        <v>3240</v>
      </c>
      <c r="D59" s="13"/>
      <c r="E59" s="105" t="s">
        <v>224</v>
      </c>
      <c r="F59" s="15">
        <v>162578</v>
      </c>
      <c r="G59" s="15"/>
      <c r="H59" s="15">
        <v>3322</v>
      </c>
      <c r="I59" s="16">
        <f t="shared" si="1"/>
        <v>165900</v>
      </c>
      <c r="J59" s="7"/>
      <c r="K59" s="7"/>
      <c r="L59" s="219"/>
      <c r="M59" s="28"/>
      <c r="N59" s="28"/>
    </row>
    <row r="60" spans="1:14" s="6" customFormat="1" ht="24">
      <c r="A60" s="17">
        <v>900</v>
      </c>
      <c r="B60" s="17">
        <v>90003</v>
      </c>
      <c r="C60" s="17">
        <v>4210</v>
      </c>
      <c r="D60" s="13"/>
      <c r="E60" s="105" t="s">
        <v>199</v>
      </c>
      <c r="F60" s="15">
        <v>20000</v>
      </c>
      <c r="G60" s="15"/>
      <c r="H60" s="15">
        <v>10000</v>
      </c>
      <c r="I60" s="16">
        <f t="shared" si="1"/>
        <v>30000</v>
      </c>
      <c r="J60" s="7"/>
      <c r="K60" s="7"/>
      <c r="L60" s="116"/>
      <c r="M60" s="28"/>
      <c r="N60" s="28"/>
    </row>
    <row r="61" spans="1:15" s="6" customFormat="1" ht="24">
      <c r="A61" s="17">
        <v>900</v>
      </c>
      <c r="B61" s="17">
        <v>90003</v>
      </c>
      <c r="C61" s="17">
        <v>4300</v>
      </c>
      <c r="D61" s="13"/>
      <c r="E61" s="105" t="s">
        <v>210</v>
      </c>
      <c r="F61" s="15">
        <v>180000</v>
      </c>
      <c r="G61" s="15"/>
      <c r="H61" s="15">
        <v>40000</v>
      </c>
      <c r="I61" s="16">
        <f t="shared" si="1"/>
        <v>220000</v>
      </c>
      <c r="J61" s="7"/>
      <c r="K61" s="7"/>
      <c r="L61" s="116"/>
      <c r="M61" s="28"/>
      <c r="N61" s="175"/>
      <c r="O61" s="28"/>
    </row>
    <row r="62" spans="1:13" s="6" customFormat="1" ht="24">
      <c r="A62" s="17">
        <v>900</v>
      </c>
      <c r="B62" s="17">
        <v>90015</v>
      </c>
      <c r="C62" s="180">
        <v>4300</v>
      </c>
      <c r="D62" s="13"/>
      <c r="E62" s="105" t="s">
        <v>214</v>
      </c>
      <c r="F62" s="178">
        <v>50000</v>
      </c>
      <c r="G62" s="15"/>
      <c r="H62" s="15">
        <v>5000</v>
      </c>
      <c r="I62" s="16">
        <f t="shared" si="1"/>
        <v>55000</v>
      </c>
      <c r="J62" s="7"/>
      <c r="K62" s="7"/>
      <c r="L62" s="116"/>
      <c r="M62" s="28"/>
    </row>
    <row r="63" spans="1:15" s="6" customFormat="1" ht="24">
      <c r="A63" s="17">
        <v>900</v>
      </c>
      <c r="B63" s="17">
        <v>90017</v>
      </c>
      <c r="C63" s="17">
        <v>2650</v>
      </c>
      <c r="D63" s="13"/>
      <c r="E63" s="14" t="s">
        <v>223</v>
      </c>
      <c r="F63" s="15">
        <v>486644</v>
      </c>
      <c r="G63" s="15"/>
      <c r="H63" s="15">
        <v>33900</v>
      </c>
      <c r="I63" s="16">
        <f t="shared" si="1"/>
        <v>520544</v>
      </c>
      <c r="J63" s="7"/>
      <c r="K63" s="7"/>
      <c r="L63" s="116"/>
      <c r="M63" s="28"/>
      <c r="N63" s="175"/>
      <c r="O63" s="28"/>
    </row>
    <row r="64" spans="1:15" s="6" customFormat="1" ht="24">
      <c r="A64" s="12">
        <v>900</v>
      </c>
      <c r="B64" s="12">
        <v>90095</v>
      </c>
      <c r="C64" s="17">
        <v>6050</v>
      </c>
      <c r="D64" s="13"/>
      <c r="E64" s="14" t="s">
        <v>208</v>
      </c>
      <c r="F64" s="15">
        <v>378700</v>
      </c>
      <c r="G64" s="15">
        <v>52000</v>
      </c>
      <c r="H64" s="15"/>
      <c r="I64" s="16">
        <f t="shared" si="1"/>
        <v>326700</v>
      </c>
      <c r="J64" s="7"/>
      <c r="K64" s="7"/>
      <c r="L64" s="116"/>
      <c r="M64" s="28"/>
      <c r="N64" s="175"/>
      <c r="O64" s="28"/>
    </row>
    <row r="65" spans="1:13" s="6" customFormat="1" ht="24">
      <c r="A65" s="17">
        <v>921</v>
      </c>
      <c r="B65" s="17">
        <v>92109</v>
      </c>
      <c r="C65" s="180">
        <v>4170</v>
      </c>
      <c r="D65" s="13"/>
      <c r="E65" s="105" t="s">
        <v>215</v>
      </c>
      <c r="F65" s="178">
        <v>30800</v>
      </c>
      <c r="G65" s="15"/>
      <c r="H65" s="15">
        <v>1200</v>
      </c>
      <c r="I65" s="16">
        <f t="shared" si="1"/>
        <v>32000</v>
      </c>
      <c r="J65" s="7"/>
      <c r="K65" s="7"/>
      <c r="L65" s="116"/>
      <c r="M65" s="28"/>
    </row>
    <row r="66" spans="1:13" s="6" customFormat="1" ht="24">
      <c r="A66" s="17">
        <v>921</v>
      </c>
      <c r="B66" s="17">
        <v>92109</v>
      </c>
      <c r="C66" s="180">
        <v>4210</v>
      </c>
      <c r="D66" s="174"/>
      <c r="E66" s="105" t="s">
        <v>219</v>
      </c>
      <c r="F66" s="178">
        <v>12548</v>
      </c>
      <c r="G66" s="15"/>
      <c r="H66" s="15">
        <v>1682</v>
      </c>
      <c r="I66" s="16">
        <f t="shared" si="1"/>
        <v>14230</v>
      </c>
      <c r="J66" s="7"/>
      <c r="K66" s="7"/>
      <c r="L66" s="220"/>
      <c r="M66" s="28"/>
    </row>
    <row r="67" spans="1:14" s="6" customFormat="1" ht="15">
      <c r="A67" s="12">
        <v>921</v>
      </c>
      <c r="B67" s="12">
        <v>92116</v>
      </c>
      <c r="C67" s="17">
        <v>4210</v>
      </c>
      <c r="D67" s="13"/>
      <c r="E67" s="105" t="s">
        <v>220</v>
      </c>
      <c r="F67" s="15">
        <v>20000</v>
      </c>
      <c r="G67" s="15"/>
      <c r="H67" s="15">
        <v>2000</v>
      </c>
      <c r="I67" s="16">
        <f t="shared" si="1"/>
        <v>22000</v>
      </c>
      <c r="J67" s="7"/>
      <c r="K67" s="7"/>
      <c r="L67" s="220"/>
      <c r="M67" s="28"/>
      <c r="N67" s="28"/>
    </row>
    <row r="68" spans="1:14" s="6" customFormat="1" ht="24">
      <c r="A68" s="12">
        <v>921</v>
      </c>
      <c r="B68" s="12">
        <v>92116</v>
      </c>
      <c r="C68" s="180">
        <v>4240</v>
      </c>
      <c r="D68" s="13"/>
      <c r="E68" s="105" t="s">
        <v>221</v>
      </c>
      <c r="F68" s="15">
        <v>30000</v>
      </c>
      <c r="G68" s="15"/>
      <c r="H68" s="15">
        <v>200</v>
      </c>
      <c r="I68" s="16">
        <f t="shared" si="1"/>
        <v>30200</v>
      </c>
      <c r="J68" s="7"/>
      <c r="K68" s="7"/>
      <c r="L68" s="220"/>
      <c r="M68" s="28"/>
      <c r="N68" s="28"/>
    </row>
    <row r="69" spans="1:15" s="6" customFormat="1" ht="24">
      <c r="A69" s="107">
        <v>921</v>
      </c>
      <c r="B69" s="107">
        <v>92116</v>
      </c>
      <c r="C69" s="106">
        <v>4350</v>
      </c>
      <c r="D69" s="13"/>
      <c r="E69" s="105" t="s">
        <v>222</v>
      </c>
      <c r="F69" s="15">
        <v>300</v>
      </c>
      <c r="G69" s="15"/>
      <c r="H69" s="15">
        <v>18</v>
      </c>
      <c r="I69" s="16">
        <f t="shared" si="1"/>
        <v>318</v>
      </c>
      <c r="J69" s="7"/>
      <c r="K69" s="7"/>
      <c r="L69" s="116"/>
      <c r="M69" s="28"/>
      <c r="N69" s="175"/>
      <c r="O69" s="28"/>
    </row>
    <row r="70" spans="1:13" s="6" customFormat="1" ht="15">
      <c r="A70" s="17"/>
      <c r="B70" s="17"/>
      <c r="C70" s="17"/>
      <c r="D70" s="13"/>
      <c r="E70" s="14"/>
      <c r="F70" s="15"/>
      <c r="G70" s="15"/>
      <c r="H70" s="15"/>
      <c r="I70" s="16">
        <f t="shared" si="1"/>
        <v>0</v>
      </c>
      <c r="J70" s="7"/>
      <c r="K70" s="7"/>
      <c r="L70" s="116"/>
      <c r="M70" s="28"/>
    </row>
    <row r="71" spans="1:13" s="6" customFormat="1" ht="15">
      <c r="A71" s="17"/>
      <c r="B71" s="17"/>
      <c r="C71" s="17"/>
      <c r="D71" s="13"/>
      <c r="E71" s="14"/>
      <c r="F71" s="15"/>
      <c r="G71" s="15"/>
      <c r="H71" s="15"/>
      <c r="I71" s="16">
        <f t="shared" si="1"/>
        <v>0</v>
      </c>
      <c r="J71" s="7"/>
      <c r="K71" s="7"/>
      <c r="L71" s="116"/>
      <c r="M71" s="28"/>
    </row>
    <row r="72" spans="1:13" s="6" customFormat="1" ht="15">
      <c r="A72" s="17"/>
      <c r="B72" s="17"/>
      <c r="C72" s="17"/>
      <c r="D72" s="13"/>
      <c r="E72" s="14"/>
      <c r="F72" s="15"/>
      <c r="G72" s="15"/>
      <c r="H72" s="15"/>
      <c r="I72" s="16">
        <f aca="true" t="shared" si="2" ref="I72:I83">SUM(F72-G72+H72)</f>
        <v>0</v>
      </c>
      <c r="J72" s="7"/>
      <c r="K72" s="7"/>
      <c r="L72" s="116"/>
      <c r="M72" s="28"/>
    </row>
    <row r="73" spans="1:13" s="6" customFormat="1" ht="15">
      <c r="A73" s="17"/>
      <c r="B73" s="17"/>
      <c r="C73" s="17"/>
      <c r="D73" s="13"/>
      <c r="E73" s="14"/>
      <c r="F73" s="15"/>
      <c r="G73" s="15"/>
      <c r="H73" s="15"/>
      <c r="I73" s="16">
        <f t="shared" si="2"/>
        <v>0</v>
      </c>
      <c r="J73" s="7"/>
      <c r="K73" s="7"/>
      <c r="L73" s="116"/>
      <c r="M73" s="28"/>
    </row>
    <row r="74" spans="1:13" s="6" customFormat="1" ht="15">
      <c r="A74" s="17"/>
      <c r="B74" s="17"/>
      <c r="C74" s="17"/>
      <c r="D74" s="13"/>
      <c r="E74" s="14"/>
      <c r="F74" s="15"/>
      <c r="G74" s="15"/>
      <c r="H74" s="15"/>
      <c r="I74" s="16">
        <f t="shared" si="2"/>
        <v>0</v>
      </c>
      <c r="J74" s="7"/>
      <c r="K74" s="7"/>
      <c r="L74" s="116"/>
      <c r="M74" s="28"/>
    </row>
    <row r="75" spans="1:13" s="6" customFormat="1" ht="15">
      <c r="A75" s="17"/>
      <c r="B75" s="17"/>
      <c r="C75" s="17"/>
      <c r="D75" s="13"/>
      <c r="E75" s="14"/>
      <c r="F75" s="15"/>
      <c r="G75" s="15"/>
      <c r="H75" s="15"/>
      <c r="I75" s="16">
        <f t="shared" si="2"/>
        <v>0</v>
      </c>
      <c r="J75" s="7"/>
      <c r="K75" s="7"/>
      <c r="L75" s="116"/>
      <c r="M75" s="28"/>
    </row>
    <row r="76" spans="1:13" s="6" customFormat="1" ht="15">
      <c r="A76" s="17"/>
      <c r="B76" s="17"/>
      <c r="C76" s="17"/>
      <c r="D76" s="13"/>
      <c r="E76" s="14"/>
      <c r="F76" s="15"/>
      <c r="G76" s="15"/>
      <c r="H76" s="15"/>
      <c r="I76" s="16">
        <f t="shared" si="2"/>
        <v>0</v>
      </c>
      <c r="J76" s="7"/>
      <c r="K76" s="7"/>
      <c r="L76" s="116"/>
      <c r="M76" s="28"/>
    </row>
    <row r="77" spans="1:13" s="6" customFormat="1" ht="15">
      <c r="A77" s="17"/>
      <c r="B77" s="17"/>
      <c r="C77" s="17"/>
      <c r="D77" s="13"/>
      <c r="E77" s="14"/>
      <c r="F77" s="15"/>
      <c r="G77" s="15"/>
      <c r="H77" s="15"/>
      <c r="I77" s="16">
        <f t="shared" si="2"/>
        <v>0</v>
      </c>
      <c r="J77" s="7"/>
      <c r="K77" s="7"/>
      <c r="L77" s="116"/>
      <c r="M77" s="28"/>
    </row>
    <row r="78" spans="1:13" s="6" customFormat="1" ht="15">
      <c r="A78" s="17"/>
      <c r="B78" s="17"/>
      <c r="C78" s="17"/>
      <c r="D78" s="13"/>
      <c r="E78" s="14"/>
      <c r="F78" s="15"/>
      <c r="G78" s="15"/>
      <c r="H78" s="15"/>
      <c r="I78" s="16">
        <f t="shared" si="2"/>
        <v>0</v>
      </c>
      <c r="J78" s="7"/>
      <c r="K78" s="7"/>
      <c r="L78" s="116"/>
      <c r="M78" s="28"/>
    </row>
    <row r="79" spans="1:13" s="6" customFormat="1" ht="15">
      <c r="A79" s="17"/>
      <c r="B79" s="17"/>
      <c r="C79" s="17"/>
      <c r="D79" s="13"/>
      <c r="E79" s="14"/>
      <c r="F79" s="15"/>
      <c r="G79" s="15"/>
      <c r="H79" s="15"/>
      <c r="I79" s="16">
        <f t="shared" si="2"/>
        <v>0</v>
      </c>
      <c r="J79" s="7"/>
      <c r="K79" s="7"/>
      <c r="L79" s="116"/>
      <c r="M79" s="28"/>
    </row>
    <row r="80" spans="1:13" s="6" customFormat="1" ht="15">
      <c r="A80" s="17"/>
      <c r="B80" s="17"/>
      <c r="C80" s="17"/>
      <c r="D80" s="13"/>
      <c r="E80" s="14"/>
      <c r="F80" s="15"/>
      <c r="G80" s="15"/>
      <c r="H80" s="15"/>
      <c r="I80" s="16">
        <f t="shared" si="2"/>
        <v>0</v>
      </c>
      <c r="J80" s="7"/>
      <c r="K80" s="7"/>
      <c r="L80" s="116"/>
      <c r="M80" s="28"/>
    </row>
    <row r="81" spans="1:13" s="6" customFormat="1" ht="15">
      <c r="A81" s="17"/>
      <c r="B81" s="17"/>
      <c r="C81" s="17"/>
      <c r="D81" s="13"/>
      <c r="E81" s="14"/>
      <c r="F81" s="15"/>
      <c r="G81" s="15"/>
      <c r="H81" s="15"/>
      <c r="I81" s="16">
        <f t="shared" si="2"/>
        <v>0</v>
      </c>
      <c r="J81" s="7"/>
      <c r="K81" s="7"/>
      <c r="L81" s="116"/>
      <c r="M81" s="28"/>
    </row>
    <row r="82" spans="1:13" s="6" customFormat="1" ht="15">
      <c r="A82" s="17"/>
      <c r="B82" s="17"/>
      <c r="C82" s="17"/>
      <c r="D82" s="13"/>
      <c r="E82" s="14"/>
      <c r="F82" s="15"/>
      <c r="G82" s="15"/>
      <c r="H82" s="15"/>
      <c r="I82" s="16">
        <f t="shared" si="2"/>
        <v>0</v>
      </c>
      <c r="J82" s="7"/>
      <c r="K82" s="7"/>
      <c r="L82" s="116"/>
      <c r="M82" s="28"/>
    </row>
    <row r="83" spans="1:13" s="6" customFormat="1" ht="15">
      <c r="A83" s="17"/>
      <c r="B83" s="17"/>
      <c r="C83" s="17"/>
      <c r="D83" s="13"/>
      <c r="E83" s="14"/>
      <c r="F83" s="15"/>
      <c r="G83" s="15"/>
      <c r="H83" s="15"/>
      <c r="I83" s="16">
        <f t="shared" si="2"/>
        <v>0</v>
      </c>
      <c r="J83" s="7"/>
      <c r="K83" s="7"/>
      <c r="L83" s="116"/>
      <c r="M83" s="28"/>
    </row>
    <row r="84" spans="1:13" s="6" customFormat="1" ht="18">
      <c r="A84" s="211"/>
      <c r="B84" s="211"/>
      <c r="C84" s="211"/>
      <c r="D84" s="211"/>
      <c r="E84" s="7"/>
      <c r="F84" s="212"/>
      <c r="G84" s="213"/>
      <c r="H84" s="213"/>
      <c r="I84" s="214"/>
      <c r="J84" s="7"/>
      <c r="K84" s="7"/>
      <c r="L84" s="116"/>
      <c r="M84" s="28"/>
    </row>
    <row r="85" spans="1:13" s="6" customFormat="1" ht="12.75">
      <c r="A85" s="211"/>
      <c r="B85" s="211"/>
      <c r="C85" s="211"/>
      <c r="D85" s="211"/>
      <c r="E85" s="7"/>
      <c r="F85" s="7"/>
      <c r="G85" s="116"/>
      <c r="H85" s="116"/>
      <c r="I85" s="116"/>
      <c r="J85" s="7"/>
      <c r="K85" s="7"/>
      <c r="L85" s="116"/>
      <c r="M85" s="28"/>
    </row>
    <row r="86" spans="1:13" s="6" customFormat="1" ht="12.75">
      <c r="A86" s="211"/>
      <c r="B86" s="211"/>
      <c r="C86" s="211"/>
      <c r="D86" s="211"/>
      <c r="E86" s="7"/>
      <c r="F86" s="7"/>
      <c r="G86" s="116"/>
      <c r="H86" s="116"/>
      <c r="I86" s="116"/>
      <c r="J86" s="7"/>
      <c r="K86" s="7"/>
      <c r="L86" s="116"/>
      <c r="M86" s="28"/>
    </row>
    <row r="87" spans="1:13" s="6" customFormat="1" ht="12.75">
      <c r="A87" s="211"/>
      <c r="B87" s="211"/>
      <c r="C87" s="211"/>
      <c r="D87" s="211"/>
      <c r="E87" s="7"/>
      <c r="F87" s="7"/>
      <c r="G87" s="116"/>
      <c r="H87" s="116"/>
      <c r="I87" s="116"/>
      <c r="J87" s="7"/>
      <c r="K87" s="7"/>
      <c r="L87" s="116"/>
      <c r="M87" s="28"/>
    </row>
    <row r="88" spans="1:13" s="6" customFormat="1" ht="12.75">
      <c r="A88" s="211"/>
      <c r="B88" s="211"/>
      <c r="C88" s="211"/>
      <c r="D88" s="211"/>
      <c r="E88" s="7"/>
      <c r="F88" s="7"/>
      <c r="G88" s="116"/>
      <c r="H88" s="116"/>
      <c r="I88" s="116"/>
      <c r="J88" s="7"/>
      <c r="K88" s="7"/>
      <c r="L88" s="116"/>
      <c r="M88" s="28"/>
    </row>
    <row r="89" spans="1:13" s="6" customFormat="1" ht="12.75">
      <c r="A89" s="211"/>
      <c r="B89" s="211"/>
      <c r="C89" s="211"/>
      <c r="D89" s="211"/>
      <c r="E89" s="7"/>
      <c r="F89" s="7"/>
      <c r="G89" s="7"/>
      <c r="H89" s="7"/>
      <c r="I89" s="116"/>
      <c r="J89" s="7"/>
      <c r="K89" s="7"/>
      <c r="L89" s="116"/>
      <c r="M89" s="28"/>
    </row>
    <row r="90" spans="1:13" s="6" customFormat="1" ht="12.75">
      <c r="A90" s="211"/>
      <c r="B90" s="211"/>
      <c r="C90" s="211"/>
      <c r="D90" s="211"/>
      <c r="E90" s="7"/>
      <c r="F90" s="7"/>
      <c r="G90" s="7"/>
      <c r="H90" s="7"/>
      <c r="I90" s="116"/>
      <c r="J90" s="7"/>
      <c r="K90" s="7"/>
      <c r="L90" s="116"/>
      <c r="M90" s="28"/>
    </row>
    <row r="91" spans="1:13" s="6" customFormat="1" ht="12.75">
      <c r="A91" s="211"/>
      <c r="B91" s="211"/>
      <c r="C91" s="211"/>
      <c r="D91" s="211"/>
      <c r="E91" s="7"/>
      <c r="F91" s="7"/>
      <c r="G91" s="7"/>
      <c r="H91" s="7"/>
      <c r="I91" s="116"/>
      <c r="J91" s="7"/>
      <c r="K91" s="7"/>
      <c r="L91" s="116"/>
      <c r="M91" s="28"/>
    </row>
    <row r="92" spans="1:13" s="6" customFormat="1" ht="12.75">
      <c r="A92" s="211"/>
      <c r="B92" s="211"/>
      <c r="C92" s="211"/>
      <c r="D92" s="211"/>
      <c r="E92" s="7"/>
      <c r="F92" s="7"/>
      <c r="G92" s="7"/>
      <c r="H92" s="7"/>
      <c r="I92" s="116"/>
      <c r="J92" s="7"/>
      <c r="K92" s="7"/>
      <c r="L92" s="116"/>
      <c r="M92" s="28"/>
    </row>
    <row r="93" spans="1:13" s="6" customFormat="1" ht="12.75">
      <c r="A93" s="211"/>
      <c r="B93" s="211"/>
      <c r="C93" s="211"/>
      <c r="D93" s="211"/>
      <c r="E93" s="7"/>
      <c r="F93" s="7"/>
      <c r="G93" s="7"/>
      <c r="H93" s="7"/>
      <c r="I93" s="116"/>
      <c r="J93" s="7"/>
      <c r="K93" s="7"/>
      <c r="L93" s="116"/>
      <c r="M93" s="28"/>
    </row>
    <row r="94" spans="1:13" s="6" customFormat="1" ht="12.75">
      <c r="A94" s="211"/>
      <c r="B94" s="211"/>
      <c r="C94" s="211"/>
      <c r="D94" s="211"/>
      <c r="E94" s="7"/>
      <c r="F94" s="7"/>
      <c r="G94" s="7"/>
      <c r="H94" s="7"/>
      <c r="I94" s="116"/>
      <c r="J94" s="7"/>
      <c r="K94" s="7"/>
      <c r="L94" s="116"/>
      <c r="M94" s="28"/>
    </row>
    <row r="95" spans="1:13" s="6" customFormat="1" ht="12.75">
      <c r="A95" s="211"/>
      <c r="B95" s="211"/>
      <c r="C95" s="211"/>
      <c r="D95" s="211"/>
      <c r="E95" s="7"/>
      <c r="F95" s="7"/>
      <c r="G95" s="7"/>
      <c r="H95" s="7"/>
      <c r="I95" s="116"/>
      <c r="J95" s="7"/>
      <c r="K95" s="7"/>
      <c r="L95" s="116"/>
      <c r="M95" s="28"/>
    </row>
    <row r="96" spans="1:13" s="6" customFormat="1" ht="12.75">
      <c r="A96" s="211"/>
      <c r="B96" s="211"/>
      <c r="C96" s="211"/>
      <c r="D96" s="211"/>
      <c r="E96" s="7"/>
      <c r="F96" s="7"/>
      <c r="G96" s="7"/>
      <c r="H96" s="7"/>
      <c r="I96" s="116"/>
      <c r="J96" s="7"/>
      <c r="K96" s="7"/>
      <c r="L96" s="116"/>
      <c r="M96" s="28"/>
    </row>
    <row r="97" spans="1:13" s="6" customFormat="1" ht="12.75">
      <c r="A97" s="211"/>
      <c r="B97" s="211"/>
      <c r="C97" s="211"/>
      <c r="D97" s="211"/>
      <c r="E97" s="7"/>
      <c r="F97" s="7"/>
      <c r="G97" s="7"/>
      <c r="H97" s="7"/>
      <c r="I97" s="116"/>
      <c r="J97" s="7"/>
      <c r="K97" s="7"/>
      <c r="L97" s="116"/>
      <c r="M97" s="28"/>
    </row>
    <row r="98" spans="1:13" s="6" customFormat="1" ht="12.75">
      <c r="A98" s="211"/>
      <c r="B98" s="211"/>
      <c r="C98" s="211"/>
      <c r="D98" s="211"/>
      <c r="E98" s="7"/>
      <c r="F98" s="7"/>
      <c r="G98" s="7"/>
      <c r="H98" s="7"/>
      <c r="I98" s="116"/>
      <c r="J98" s="7"/>
      <c r="K98" s="7"/>
      <c r="L98" s="116"/>
      <c r="M98" s="28"/>
    </row>
    <row r="99" spans="1:13" s="6" customFormat="1" ht="12.75">
      <c r="A99" s="211"/>
      <c r="B99" s="211"/>
      <c r="C99" s="211"/>
      <c r="D99" s="211"/>
      <c r="E99" s="7"/>
      <c r="F99" s="7"/>
      <c r="G99" s="7"/>
      <c r="H99" s="7"/>
      <c r="I99" s="116"/>
      <c r="J99" s="7"/>
      <c r="K99" s="7"/>
      <c r="L99" s="116"/>
      <c r="M99" s="28"/>
    </row>
    <row r="100" spans="1:13" s="6" customFormat="1" ht="12.75">
      <c r="A100" s="211"/>
      <c r="B100" s="211"/>
      <c r="C100" s="211"/>
      <c r="D100" s="211"/>
      <c r="E100" s="7"/>
      <c r="F100" s="7"/>
      <c r="G100" s="7"/>
      <c r="H100" s="7"/>
      <c r="I100" s="116"/>
      <c r="J100" s="7"/>
      <c r="K100" s="7"/>
      <c r="L100" s="116"/>
      <c r="M100" s="28"/>
    </row>
    <row r="101" spans="1:13" s="6" customFormat="1" ht="12.75">
      <c r="A101" s="211"/>
      <c r="B101" s="211"/>
      <c r="C101" s="211"/>
      <c r="D101" s="211"/>
      <c r="E101" s="7"/>
      <c r="F101" s="7"/>
      <c r="G101" s="7"/>
      <c r="H101" s="7"/>
      <c r="I101" s="116"/>
      <c r="J101" s="7"/>
      <c r="K101" s="7"/>
      <c r="L101" s="116"/>
      <c r="M101" s="28"/>
    </row>
    <row r="102" spans="1:13" s="6" customFormat="1" ht="12.75">
      <c r="A102" s="211"/>
      <c r="B102" s="211"/>
      <c r="C102" s="211"/>
      <c r="D102" s="211"/>
      <c r="E102" s="7"/>
      <c r="F102" s="7"/>
      <c r="G102" s="7"/>
      <c r="H102" s="7"/>
      <c r="I102" s="116"/>
      <c r="J102" s="7"/>
      <c r="K102" s="7"/>
      <c r="L102" s="116"/>
      <c r="M102" s="28"/>
    </row>
    <row r="103" spans="1:13" s="6" customFormat="1" ht="12.75">
      <c r="A103" s="211"/>
      <c r="B103" s="211"/>
      <c r="C103" s="211"/>
      <c r="D103" s="211"/>
      <c r="E103" s="7"/>
      <c r="F103" s="7"/>
      <c r="G103" s="7"/>
      <c r="H103" s="7"/>
      <c r="I103" s="116"/>
      <c r="J103" s="7"/>
      <c r="K103" s="7"/>
      <c r="L103" s="116"/>
      <c r="M103" s="28"/>
    </row>
    <row r="104" spans="1:13" s="6" customFormat="1" ht="12.75">
      <c r="A104" s="211"/>
      <c r="B104" s="211"/>
      <c r="C104" s="211"/>
      <c r="D104" s="211"/>
      <c r="E104" s="7"/>
      <c r="F104" s="7"/>
      <c r="G104" s="7"/>
      <c r="H104" s="7"/>
      <c r="I104" s="116"/>
      <c r="J104" s="7"/>
      <c r="K104" s="7"/>
      <c r="L104" s="116"/>
      <c r="M104" s="28"/>
    </row>
    <row r="105" spans="1:13" s="6" customFormat="1" ht="12.75">
      <c r="A105" s="211"/>
      <c r="B105" s="211"/>
      <c r="C105" s="211"/>
      <c r="D105" s="211"/>
      <c r="E105" s="7"/>
      <c r="F105" s="7"/>
      <c r="G105" s="7"/>
      <c r="H105" s="7"/>
      <c r="I105" s="116"/>
      <c r="J105" s="7"/>
      <c r="K105" s="7"/>
      <c r="L105" s="116"/>
      <c r="M105" s="28"/>
    </row>
    <row r="106" spans="1:13" s="6" customFormat="1" ht="12.75">
      <c r="A106" s="211"/>
      <c r="B106" s="211"/>
      <c r="C106" s="211"/>
      <c r="D106" s="211"/>
      <c r="E106" s="7"/>
      <c r="F106" s="7"/>
      <c r="G106" s="7"/>
      <c r="H106" s="7"/>
      <c r="I106" s="116"/>
      <c r="J106" s="7"/>
      <c r="K106" s="7"/>
      <c r="L106" s="116"/>
      <c r="M106" s="28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2"/>
  <sheetViews>
    <sheetView zoomScale="75" zoomScaleNormal="75" workbookViewId="0" topLeftCell="A1">
      <selection activeCell="L7" sqref="L7"/>
    </sheetView>
  </sheetViews>
  <sheetFormatPr defaultColWidth="9.00390625" defaultRowHeight="12.75"/>
  <cols>
    <col min="1" max="1" width="4.75390625" style="3" customWidth="1"/>
    <col min="2" max="2" width="7.625" style="3" customWidth="1"/>
    <col min="3" max="3" width="6.25390625" style="3" customWidth="1"/>
    <col min="4" max="4" width="3.75390625" style="3" customWidth="1"/>
    <col min="5" max="5" width="72.2539062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4" customWidth="1"/>
    <col min="13" max="13" width="9.625" style="4" customWidth="1"/>
    <col min="14" max="14" width="9.00390625" style="4" customWidth="1"/>
    <col min="15" max="15" width="9.125" style="4" customWidth="1"/>
    <col min="16" max="16" width="8.75390625" style="4" customWidth="1"/>
    <col min="17" max="16384" width="9.125" style="4" customWidth="1"/>
  </cols>
  <sheetData>
    <row r="1" spans="5:9" ht="12.75">
      <c r="E1" s="300" t="s">
        <v>13</v>
      </c>
      <c r="F1" s="300"/>
      <c r="G1" s="300"/>
      <c r="H1" s="300"/>
      <c r="I1" s="311"/>
    </row>
    <row r="2" spans="5:9" ht="12.75">
      <c r="E2" s="302" t="str">
        <f>Dane!B1</f>
        <v>do Uchwały Nr XXXI/236/2005</v>
      </c>
      <c r="F2" s="302"/>
      <c r="G2" s="302"/>
      <c r="H2" s="302"/>
      <c r="I2" s="311"/>
    </row>
    <row r="3" spans="5:9" ht="15">
      <c r="E3" s="303" t="s">
        <v>14</v>
      </c>
      <c r="F3" s="304"/>
      <c r="G3" s="304"/>
      <c r="H3" s="304"/>
      <c r="I3" s="304"/>
    </row>
    <row r="4" spans="5:9" ht="12.75">
      <c r="E4" s="302" t="str">
        <f>Dane!B2</f>
        <v>z dnia 29 grudnia 2005 roku</v>
      </c>
      <c r="F4" s="302"/>
      <c r="G4" s="302"/>
      <c r="H4" s="302"/>
      <c r="I4" s="311"/>
    </row>
    <row r="5" spans="1:9" ht="15">
      <c r="A5" s="320" t="s">
        <v>118</v>
      </c>
      <c r="B5" s="321"/>
      <c r="C5" s="321"/>
      <c r="D5" s="321"/>
      <c r="E5" s="321"/>
      <c r="F5" s="321"/>
      <c r="G5" s="321"/>
      <c r="H5" s="321"/>
      <c r="I5" s="321"/>
    </row>
    <row r="6" spans="1:9" s="7" customFormat="1" ht="25.5">
      <c r="A6" s="308" t="s">
        <v>1</v>
      </c>
      <c r="B6" s="318"/>
      <c r="C6" s="318"/>
      <c r="D6" s="319"/>
      <c r="E6" s="119" t="s">
        <v>2</v>
      </c>
      <c r="F6" s="117" t="s">
        <v>119</v>
      </c>
      <c r="G6" s="111" t="s">
        <v>9</v>
      </c>
      <c r="H6" s="111" t="s">
        <v>10</v>
      </c>
      <c r="I6" s="118" t="s">
        <v>35</v>
      </c>
    </row>
    <row r="7" spans="1:13" s="7" customFormat="1" ht="15.75" thickBot="1">
      <c r="A7" s="8" t="s">
        <v>3</v>
      </c>
      <c r="B7" s="8" t="s">
        <v>8</v>
      </c>
      <c r="C7" s="8" t="s">
        <v>7</v>
      </c>
      <c r="D7" s="8" t="s">
        <v>11</v>
      </c>
      <c r="E7" s="120" t="s">
        <v>6</v>
      </c>
      <c r="F7" s="121">
        <f>'Załacznik Nr 2'!I7</f>
        <v>24873881</v>
      </c>
      <c r="G7" s="121">
        <f>SUM(G9:G56)</f>
        <v>10900</v>
      </c>
      <c r="H7" s="121">
        <f>SUM(H9:H56)</f>
        <v>10900</v>
      </c>
      <c r="I7" s="122">
        <f>SUM(F7-G7+H7)</f>
        <v>24873881</v>
      </c>
      <c r="L7" s="116"/>
      <c r="M7" s="116"/>
    </row>
    <row r="8" spans="1:12" s="7" customFormat="1" ht="15.75" thickTop="1">
      <c r="A8" s="305" t="s">
        <v>17</v>
      </c>
      <c r="B8" s="317"/>
      <c r="C8" s="317"/>
      <c r="D8" s="317"/>
      <c r="E8" s="317"/>
      <c r="F8" s="112"/>
      <c r="G8" s="112"/>
      <c r="H8" s="123"/>
      <c r="I8" s="124"/>
      <c r="L8" s="115"/>
    </row>
    <row r="9" spans="1:12" s="7" customFormat="1" ht="24">
      <c r="A9" s="17">
        <v>754</v>
      </c>
      <c r="B9" s="17">
        <v>75412</v>
      </c>
      <c r="C9" s="136">
        <v>3020</v>
      </c>
      <c r="D9" s="13"/>
      <c r="E9" s="105" t="s">
        <v>234</v>
      </c>
      <c r="F9" s="15">
        <v>12450</v>
      </c>
      <c r="G9" s="15">
        <v>1000</v>
      </c>
      <c r="H9" s="15"/>
      <c r="I9" s="16">
        <f aca="true" t="shared" si="0" ref="I9:I18">SUM(F9-G9+H9)</f>
        <v>11450</v>
      </c>
      <c r="L9" s="116"/>
    </row>
    <row r="10" spans="1:12" s="7" customFormat="1" ht="24">
      <c r="A10" s="17">
        <v>754</v>
      </c>
      <c r="B10" s="12">
        <v>75412</v>
      </c>
      <c r="C10" s="17">
        <v>4210</v>
      </c>
      <c r="D10" s="108"/>
      <c r="E10" s="105" t="s">
        <v>235</v>
      </c>
      <c r="F10" s="15">
        <v>69200</v>
      </c>
      <c r="G10" s="15"/>
      <c r="H10" s="15">
        <v>1000</v>
      </c>
      <c r="I10" s="16">
        <f t="shared" si="0"/>
        <v>70200</v>
      </c>
      <c r="L10" s="116"/>
    </row>
    <row r="11" spans="1:15" s="7" customFormat="1" ht="15">
      <c r="A11" s="17">
        <v>851</v>
      </c>
      <c r="B11" s="17">
        <v>85154</v>
      </c>
      <c r="C11" s="17">
        <v>4260</v>
      </c>
      <c r="D11" s="13"/>
      <c r="E11" s="105" t="s">
        <v>205</v>
      </c>
      <c r="F11" s="15">
        <v>10000</v>
      </c>
      <c r="G11" s="15">
        <v>8000</v>
      </c>
      <c r="H11" s="15"/>
      <c r="I11" s="16">
        <f t="shared" si="0"/>
        <v>2000</v>
      </c>
      <c r="L11" s="186"/>
      <c r="M11" s="186"/>
      <c r="N11" s="186"/>
      <c r="O11" s="186"/>
    </row>
    <row r="12" spans="1:9" s="7" customFormat="1" ht="15">
      <c r="A12" s="12">
        <v>851</v>
      </c>
      <c r="B12" s="12">
        <v>85154</v>
      </c>
      <c r="C12" s="17">
        <v>4300</v>
      </c>
      <c r="D12" s="13"/>
      <c r="E12" s="105" t="s">
        <v>206</v>
      </c>
      <c r="F12" s="15">
        <v>69900</v>
      </c>
      <c r="G12" s="15"/>
      <c r="H12" s="15">
        <v>8000</v>
      </c>
      <c r="I12" s="16">
        <f t="shared" si="0"/>
        <v>77900</v>
      </c>
    </row>
    <row r="13" spans="1:12" s="7" customFormat="1" ht="15">
      <c r="A13" s="17">
        <v>852</v>
      </c>
      <c r="B13" s="17">
        <v>85219</v>
      </c>
      <c r="C13" s="17">
        <v>4300</v>
      </c>
      <c r="D13" s="13"/>
      <c r="E13" s="105" t="s">
        <v>237</v>
      </c>
      <c r="F13" s="15">
        <v>14000</v>
      </c>
      <c r="G13" s="15"/>
      <c r="H13" s="15">
        <v>400</v>
      </c>
      <c r="I13" s="16">
        <f t="shared" si="0"/>
        <v>14400</v>
      </c>
      <c r="L13" s="116"/>
    </row>
    <row r="14" spans="1:15" s="7" customFormat="1" ht="15">
      <c r="A14" s="17">
        <v>852</v>
      </c>
      <c r="B14" s="17">
        <v>85219</v>
      </c>
      <c r="C14" s="106">
        <v>4350</v>
      </c>
      <c r="D14" s="13"/>
      <c r="E14" s="105" t="s">
        <v>238</v>
      </c>
      <c r="F14" s="15">
        <v>400</v>
      </c>
      <c r="G14" s="15">
        <v>400</v>
      </c>
      <c r="H14" s="15"/>
      <c r="I14" s="16">
        <f t="shared" si="0"/>
        <v>0</v>
      </c>
      <c r="L14" s="186"/>
      <c r="M14" s="186"/>
      <c r="N14" s="186"/>
      <c r="O14" s="186"/>
    </row>
    <row r="15" spans="1:9" s="7" customFormat="1" ht="24">
      <c r="A15" s="17">
        <v>921</v>
      </c>
      <c r="B15" s="17">
        <v>92109</v>
      </c>
      <c r="C15" s="136">
        <v>4300</v>
      </c>
      <c r="D15" s="13"/>
      <c r="E15" s="105" t="s">
        <v>242</v>
      </c>
      <c r="F15" s="178">
        <v>58600</v>
      </c>
      <c r="G15" s="15"/>
      <c r="H15" s="15">
        <v>1000</v>
      </c>
      <c r="I15" s="16">
        <f t="shared" si="0"/>
        <v>59600</v>
      </c>
    </row>
    <row r="16" spans="1:13" s="7" customFormat="1" ht="24">
      <c r="A16" s="17">
        <v>921</v>
      </c>
      <c r="B16" s="17">
        <v>92109</v>
      </c>
      <c r="C16" s="180">
        <v>4350</v>
      </c>
      <c r="D16" s="13"/>
      <c r="E16" s="105" t="s">
        <v>243</v>
      </c>
      <c r="F16" s="15">
        <v>1000</v>
      </c>
      <c r="G16" s="15">
        <v>1000</v>
      </c>
      <c r="H16" s="15"/>
      <c r="I16" s="16">
        <f t="shared" si="0"/>
        <v>0</v>
      </c>
      <c r="M16" s="116"/>
    </row>
    <row r="17" spans="1:12" s="7" customFormat="1" ht="24">
      <c r="A17" s="17">
        <v>921</v>
      </c>
      <c r="B17" s="17">
        <v>92195</v>
      </c>
      <c r="C17" s="180">
        <v>4210</v>
      </c>
      <c r="D17" s="13"/>
      <c r="E17" s="105" t="s">
        <v>203</v>
      </c>
      <c r="F17" s="15">
        <v>4500</v>
      </c>
      <c r="G17" s="15"/>
      <c r="H17" s="15">
        <v>500</v>
      </c>
      <c r="I17" s="16">
        <f t="shared" si="0"/>
        <v>5000</v>
      </c>
      <c r="L17" s="116"/>
    </row>
    <row r="18" spans="1:13" s="7" customFormat="1" ht="24">
      <c r="A18" s="17">
        <v>921</v>
      </c>
      <c r="B18" s="17">
        <v>92195</v>
      </c>
      <c r="C18" s="17">
        <v>4300</v>
      </c>
      <c r="D18" s="13"/>
      <c r="E18" s="105" t="s">
        <v>204</v>
      </c>
      <c r="F18" s="15">
        <v>4500</v>
      </c>
      <c r="G18" s="15">
        <v>500</v>
      </c>
      <c r="H18" s="15"/>
      <c r="I18" s="16">
        <f t="shared" si="0"/>
        <v>4000</v>
      </c>
      <c r="L18" s="116"/>
      <c r="M18" s="116"/>
    </row>
    <row r="19" spans="1:12" s="7" customFormat="1" ht="15">
      <c r="A19" s="12"/>
      <c r="B19" s="12"/>
      <c r="C19" s="17"/>
      <c r="D19" s="13"/>
      <c r="E19" s="105"/>
      <c r="F19" s="15"/>
      <c r="G19" s="15"/>
      <c r="H19" s="15"/>
      <c r="I19" s="16">
        <f aca="true" t="shared" si="1" ref="I19:I34">SUM(F19-G19+H19)</f>
        <v>0</v>
      </c>
      <c r="L19" s="116"/>
    </row>
    <row r="20" spans="1:9" s="7" customFormat="1" ht="15">
      <c r="A20" s="12"/>
      <c r="B20" s="12"/>
      <c r="C20" s="106"/>
      <c r="D20" s="13"/>
      <c r="E20" s="105"/>
      <c r="F20" s="15"/>
      <c r="G20" s="15"/>
      <c r="H20" s="15"/>
      <c r="I20" s="16">
        <f t="shared" si="1"/>
        <v>0</v>
      </c>
    </row>
    <row r="21" spans="1:13" s="7" customFormat="1" ht="15">
      <c r="A21" s="17"/>
      <c r="B21" s="17"/>
      <c r="C21" s="136"/>
      <c r="D21" s="13"/>
      <c r="E21" s="105"/>
      <c r="F21" s="15"/>
      <c r="G21" s="15"/>
      <c r="H21" s="15"/>
      <c r="I21" s="16">
        <f t="shared" si="1"/>
        <v>0</v>
      </c>
      <c r="L21" s="116"/>
      <c r="M21" s="116"/>
    </row>
    <row r="22" spans="1:9" s="7" customFormat="1" ht="15">
      <c r="A22" s="17"/>
      <c r="B22" s="17"/>
      <c r="C22" s="136"/>
      <c r="D22" s="13"/>
      <c r="E22" s="105"/>
      <c r="F22" s="15"/>
      <c r="G22" s="15"/>
      <c r="H22" s="15"/>
      <c r="I22" s="16">
        <f t="shared" si="1"/>
        <v>0</v>
      </c>
    </row>
    <row r="23" spans="1:9" s="7" customFormat="1" ht="15">
      <c r="A23" s="17"/>
      <c r="B23" s="17"/>
      <c r="C23" s="136"/>
      <c r="D23" s="13"/>
      <c r="E23" s="105"/>
      <c r="F23" s="15"/>
      <c r="G23" s="15"/>
      <c r="H23" s="15"/>
      <c r="I23" s="16">
        <f t="shared" si="1"/>
        <v>0</v>
      </c>
    </row>
    <row r="24" spans="1:9" s="7" customFormat="1" ht="15">
      <c r="A24" s="17"/>
      <c r="B24" s="17"/>
      <c r="C24" s="136"/>
      <c r="D24" s="13"/>
      <c r="E24" s="105"/>
      <c r="F24" s="178"/>
      <c r="G24" s="15"/>
      <c r="H24" s="15"/>
      <c r="I24" s="16">
        <f t="shared" si="1"/>
        <v>0</v>
      </c>
    </row>
    <row r="25" spans="1:9" s="7" customFormat="1" ht="15">
      <c r="A25" s="17"/>
      <c r="B25" s="17"/>
      <c r="C25" s="180"/>
      <c r="D25" s="13"/>
      <c r="E25" s="105"/>
      <c r="F25" s="15"/>
      <c r="G25" s="15"/>
      <c r="H25" s="15"/>
      <c r="I25" s="16">
        <f t="shared" si="1"/>
        <v>0</v>
      </c>
    </row>
    <row r="26" spans="1:15" s="7" customFormat="1" ht="15">
      <c r="A26" s="17"/>
      <c r="B26" s="17"/>
      <c r="C26" s="17"/>
      <c r="D26" s="13"/>
      <c r="E26" s="105"/>
      <c r="F26" s="15"/>
      <c r="G26" s="15"/>
      <c r="H26" s="15"/>
      <c r="I26" s="16">
        <f t="shared" si="1"/>
        <v>0</v>
      </c>
      <c r="L26" s="186"/>
      <c r="M26" s="186"/>
      <c r="N26" s="186"/>
      <c r="O26" s="186"/>
    </row>
    <row r="27" spans="1:13" s="7" customFormat="1" ht="15">
      <c r="A27" s="17"/>
      <c r="B27" s="17"/>
      <c r="C27" s="136"/>
      <c r="D27" s="13"/>
      <c r="E27" s="105"/>
      <c r="F27" s="15"/>
      <c r="G27" s="15"/>
      <c r="H27" s="15"/>
      <c r="I27" s="16">
        <f t="shared" si="1"/>
        <v>0</v>
      </c>
      <c r="M27" s="116"/>
    </row>
    <row r="28" spans="1:9" s="7" customFormat="1" ht="15">
      <c r="A28" s="17"/>
      <c r="B28" s="17"/>
      <c r="C28" s="136"/>
      <c r="D28" s="13"/>
      <c r="E28" s="105"/>
      <c r="F28" s="15"/>
      <c r="G28" s="15"/>
      <c r="H28" s="15"/>
      <c r="I28" s="16">
        <f t="shared" si="1"/>
        <v>0</v>
      </c>
    </row>
    <row r="29" spans="1:9" s="7" customFormat="1" ht="15">
      <c r="A29" s="17"/>
      <c r="B29" s="17"/>
      <c r="C29" s="136"/>
      <c r="D29" s="108"/>
      <c r="E29" s="105"/>
      <c r="F29" s="15"/>
      <c r="G29" s="15"/>
      <c r="H29" s="15"/>
      <c r="I29" s="16">
        <f t="shared" si="1"/>
        <v>0</v>
      </c>
    </row>
    <row r="30" spans="1:12" s="7" customFormat="1" ht="15">
      <c r="A30" s="12"/>
      <c r="B30" s="12"/>
      <c r="C30" s="17"/>
      <c r="D30" s="13"/>
      <c r="E30" s="105"/>
      <c r="F30" s="15"/>
      <c r="G30" s="15"/>
      <c r="H30" s="15"/>
      <c r="I30" s="16">
        <f t="shared" si="1"/>
        <v>0</v>
      </c>
      <c r="L30" s="116"/>
    </row>
    <row r="31" spans="1:9" s="7" customFormat="1" ht="15">
      <c r="A31" s="12"/>
      <c r="B31" s="12"/>
      <c r="C31" s="17"/>
      <c r="D31" s="13"/>
      <c r="E31" s="105"/>
      <c r="F31" s="15"/>
      <c r="G31" s="15"/>
      <c r="H31" s="15"/>
      <c r="I31" s="16">
        <f t="shared" si="1"/>
        <v>0</v>
      </c>
    </row>
    <row r="32" spans="1:13" s="7" customFormat="1" ht="15">
      <c r="A32" s="17"/>
      <c r="B32" s="17"/>
      <c r="C32" s="136"/>
      <c r="D32" s="13"/>
      <c r="E32" s="105"/>
      <c r="F32" s="178"/>
      <c r="G32" s="15"/>
      <c r="H32" s="15"/>
      <c r="I32" s="16">
        <f t="shared" si="1"/>
        <v>0</v>
      </c>
      <c r="L32" s="116"/>
      <c r="M32" s="116"/>
    </row>
    <row r="33" spans="1:12" s="7" customFormat="1" ht="15">
      <c r="A33" s="12"/>
      <c r="B33" s="12"/>
      <c r="C33" s="17"/>
      <c r="D33" s="108"/>
      <c r="E33" s="105"/>
      <c r="F33" s="15"/>
      <c r="G33" s="15"/>
      <c r="H33" s="15"/>
      <c r="I33" s="16">
        <f t="shared" si="1"/>
        <v>0</v>
      </c>
      <c r="L33" s="116"/>
    </row>
    <row r="34" spans="1:15" s="7" customFormat="1" ht="15">
      <c r="A34" s="17"/>
      <c r="B34" s="17"/>
      <c r="C34" s="17"/>
      <c r="D34" s="13"/>
      <c r="E34" s="105"/>
      <c r="F34" s="15"/>
      <c r="G34" s="15"/>
      <c r="H34" s="15"/>
      <c r="I34" s="16">
        <f t="shared" si="1"/>
        <v>0</v>
      </c>
      <c r="L34" s="186"/>
      <c r="M34" s="187"/>
      <c r="N34" s="188"/>
      <c r="O34" s="186"/>
    </row>
    <row r="35" spans="1:12" s="7" customFormat="1" ht="15">
      <c r="A35" s="17"/>
      <c r="B35" s="17"/>
      <c r="C35" s="136"/>
      <c r="D35" s="13"/>
      <c r="E35" s="105"/>
      <c r="F35" s="178"/>
      <c r="G35" s="15"/>
      <c r="H35" s="15"/>
      <c r="I35" s="16">
        <f aca="true" t="shared" si="2" ref="I35:I56">SUM(F35-G35+H35)</f>
        <v>0</v>
      </c>
      <c r="L35" s="116"/>
    </row>
    <row r="36" spans="1:12" s="7" customFormat="1" ht="15">
      <c r="A36" s="17"/>
      <c r="B36" s="17"/>
      <c r="C36" s="136"/>
      <c r="D36" s="13"/>
      <c r="E36" s="105"/>
      <c r="F36" s="178"/>
      <c r="G36" s="15"/>
      <c r="H36" s="15"/>
      <c r="I36" s="16">
        <f t="shared" si="2"/>
        <v>0</v>
      </c>
      <c r="L36" s="116"/>
    </row>
    <row r="37" spans="1:12" s="7" customFormat="1" ht="15">
      <c r="A37" s="12"/>
      <c r="B37" s="17"/>
      <c r="C37" s="136"/>
      <c r="D37" s="13"/>
      <c r="E37" s="105"/>
      <c r="F37" s="178"/>
      <c r="G37" s="15"/>
      <c r="H37" s="15"/>
      <c r="I37" s="16">
        <f t="shared" si="2"/>
        <v>0</v>
      </c>
      <c r="L37" s="116"/>
    </row>
    <row r="38" spans="1:12" s="7" customFormat="1" ht="15">
      <c r="A38" s="12"/>
      <c r="B38" s="17"/>
      <c r="C38" s="17"/>
      <c r="D38" s="13"/>
      <c r="E38" s="14"/>
      <c r="F38" s="15"/>
      <c r="G38" s="15"/>
      <c r="H38" s="15"/>
      <c r="I38" s="16">
        <f t="shared" si="2"/>
        <v>0</v>
      </c>
      <c r="L38" s="116"/>
    </row>
    <row r="39" spans="1:16" s="7" customFormat="1" ht="15">
      <c r="A39" s="17"/>
      <c r="B39" s="12"/>
      <c r="C39" s="17"/>
      <c r="D39" s="13"/>
      <c r="E39" s="14"/>
      <c r="F39" s="15"/>
      <c r="G39" s="15"/>
      <c r="H39" s="15"/>
      <c r="I39" s="16">
        <f t="shared" si="2"/>
        <v>0</v>
      </c>
      <c r="L39" s="186"/>
      <c r="N39" s="186"/>
      <c r="O39" s="186"/>
      <c r="P39" s="116"/>
    </row>
    <row r="40" spans="1:15" s="7" customFormat="1" ht="15">
      <c r="A40" s="17"/>
      <c r="B40" s="12"/>
      <c r="C40" s="17"/>
      <c r="D40" s="13"/>
      <c r="E40" s="14"/>
      <c r="F40" s="15"/>
      <c r="G40" s="15"/>
      <c r="H40" s="15"/>
      <c r="I40" s="16">
        <f t="shared" si="2"/>
        <v>0</v>
      </c>
      <c r="L40" s="186"/>
      <c r="N40" s="186"/>
      <c r="O40" s="186"/>
    </row>
    <row r="41" spans="1:12" s="7" customFormat="1" ht="15">
      <c r="A41" s="17"/>
      <c r="B41" s="17"/>
      <c r="C41" s="17"/>
      <c r="D41" s="13"/>
      <c r="E41" s="14"/>
      <c r="F41" s="15"/>
      <c r="G41" s="15"/>
      <c r="H41" s="15"/>
      <c r="I41" s="16">
        <f t="shared" si="2"/>
        <v>0</v>
      </c>
      <c r="L41" s="116"/>
    </row>
    <row r="42" spans="1:12" s="7" customFormat="1" ht="15">
      <c r="A42" s="17"/>
      <c r="B42" s="17"/>
      <c r="C42" s="17"/>
      <c r="D42" s="13"/>
      <c r="E42" s="14"/>
      <c r="F42" s="15"/>
      <c r="G42" s="15"/>
      <c r="H42" s="15"/>
      <c r="I42" s="16">
        <f t="shared" si="2"/>
        <v>0</v>
      </c>
      <c r="L42" s="116"/>
    </row>
    <row r="43" spans="1:12" s="7" customFormat="1" ht="15">
      <c r="A43" s="17"/>
      <c r="B43" s="17"/>
      <c r="C43" s="17"/>
      <c r="D43" s="13"/>
      <c r="E43" s="14"/>
      <c r="F43" s="15"/>
      <c r="G43" s="15"/>
      <c r="H43" s="15"/>
      <c r="I43" s="16">
        <f t="shared" si="2"/>
        <v>0</v>
      </c>
      <c r="L43" s="116"/>
    </row>
    <row r="44" spans="1:12" s="7" customFormat="1" ht="15">
      <c r="A44" s="17"/>
      <c r="B44" s="17"/>
      <c r="C44" s="17"/>
      <c r="D44" s="13"/>
      <c r="E44" s="14"/>
      <c r="F44" s="15"/>
      <c r="G44" s="15"/>
      <c r="H44" s="15"/>
      <c r="I44" s="16">
        <f t="shared" si="2"/>
        <v>0</v>
      </c>
      <c r="L44" s="116"/>
    </row>
    <row r="45" spans="1:12" s="7" customFormat="1" ht="15">
      <c r="A45" s="17"/>
      <c r="B45" s="17"/>
      <c r="C45" s="17"/>
      <c r="D45" s="13"/>
      <c r="E45" s="14"/>
      <c r="F45" s="15"/>
      <c r="G45" s="15"/>
      <c r="H45" s="15"/>
      <c r="I45" s="16">
        <f t="shared" si="2"/>
        <v>0</v>
      </c>
      <c r="L45" s="116"/>
    </row>
    <row r="46" spans="1:12" s="7" customFormat="1" ht="15">
      <c r="A46" s="17"/>
      <c r="B46" s="17"/>
      <c r="C46" s="17"/>
      <c r="D46" s="13"/>
      <c r="E46" s="14"/>
      <c r="F46" s="15"/>
      <c r="G46" s="15"/>
      <c r="H46" s="15"/>
      <c r="I46" s="16">
        <f t="shared" si="2"/>
        <v>0</v>
      </c>
      <c r="L46" s="116"/>
    </row>
    <row r="47" spans="1:12" s="7" customFormat="1" ht="15">
      <c r="A47" s="17"/>
      <c r="B47" s="17"/>
      <c r="C47" s="17"/>
      <c r="D47" s="13"/>
      <c r="E47" s="14"/>
      <c r="F47" s="15"/>
      <c r="G47" s="15"/>
      <c r="H47" s="15"/>
      <c r="I47" s="16">
        <f t="shared" si="2"/>
        <v>0</v>
      </c>
      <c r="L47" s="116"/>
    </row>
    <row r="48" spans="1:12" s="7" customFormat="1" ht="15">
      <c r="A48" s="17"/>
      <c r="B48" s="17"/>
      <c r="C48" s="17"/>
      <c r="D48" s="13"/>
      <c r="E48" s="14"/>
      <c r="F48" s="15"/>
      <c r="G48" s="15"/>
      <c r="H48" s="15"/>
      <c r="I48" s="16">
        <f t="shared" si="2"/>
        <v>0</v>
      </c>
      <c r="L48" s="116"/>
    </row>
    <row r="49" spans="1:12" s="7" customFormat="1" ht="15">
      <c r="A49" s="17"/>
      <c r="B49" s="17"/>
      <c r="C49" s="17"/>
      <c r="D49" s="13"/>
      <c r="E49" s="14"/>
      <c r="F49" s="15"/>
      <c r="G49" s="15"/>
      <c r="H49" s="15"/>
      <c r="I49" s="16">
        <f t="shared" si="2"/>
        <v>0</v>
      </c>
      <c r="L49" s="116"/>
    </row>
    <row r="50" spans="1:12" s="7" customFormat="1" ht="15">
      <c r="A50" s="17"/>
      <c r="B50" s="17"/>
      <c r="C50" s="17"/>
      <c r="D50" s="13"/>
      <c r="E50" s="14"/>
      <c r="F50" s="15"/>
      <c r="G50" s="15"/>
      <c r="H50" s="15"/>
      <c r="I50" s="16">
        <f t="shared" si="2"/>
        <v>0</v>
      </c>
      <c r="L50" s="116"/>
    </row>
    <row r="51" spans="1:12" s="7" customFormat="1" ht="15">
      <c r="A51" s="17"/>
      <c r="B51" s="17"/>
      <c r="C51" s="17"/>
      <c r="D51" s="13"/>
      <c r="E51" s="14"/>
      <c r="F51" s="15"/>
      <c r="G51" s="15"/>
      <c r="H51" s="15"/>
      <c r="I51" s="16">
        <f t="shared" si="2"/>
        <v>0</v>
      </c>
      <c r="L51" s="116"/>
    </row>
    <row r="52" spans="1:12" s="7" customFormat="1" ht="15">
      <c r="A52" s="17"/>
      <c r="B52" s="17"/>
      <c r="C52" s="17"/>
      <c r="D52" s="13"/>
      <c r="E52" s="14"/>
      <c r="F52" s="15"/>
      <c r="G52" s="15"/>
      <c r="H52" s="15"/>
      <c r="I52" s="16">
        <f t="shared" si="2"/>
        <v>0</v>
      </c>
      <c r="L52" s="116"/>
    </row>
    <row r="53" spans="1:12" s="7" customFormat="1" ht="15">
      <c r="A53" s="17"/>
      <c r="B53" s="17"/>
      <c r="C53" s="17"/>
      <c r="D53" s="13"/>
      <c r="E53" s="14"/>
      <c r="F53" s="15"/>
      <c r="G53" s="15"/>
      <c r="H53" s="15"/>
      <c r="I53" s="16">
        <f t="shared" si="2"/>
        <v>0</v>
      </c>
      <c r="L53" s="116"/>
    </row>
    <row r="54" spans="1:12" s="7" customFormat="1" ht="15">
      <c r="A54" s="17"/>
      <c r="B54" s="17"/>
      <c r="C54" s="17"/>
      <c r="D54" s="13"/>
      <c r="E54" s="14"/>
      <c r="F54" s="15"/>
      <c r="G54" s="15"/>
      <c r="H54" s="15"/>
      <c r="I54" s="16">
        <f t="shared" si="2"/>
        <v>0</v>
      </c>
      <c r="L54" s="116"/>
    </row>
    <row r="55" spans="1:12" s="7" customFormat="1" ht="15">
      <c r="A55" s="3"/>
      <c r="B55" s="17"/>
      <c r="C55" s="17"/>
      <c r="D55" s="13"/>
      <c r="E55" s="14"/>
      <c r="F55" s="15"/>
      <c r="G55" s="15"/>
      <c r="H55" s="15"/>
      <c r="I55" s="16">
        <f t="shared" si="2"/>
        <v>0</v>
      </c>
      <c r="L55" s="116"/>
    </row>
    <row r="56" spans="1:9" s="7" customFormat="1" ht="15">
      <c r="A56" s="3"/>
      <c r="B56" s="17"/>
      <c r="C56" s="17"/>
      <c r="D56" s="13"/>
      <c r="E56" s="14"/>
      <c r="F56" s="15"/>
      <c r="G56" s="15"/>
      <c r="H56" s="15"/>
      <c r="I56" s="16">
        <f t="shared" si="2"/>
        <v>0</v>
      </c>
    </row>
    <row r="57" spans="5:9" ht="18">
      <c r="E57" s="18"/>
      <c r="F57" s="19"/>
      <c r="G57" s="19"/>
      <c r="H57" s="19"/>
      <c r="I57" s="20"/>
    </row>
    <row r="58" spans="5:9" ht="12.75">
      <c r="E58" s="23"/>
      <c r="F58" s="23"/>
      <c r="G58" s="23"/>
      <c r="H58" s="23"/>
      <c r="I58" s="23"/>
    </row>
    <row r="59" spans="5:9" ht="12.75">
      <c r="E59" s="23"/>
      <c r="F59" s="23"/>
      <c r="G59" s="23"/>
      <c r="H59" s="23"/>
      <c r="I59" s="23"/>
    </row>
    <row r="60" spans="5:9" ht="12.75">
      <c r="E60" s="23"/>
      <c r="F60" s="23"/>
      <c r="G60" s="23"/>
      <c r="H60" s="23"/>
      <c r="I60" s="23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  <row r="63" spans="5:9" ht="12.75">
      <c r="E63" s="23"/>
      <c r="F63" s="23"/>
      <c r="G63" s="23"/>
      <c r="H63" s="23"/>
      <c r="I63" s="23"/>
    </row>
    <row r="64" spans="5:9" ht="12.75">
      <c r="E64" s="23"/>
      <c r="F64" s="23"/>
      <c r="G64" s="23"/>
      <c r="H64" s="23"/>
      <c r="I64" s="23"/>
    </row>
    <row r="65" spans="5:9" ht="12.75">
      <c r="E65" s="23"/>
      <c r="F65" s="23"/>
      <c r="G65" s="23"/>
      <c r="H65" s="23"/>
      <c r="I65" s="23"/>
    </row>
    <row r="66" spans="5:9" ht="12.75">
      <c r="E66" s="23"/>
      <c r="F66" s="23"/>
      <c r="G66" s="23"/>
      <c r="H66" s="23"/>
      <c r="I66" s="23"/>
    </row>
    <row r="67" spans="5:9" ht="12.75">
      <c r="E67" s="23"/>
      <c r="F67" s="23"/>
      <c r="G67" s="23"/>
      <c r="H67" s="23"/>
      <c r="I67" s="23"/>
    </row>
    <row r="68" spans="5:9" ht="12.75">
      <c r="E68" s="23"/>
      <c r="F68" s="23"/>
      <c r="G68" s="23"/>
      <c r="H68" s="23"/>
      <c r="I68" s="23"/>
    </row>
    <row r="69" spans="5:9" ht="12.75">
      <c r="E69" s="23"/>
      <c r="F69" s="23"/>
      <c r="G69" s="23"/>
      <c r="H69" s="23"/>
      <c r="I69" s="23"/>
    </row>
    <row r="70" spans="5:9" ht="12.75">
      <c r="E70" s="23"/>
      <c r="F70" s="23"/>
      <c r="G70" s="23"/>
      <c r="H70" s="23"/>
      <c r="I70" s="23"/>
    </row>
    <row r="71" spans="5:9" ht="12.75">
      <c r="E71" s="23"/>
      <c r="F71" s="23"/>
      <c r="G71" s="23"/>
      <c r="H71" s="23"/>
      <c r="I71" s="23"/>
    </row>
    <row r="72" spans="5:9" ht="12.75">
      <c r="E72" s="23"/>
      <c r="F72" s="23"/>
      <c r="G72" s="23"/>
      <c r="H72" s="23"/>
      <c r="I72" s="23"/>
    </row>
    <row r="73" spans="5:9" ht="12.75">
      <c r="E73" s="23"/>
      <c r="F73" s="23"/>
      <c r="G73" s="23"/>
      <c r="H73" s="23"/>
      <c r="I73" s="23"/>
    </row>
    <row r="74" spans="5:9" ht="12.75">
      <c r="E74" s="23"/>
      <c r="F74" s="23"/>
      <c r="G74" s="23"/>
      <c r="H74" s="23"/>
      <c r="I74" s="23"/>
    </row>
    <row r="75" spans="5:9" ht="12.75">
      <c r="E75" s="23"/>
      <c r="F75" s="23"/>
      <c r="G75" s="23"/>
      <c r="H75" s="23"/>
      <c r="I75" s="23"/>
    </row>
    <row r="76" spans="5:9" ht="12.75">
      <c r="E76" s="23"/>
      <c r="F76" s="23"/>
      <c r="G76" s="23"/>
      <c r="H76" s="23"/>
      <c r="I76" s="23"/>
    </row>
    <row r="77" spans="5:9" ht="12.75">
      <c r="E77" s="23"/>
      <c r="F77" s="23"/>
      <c r="G77" s="23"/>
      <c r="H77" s="23"/>
      <c r="I77" s="23"/>
    </row>
    <row r="78" spans="5:9" ht="12.75">
      <c r="E78" s="23"/>
      <c r="F78" s="23"/>
      <c r="G78" s="23"/>
      <c r="H78" s="23"/>
      <c r="I78" s="23"/>
    </row>
    <row r="79" spans="5:9" ht="12.75">
      <c r="E79" s="23"/>
      <c r="F79" s="23"/>
      <c r="G79" s="23"/>
      <c r="H79" s="23"/>
      <c r="I79" s="23"/>
    </row>
    <row r="80" spans="5:9" ht="12.75">
      <c r="E80" s="23"/>
      <c r="F80" s="23"/>
      <c r="G80" s="23"/>
      <c r="H80" s="23"/>
      <c r="I80" s="23"/>
    </row>
    <row r="81" spans="5:9" ht="12.75">
      <c r="E81" s="23"/>
      <c r="F81" s="23"/>
      <c r="G81" s="23"/>
      <c r="H81" s="23"/>
      <c r="I81" s="23"/>
    </row>
    <row r="82" spans="5:9" ht="12.75">
      <c r="E82" s="23"/>
      <c r="F82" s="23"/>
      <c r="G82" s="23"/>
      <c r="H82" s="23"/>
      <c r="I82" s="23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2006-01-04T06:52:18Z</cp:lastPrinted>
  <dcterms:created xsi:type="dcterms:W3CDTF">2003-04-04T08:39:30Z</dcterms:created>
  <dcterms:modified xsi:type="dcterms:W3CDTF">2006-01-19T09:02:22Z</dcterms:modified>
  <cp:category/>
  <cp:version/>
  <cp:contentType/>
  <cp:contentStatus/>
</cp:coreProperties>
</file>