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815" activeTab="1"/>
  </bookViews>
  <sheets>
    <sheet name="Dane" sheetId="1" r:id="rId1"/>
    <sheet name="GFOŚiGW" sheetId="2" r:id="rId2"/>
    <sheet name="Inwest-MZK" sheetId="3" r:id="rId3"/>
    <sheet name="ZB-MZK" sheetId="4" r:id="rId4"/>
    <sheet name="Dotacje" sheetId="5" r:id="rId5"/>
    <sheet name="Inwestycje" sheetId="6" r:id="rId6"/>
    <sheet name="zrównoważ." sheetId="7" r:id="rId7"/>
    <sheet name="Załącznik Nr 1" sheetId="8" r:id="rId8"/>
    <sheet name="Załacznik Nr 2" sheetId="9" r:id="rId9"/>
    <sheet name="Załącznik Nr3 " sheetId="10" r:id="rId10"/>
  </sheets>
  <definedNames/>
  <calcPr fullCalcOnLoad="1"/>
</workbook>
</file>

<file path=xl/sharedStrings.xml><?xml version="1.0" encoding="utf-8"?>
<sst xmlns="http://schemas.openxmlformats.org/spreadsheetml/2006/main" count="380" uniqueCount="221">
  <si>
    <t>Załącznik Nr 1</t>
  </si>
  <si>
    <t>Klasyfikacja budżetowa</t>
  </si>
  <si>
    <t>Wyszczególnienie</t>
  </si>
  <si>
    <t>Dział</t>
  </si>
  <si>
    <t>DOCHODY OGÓŁEM</t>
  </si>
  <si>
    <t>Załącznik Nr 2</t>
  </si>
  <si>
    <t>WYDATKI OGÓŁEM</t>
  </si>
  <si>
    <t>§</t>
  </si>
  <si>
    <t>Rozdział</t>
  </si>
  <si>
    <t>zmniejszenia</t>
  </si>
  <si>
    <t>zwiększenia</t>
  </si>
  <si>
    <t>kod</t>
  </si>
  <si>
    <t>B</t>
  </si>
  <si>
    <t>Załącznik Nr 3</t>
  </si>
  <si>
    <t>Rady Miejskiej w Sulejowie</t>
  </si>
  <si>
    <t>L.p.</t>
  </si>
  <si>
    <t>Kwota</t>
  </si>
  <si>
    <t>Załącznik Nr 4</t>
  </si>
  <si>
    <t>z czego - wydatki ulegające zmianie</t>
  </si>
  <si>
    <t>z czego - dochody ulegające zmianie</t>
  </si>
  <si>
    <t>Nazwa zadania</t>
  </si>
  <si>
    <t>Nazwa wykonawcy robót</t>
  </si>
  <si>
    <t>Rozdz.</t>
  </si>
  <si>
    <t>Termin zakończenia</t>
  </si>
  <si>
    <t>OGÓŁEM - A + B</t>
  </si>
  <si>
    <t>A</t>
  </si>
  <si>
    <t>Razem - wydatki na zadania inwestycyjne jednoroczne</t>
  </si>
  <si>
    <t>Razem - wydatki na zadania inwestycyjne wieloletnie</t>
  </si>
  <si>
    <t>Przebudowa ulicy Krawieckiej w Uszczynie</t>
  </si>
  <si>
    <t>Przebudowa drogi gminnej we wsi Podlubień</t>
  </si>
  <si>
    <t>Modernizacja targowiska miejskiego w Sulejowie</t>
  </si>
  <si>
    <t>2004 - 2005</t>
  </si>
  <si>
    <t>Odwodnienie ulicy Topolowej w Przygłowie</t>
  </si>
  <si>
    <t>Przebudowa ulicy Rolniczej w Uszczynie</t>
  </si>
  <si>
    <t>Przebudowa drogi gminnej w Witowie Wsi</t>
  </si>
  <si>
    <t>Przebudowa drogi gminnej w Zalesicach Wsi</t>
  </si>
  <si>
    <t>Przebudowa ulicy Energetycznej we Włodzimierzowie</t>
  </si>
  <si>
    <t>2004 - 2008</t>
  </si>
  <si>
    <t>0840</t>
  </si>
  <si>
    <t xml:space="preserve">Plan po zmianach </t>
  </si>
  <si>
    <t>Plan po zmianach</t>
  </si>
  <si>
    <t>Załącznik Nr 6</t>
  </si>
  <si>
    <t>Przychody</t>
  </si>
  <si>
    <t>Gospodarka Komunalna i Ochrona Środowiska</t>
  </si>
  <si>
    <t>Zakłady Gospodarki Komunalnej</t>
  </si>
  <si>
    <t>stan środków pieniężnych na początek okresu</t>
  </si>
  <si>
    <t xml:space="preserve">Ogółem </t>
  </si>
  <si>
    <t>Wydatki</t>
  </si>
  <si>
    <t>stan środków pieniężnych na koniec okresu</t>
  </si>
  <si>
    <t>Ogółem</t>
  </si>
  <si>
    <t>0830</t>
  </si>
  <si>
    <t>wpływy z usług</t>
  </si>
  <si>
    <t>0920</t>
  </si>
  <si>
    <t>pozostałe odsetki</t>
  </si>
  <si>
    <t xml:space="preserve">nagrody i wydatki osobowe nie zaliczane do wynagrodzeń </t>
  </si>
  <si>
    <t>wynagrodzenia osobowe pracowników</t>
  </si>
  <si>
    <t>dodatkowe wynagrodzenia roczne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</si>
  <si>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</si>
  <si>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</si>
  <si>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</si>
  <si>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</si>
  <si>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</si>
  <si>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zakup pozostałych usług</t>
  </si>
  <si>
    <t>podróże służbowe krajowe</t>
  </si>
  <si>
    <t>różne opłaty i składki</t>
  </si>
  <si>
    <t>odpisy na zakładowy fundusz świadczeń socjalnych</t>
  </si>
  <si>
    <t>podatek od nieruchomości</t>
  </si>
  <si>
    <t xml:space="preserve">pozostałe podatki na rzecz budżetu </t>
  </si>
  <si>
    <t>Kwota dotacji</t>
  </si>
  <si>
    <t>Wpłaty do budżetu</t>
  </si>
  <si>
    <t>środków obrotowych</t>
  </si>
  <si>
    <t>z zysku</t>
  </si>
  <si>
    <t>1.</t>
  </si>
  <si>
    <t>Miejski Zakład Komunalny    zakład budżetowy</t>
  </si>
  <si>
    <r>
      <t xml:space="preserve">Nazwa jednostki      </t>
    </r>
    <r>
      <rPr>
        <sz val="10"/>
        <rFont val="Arial"/>
        <family val="2"/>
      </rPr>
      <t>(forma organizacyjna)</t>
    </r>
  </si>
  <si>
    <t>Fundusz Ochrony Środowiska i Gospodarki Wodnej</t>
  </si>
  <si>
    <t>0970</t>
  </si>
  <si>
    <t>wpływy z różnych opłat</t>
  </si>
  <si>
    <t>wydatki inwestycyjne funduszy celowych</t>
  </si>
  <si>
    <t>pożyczką z WFOŚiGW</t>
  </si>
  <si>
    <t>Wolne środki</t>
  </si>
  <si>
    <t>podatek VAT</t>
  </si>
  <si>
    <t>Przebudowa części ulicy Przedszkolnej od ulicy Lipowej wraz z ulicą Krzywą i częścią ulicy Kasztanowej  w Poniatowie</t>
  </si>
  <si>
    <t>2004 - 2006</t>
  </si>
  <si>
    <t>Załącznik Nr 5</t>
  </si>
  <si>
    <t>0690</t>
  </si>
  <si>
    <t>Przebudowa części ulic Barbary i Rudnickiego w Sulejowie</t>
  </si>
  <si>
    <t>Z</t>
  </si>
  <si>
    <t>Gminny Fundusz Ochrony Środowiska i Gospodarki Wodnej</t>
  </si>
  <si>
    <t>Plan przychodów i wydatków zakładu budżetowego</t>
  </si>
  <si>
    <t>Plan finansowy Miejskiego Zakładu Komunalnego w Sulejowie</t>
  </si>
  <si>
    <t>Plan dotacji budżetu oraz wpłat do budżetu gminnych jednostek</t>
  </si>
  <si>
    <t>Załącznik Nr 7</t>
  </si>
  <si>
    <t>PRDM Piotrków Trybunalski</t>
  </si>
  <si>
    <t>sprawdzenie</t>
  </si>
  <si>
    <t>dochody - Nr 1</t>
  </si>
  <si>
    <t>wydatki - Nr 2</t>
  </si>
  <si>
    <t>( - )</t>
  </si>
  <si>
    <t>( + )</t>
  </si>
  <si>
    <t>załącznik Nr 3</t>
  </si>
  <si>
    <t>dopisz rozdział</t>
  </si>
  <si>
    <t xml:space="preserve">Dochody budżetowe </t>
  </si>
  <si>
    <t>Wydatki budżetowe</t>
  </si>
  <si>
    <t>( - ) niedobór lub ( + ) nadwyżka</t>
  </si>
  <si>
    <t>Finansowanie</t>
  </si>
  <si>
    <t>Przychody - ogółem</t>
  </si>
  <si>
    <t xml:space="preserve">Planowane (pobrane) kredyty </t>
  </si>
  <si>
    <t>Rozchody - ogółem</t>
  </si>
  <si>
    <t>Spłaty rat kredytów - pożyczek</t>
  </si>
  <si>
    <t>do wyjaśnienia</t>
  </si>
  <si>
    <t>wynagrodzenia bezosobowe</t>
  </si>
  <si>
    <t>Plan nakładów na inwestycje w 2005 roku</t>
  </si>
  <si>
    <t>Termin rozpoczęcia</t>
  </si>
  <si>
    <t>Wielkość nakładów zrealizowanych do 2004 roku</t>
  </si>
  <si>
    <t>Nakłady planowane na lata 2005-2008</t>
  </si>
  <si>
    <t>Dotacje z budżetu gminy w 2005 roku</t>
  </si>
  <si>
    <t>Limit dotacji na lata 2006-2008</t>
  </si>
  <si>
    <t>dotacje z budżetu gminy w 2005 roku pokryte są:</t>
  </si>
  <si>
    <t>dochodami  własnymi</t>
  </si>
  <si>
    <t>środkami ludności</t>
  </si>
  <si>
    <t>innymi środkami</t>
  </si>
  <si>
    <t>"DROG-INŻ." Piotrków Tryb.</t>
  </si>
  <si>
    <t>Przebudowa części ulic Jagielończyka i Romańskiej w Sulejowie</t>
  </si>
  <si>
    <t>Modernizacja ulicy Grunwaldzkiej w Sulejowie</t>
  </si>
  <si>
    <t>Rozbudowa sieci, oprogramowania i wymiana stanowisk komputerowych w Urzędzie Miejskim</t>
  </si>
  <si>
    <t>Utworzenie gminnego zespołu reagowania</t>
  </si>
  <si>
    <t xml:space="preserve">Przebudowa drogi Witów Kolonia - Kałek położenie nawierzchni bitumicznej </t>
  </si>
  <si>
    <t>"PEUK" SA Piotrków Tryb.</t>
  </si>
  <si>
    <t>Dokończenie modernizacji ulicy Rudnickiego w Sulejowie</t>
  </si>
  <si>
    <t>2005 - 2006</t>
  </si>
  <si>
    <t>Przebudowa ulicy W. Łokietka i Mauretańskiej w Sulejowie</t>
  </si>
  <si>
    <t>2005 - 2007</t>
  </si>
  <si>
    <t>Dokończenie przebudowy ulicy Przedszkolnej w Poniatowie</t>
  </si>
  <si>
    <t>Przebudowa ulicy Nowe Osiedle we Włodzimierzowie</t>
  </si>
  <si>
    <t>Termomodernizacja i remont budynku Szkoły Podstawowej Nr 1 w Sulejowie</t>
  </si>
  <si>
    <t>Modernizacja oczyszczalni ścieków wraz z przepompowniami</t>
  </si>
  <si>
    <t>2005 - 2008</t>
  </si>
  <si>
    <t>Uszczelnianie istniejącej i rozbudowa kanalizacji sanitarnej w Sulejowie</t>
  </si>
  <si>
    <t>Budowa Centrum Sportowo - Rekreacyjno - Kulturalnego w Sulejowie ul. Szkolna 2</t>
  </si>
  <si>
    <t>Plan 2005</t>
  </si>
  <si>
    <t>wpływy ze sprzedaży wyrobów</t>
  </si>
  <si>
    <t>dotacja przedmiotowa z budżetu gminy</t>
  </si>
  <si>
    <t>opłaty za usługi internetowe</t>
  </si>
  <si>
    <t>organizacyjnych na 2005 rok</t>
  </si>
  <si>
    <t>Wydatki budżetu gminy na 2005 rok</t>
  </si>
  <si>
    <t>Aktualny plan na 2005 rok</t>
  </si>
  <si>
    <t>Dochody budżetu gminy na 2005 rok</t>
  </si>
  <si>
    <t>Zrównoważenie budżetu gminy na 2005 rok</t>
  </si>
  <si>
    <t>z dnia 31 marca 2005 roku</t>
  </si>
  <si>
    <t>wydatki na zakupy inwestycyjne funduszy celowych</t>
  </si>
  <si>
    <t xml:space="preserve">Dochody uzyskiwane przez jednostki budżetowe gminy - wpływy z różnych dochodów </t>
  </si>
  <si>
    <t>Dochody uzyskiwane przez jednostki budżetowe gminy - wpływy z usług</t>
  </si>
  <si>
    <t>Transport i łączność - drogi publiczne gminne - zakup pozostałych usług</t>
  </si>
  <si>
    <t>Oświata i wychowanie - przedszkola - zakup środków żywności</t>
  </si>
  <si>
    <t>Edukacyjna opieka wychowawcza - świetlice szkolne - zakup środków żywności</t>
  </si>
  <si>
    <t>Edukacyjna opieka wychowawcza - kolonie, obozy oraz inne formy wypoczynku dla dzieci i młodzieży szkolnej - zakup pozostałych usług</t>
  </si>
  <si>
    <t>Administracja publiczna - Urząd Miejski - wydatki na zakupy inwestycyjne jednostek budżetowych</t>
  </si>
  <si>
    <t>Kultura i ochrona dziedzictwa narodowego - biblioteki - wydatki na zakupy inwestycyjne jednostek budżetowych</t>
  </si>
  <si>
    <t>Zakup sprzętu komputerowego</t>
  </si>
  <si>
    <t>Gospodarka komunalna i ochrona środowiska - pozostała działalność - zakup materiałów i wyposażenia</t>
  </si>
  <si>
    <t>Transport i łączność - drogi publiczne gminne - wydatki inwestycyjne jednostek budżetowych</t>
  </si>
  <si>
    <t>wydatki inwestycyjne zakładów budżetowych</t>
  </si>
  <si>
    <t>Transport i łączność - drogi publiczne gminne - dodatkowe wynagrodzenie roczne</t>
  </si>
  <si>
    <t>Administracja publiczna - Urząd Miejski - odpisy na zakładowy fundusz świadczeń społecznych</t>
  </si>
  <si>
    <t xml:space="preserve">Oświata i wychowanie - dowożenie uczniów do szkół - nagrody i wydatki osobowe nie zaliczane do wynagrodzeń  </t>
  </si>
  <si>
    <t>Pomoc społeczna - ośrodki pomocy społecznej - wynagrodzenia osobowe pracowników</t>
  </si>
  <si>
    <t>Pomoc społeczna - ośrodki pomocy społecznej - dodatkowe wynagrodzenia roczne</t>
  </si>
  <si>
    <t>Pomoc społeczna - ośrodki pomocy społecznej - odpisy na zakładowy fundusz świadczeń socjalnych</t>
  </si>
  <si>
    <t>Pomoc społeczna - usługi opiekuńcze i specjalistyczne usługi opiekuńcze - wynagrodzenia osobowe pracowników</t>
  </si>
  <si>
    <t>Pomoc społeczna - usługi opiekuńcze i specjalistyczne usługi opiekuńcze - dodatkowe wynagrodzenia roczne</t>
  </si>
  <si>
    <t>Pomoc społeczna - usługi opiekuńcze i specjalistyczne usługi opiekuńcze - odpisy na zakładowy fundusz świadczeń socjalnych</t>
  </si>
  <si>
    <t>Gospodarka komunalna i ochrona środowiska - oczyszczanie miast i wsi - odpisy na zakładowy fundusz świadczeń socjalnych</t>
  </si>
  <si>
    <t>Gospodarka komunalna i ochrona środowiska - oświetlenie ulic, placów i dróg - dodatkowe wynagrodzenia roczne</t>
  </si>
  <si>
    <t>Kultura i ochrona dziedzictwa narodowego - domy i ośrodki kultury, świetlice i kluby - wynagrodzenia osobowe pracowników</t>
  </si>
  <si>
    <t>Kultura i ochrona dziedzictwa narodowego - domy i ośrodki kultury, świetlice i kluby - dodatkowe wynagrodzenia roczne</t>
  </si>
  <si>
    <t>Kultura i ochrona dziedzictwa narodowego - biblioteki - wynagrodzenia osobowe pracowników</t>
  </si>
  <si>
    <t>Kultura i ochrona dziedzictwa narodowego - biblioteki - dodatkowe wynagrodzenia roczne</t>
  </si>
  <si>
    <t xml:space="preserve">Kultura i ochrona dziedzictwa narodowego - biblioteki - odpisy na zakładowy fundusz świadczeń socjalnych </t>
  </si>
  <si>
    <t>Transport i łączność - drogi publiczne gminne - odpisy na zakładowy fundusz świadczeń socjalnych</t>
  </si>
  <si>
    <t>Administracja publiczna - Urząd Miejski - wynagrodzenia osobowe pracowników</t>
  </si>
  <si>
    <t>Administracja publiczna - Urząd Miejski - dodatkowe wynagrodzenia roczne</t>
  </si>
  <si>
    <t>Oświata i wychowanie - dowożenie uczniów do szkół - dodatkowe wynagrodzenia roczne</t>
  </si>
  <si>
    <t>Edukacyjna opieka wychowawcza - kolonie, obozy oraz inne formy wypoczynku dla dzieci i młodzieży szkolnej - zakup środków żywności</t>
  </si>
  <si>
    <t>Oświata i wychowanie - dowożenie uczniów do szkół - odpisy na zakładowy fundusz świadczeń socjalnych</t>
  </si>
  <si>
    <t>Gospodarka komunalna i ochrona środowiska - oświetlenie ulic, placów i dróg - odpisy na zakładowy fundusz świadczeń socjalnych</t>
  </si>
  <si>
    <t>Dochody uzyskiwane przez jednostki budżetowe gminy - wpływy z opłat - za zajęcie pasa drogowego</t>
  </si>
  <si>
    <t>Dochody uzyskiwane przez jednostki budżetowe gminy - wpływy z różnych rozliczeń</t>
  </si>
  <si>
    <t>Pomoc społeczna - ośrodki pomocy społecznej - wydatki na zakupy inwestycyjne jednostek budżetowych</t>
  </si>
  <si>
    <t>Pomoc społeczna - ośrodki pomocy społecznej - zakup energii</t>
  </si>
  <si>
    <t>Pomoc społeczna - ośrodki pomocy społecznej - zakup pozostałych usług</t>
  </si>
  <si>
    <t>Oświata i wychowanie - przedszkola - zakup materiałów i wyposażenia</t>
  </si>
  <si>
    <t>Edukacyjna opieka wychowawcza - świetlice szkolne - zakup materiałów i wyposażenia</t>
  </si>
  <si>
    <t>Razem</t>
  </si>
  <si>
    <t>Wydatki MZK w 2005 roku</t>
  </si>
  <si>
    <t>wydatki MZK w 2005 roku pokryte są:</t>
  </si>
  <si>
    <t>dotacje z WFOŚiGW</t>
  </si>
  <si>
    <t>Budowa trzeciego odwiertu na ujęciu wody "BARBARA"</t>
  </si>
  <si>
    <t>Wymiana rur azbestowo-cementowych wodociągu w Krzewinach</t>
  </si>
  <si>
    <t>Plan nakładów na inwestycje Miejskiego Zakładu Komunalnego w Sulejowie w 2005 roku</t>
  </si>
  <si>
    <t>0330</t>
  </si>
  <si>
    <t>Wpływy z podatków - podatek leśny od osób prawnych</t>
  </si>
  <si>
    <t>Wpływy z podatków - podatek leśny od osób fizycznych</t>
  </si>
  <si>
    <t>Gospodarka komunalna i ochrona środowiska - oczyszczanie miast i wsi - zakup materiałów i wyposażenia</t>
  </si>
  <si>
    <t>Gospodarka komunalna i ochrona środowiska - oczyszczanie miast i wsi - zakup pozostałych usług</t>
  </si>
  <si>
    <t>0010</t>
  </si>
  <si>
    <t>Inne dochody należne gminie - podatek dochodowy od osób fizycznych</t>
  </si>
  <si>
    <t>Kultura fizyczna i sport - pozostała działalność - zakup materiałów i wyposażenia</t>
  </si>
  <si>
    <t>Kultura fizyczna i sport - pozostała działalność - zakup pozostałych usług</t>
  </si>
  <si>
    <t>Dochody od osób prawnych, od osób fizycznych i od innych jednostek nie posiadających osobowości prawnej - pobór podatków, opłat i niepodatkowanych należności budżetowych - zakup pozostałch usług</t>
  </si>
  <si>
    <t>Dochody od osób prawnych, od osób fizycznych i od innych jednostek nie posiadających osobowości prawnej - pobór podatków, opłat i niepodatkowanych należności budżetowych - wynagrodzenia bezosobowe</t>
  </si>
  <si>
    <t>0870</t>
  </si>
  <si>
    <t>Gospodarka komunalna i ochrona środowiska - zakłady goposdarki komunalnej - dotacja przedmiotowa z budżetu dla zakładu budżetowego</t>
  </si>
  <si>
    <t>Dochody z majątku gminy - wpływy ze sprzedaży składników majątkowych</t>
  </si>
  <si>
    <t>Załącznik Nr 8</t>
  </si>
  <si>
    <t>Dotacja celowa z budżetu państwa na zadania bieżące - składki na ubezpieczenia zdrowotne opłacane za osoby pobierające niektóre świadczenia z pomocy społecznej</t>
  </si>
  <si>
    <t>Dotacja celowa z budżetu państwa na zadania bieżące - zasiłki i pomoc w naturze oraz składka na ubezpieczenia społeczne</t>
  </si>
  <si>
    <t>Dotacje celowe otrzymane z budżetu państwa na realizację zadań własnych gminy - dożywianie uczniów</t>
  </si>
  <si>
    <t>Pomoc społeczna - składki na ubezpieczenia zdrowotne opłacane za osoby pobierające niektóre świadczenia z pomocy społecznej - składki na ubezpieczenia zdrowotne</t>
  </si>
  <si>
    <t>Pomoc społeczna - zasiłki i pomoc w naturze oraz składki na ubezpieczenie społeczne - świadczenia społeczne</t>
  </si>
  <si>
    <t>Pomoc społeczna - pozostała działalność - świadczenia społeczne</t>
  </si>
  <si>
    <t>do Uchwały Nr XXIV/171/2005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</si>
</sst>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</numFmts>
  <fonts count="3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8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6"/>
      <name val="Arial"/>
      <family val="2"/>
    </font>
    <font>
      <sz val="20"/>
      <name val="Arial"/>
      <family val="2"/>
    </font>
    <font>
      <sz val="5"/>
      <name val="Arial"/>
      <family val="2"/>
    </font>
    <font>
      <i/>
      <sz val="10"/>
      <name val="Arial"/>
      <family val="2"/>
    </font>
    <font>
      <sz val="8"/>
      <name val="Arial CE"/>
      <family val="0"/>
    </font>
    <font>
      <i/>
      <sz val="10"/>
      <name val="Arial CE"/>
      <family val="2"/>
    </font>
    <font>
      <i/>
      <sz val="16"/>
      <name val="Arial CE"/>
      <family val="2"/>
    </font>
    <font>
      <i/>
      <sz val="12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i/>
      <sz val="22"/>
      <name val="Arial CE"/>
      <family val="2"/>
    </font>
    <font>
      <sz val="11"/>
      <name val="Arial CE"/>
      <family val="2"/>
    </font>
    <font>
      <i/>
      <sz val="11"/>
      <name val="Arial CE"/>
      <family val="0"/>
    </font>
    <font>
      <i/>
      <sz val="14"/>
      <name val="Arial CE"/>
      <family val="2"/>
    </font>
    <font>
      <sz val="14"/>
      <name val="Arial CE"/>
      <family val="2"/>
    </font>
    <font>
      <i/>
      <sz val="11"/>
      <name val="Arial"/>
      <family val="2"/>
    </font>
    <font>
      <sz val="7"/>
      <name val="Arial CE"/>
      <family val="2"/>
    </font>
    <font>
      <sz val="6"/>
      <name val="Arial CE"/>
      <family val="2"/>
    </font>
    <font>
      <sz val="16"/>
      <name val="Arial CE"/>
      <family val="2"/>
    </font>
    <font>
      <sz val="5"/>
      <name val="Arial CE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12" fillId="0" borderId="1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vertical="center" wrapText="1"/>
    </xf>
    <xf numFmtId="3" fontId="6" fillId="0" borderId="2" xfId="0" applyNumberFormat="1" applyFont="1" applyFill="1" applyBorder="1" applyAlignment="1">
      <alignment vertical="center"/>
    </xf>
    <xf numFmtId="0" fontId="11" fillId="0" borderId="3" xfId="0" applyNumberFormat="1" applyFont="1" applyFill="1" applyBorder="1" applyAlignment="1" quotePrefix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vertical="center"/>
    </xf>
    <xf numFmtId="0" fontId="11" fillId="0" borderId="3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/>
    </xf>
    <xf numFmtId="3" fontId="9" fillId="0" borderId="3" xfId="0" applyNumberFormat="1" applyFont="1" applyFill="1" applyBorder="1" applyAlignment="1">
      <alignment wrapText="1"/>
    </xf>
    <xf numFmtId="3" fontId="5" fillId="0" borderId="3" xfId="0" applyNumberFormat="1" applyFont="1" applyFill="1" applyBorder="1" applyAlignment="1">
      <alignment wrapText="1"/>
    </xf>
    <xf numFmtId="3" fontId="3" fillId="0" borderId="0" xfId="0" applyNumberFormat="1" applyFont="1" applyFill="1" applyAlignment="1">
      <alignment wrapText="1"/>
    </xf>
    <xf numFmtId="3" fontId="6" fillId="0" borderId="0" xfId="0" applyNumberFormat="1" applyFont="1" applyFill="1" applyAlignment="1">
      <alignment wrapText="1"/>
    </xf>
    <xf numFmtId="3" fontId="6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 horizontal="center"/>
    </xf>
    <xf numFmtId="3" fontId="1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3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5" fillId="0" borderId="3" xfId="0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3" xfId="0" applyFont="1" applyBorder="1" applyAlignment="1">
      <alignment horizontal="center"/>
    </xf>
    <xf numFmtId="3" fontId="5" fillId="0" borderId="3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8" fillId="0" borderId="3" xfId="0" applyFont="1" applyBorder="1" applyAlignment="1">
      <alignment horizontal="center"/>
    </xf>
    <xf numFmtId="3" fontId="6" fillId="0" borderId="3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3" fontId="12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center"/>
    </xf>
    <xf numFmtId="3" fontId="11" fillId="0" borderId="9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 quotePrefix="1">
      <alignment horizontal="center" vertical="center"/>
    </xf>
    <xf numFmtId="0" fontId="4" fillId="0" borderId="3" xfId="0" applyFont="1" applyBorder="1" applyAlignment="1">
      <alignment vertical="center" wrapText="1"/>
    </xf>
    <xf numFmtId="3" fontId="4" fillId="0" borderId="3" xfId="0" applyNumberFormat="1" applyFont="1" applyBorder="1" applyAlignment="1">
      <alignment vertical="center" wrapText="1"/>
    </xf>
    <xf numFmtId="3" fontId="11" fillId="0" borderId="11" xfId="0" applyNumberFormat="1" applyFont="1" applyBorder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 wrapText="1"/>
    </xf>
    <xf numFmtId="0" fontId="11" fillId="0" borderId="0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3" fillId="0" borderId="0" xfId="0" applyNumberFormat="1" applyFont="1" applyAlignment="1" quotePrefix="1">
      <alignment horizontal="center" vertical="center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right" vertical="center" wrapText="1"/>
    </xf>
    <xf numFmtId="3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3" fontId="17" fillId="0" borderId="3" xfId="0" applyNumberFormat="1" applyFont="1" applyBorder="1" applyAlignment="1">
      <alignment horizontal="center" vertical="center"/>
    </xf>
    <xf numFmtId="0" fontId="17" fillId="0" borderId="3" xfId="0" applyNumberFormat="1" applyFont="1" applyBorder="1" applyAlignment="1">
      <alignment horizontal="center" vertical="center"/>
    </xf>
    <xf numFmtId="3" fontId="20" fillId="0" borderId="3" xfId="0" applyNumberFormat="1" applyFont="1" applyBorder="1" applyAlignment="1">
      <alignment vertical="center"/>
    </xf>
    <xf numFmtId="3" fontId="21" fillId="0" borderId="11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right" vertical="center"/>
    </xf>
    <xf numFmtId="3" fontId="21" fillId="0" borderId="3" xfId="0" applyNumberFormat="1" applyFont="1" applyBorder="1" applyAlignment="1">
      <alignment horizontal="right" vertical="center"/>
    </xf>
    <xf numFmtId="3" fontId="20" fillId="0" borderId="3" xfId="0" applyNumberFormat="1" applyFont="1" applyBorder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 quotePrefix="1">
      <alignment horizontal="center" vertical="center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0" fontId="22" fillId="0" borderId="0" xfId="0" applyFont="1" applyAlignment="1">
      <alignment horizontal="right" vertical="center"/>
    </xf>
    <xf numFmtId="3" fontId="22" fillId="0" borderId="0" xfId="0" applyNumberFormat="1" applyFont="1" applyAlignment="1">
      <alignment horizontal="right" vertical="center"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3" fontId="17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3" fontId="19" fillId="0" borderId="0" xfId="0" applyNumberFormat="1" applyFont="1" applyAlignment="1">
      <alignment horizontal="center"/>
    </xf>
    <xf numFmtId="0" fontId="0" fillId="0" borderId="0" xfId="0" applyFont="1" applyAlignment="1">
      <alignment vertical="center" wrapText="1"/>
    </xf>
    <xf numFmtId="3" fontId="0" fillId="0" borderId="0" xfId="0" applyNumberFormat="1" applyFont="1" applyAlignment="1">
      <alignment vertical="center" wrapText="1"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9" fillId="0" borderId="0" xfId="0" applyNumberFormat="1" applyFont="1" applyAlignment="1">
      <alignment vertical="center"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0" fontId="17" fillId="0" borderId="0" xfId="0" applyNumberFormat="1" applyFont="1" applyAlignment="1">
      <alignment horizontal="center" vertical="center"/>
    </xf>
    <xf numFmtId="0" fontId="0" fillId="0" borderId="0" xfId="0" applyNumberFormat="1" applyAlignment="1" quotePrefix="1">
      <alignment horizontal="center" vertical="center"/>
    </xf>
    <xf numFmtId="3" fontId="22" fillId="0" borderId="3" xfId="0" applyNumberFormat="1" applyFont="1" applyFill="1" applyBorder="1" applyAlignment="1">
      <alignment vertical="center" wrapText="1"/>
    </xf>
    <xf numFmtId="0" fontId="24" fillId="0" borderId="3" xfId="0" applyNumberFormat="1" applyFont="1" applyFill="1" applyBorder="1" applyAlignment="1">
      <alignment horizontal="center" vertical="center"/>
    </xf>
    <xf numFmtId="0" fontId="24" fillId="0" borderId="3" xfId="0" applyNumberFormat="1" applyFont="1" applyFill="1" applyBorder="1" applyAlignment="1" quotePrefix="1">
      <alignment horizontal="center" vertical="center"/>
    </xf>
    <xf numFmtId="3" fontId="24" fillId="0" borderId="3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vertical="center"/>
    </xf>
    <xf numFmtId="0" fontId="22" fillId="0" borderId="3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9" fillId="0" borderId="3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3" fontId="22" fillId="0" borderId="3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vertical="center"/>
    </xf>
    <xf numFmtId="0" fontId="0" fillId="0" borderId="3" xfId="0" applyBorder="1" applyAlignment="1" quotePrefix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3" fontId="5" fillId="0" borderId="3" xfId="0" applyNumberFormat="1" applyFont="1" applyBorder="1" applyAlignment="1">
      <alignment/>
    </xf>
    <xf numFmtId="0" fontId="5" fillId="0" borderId="3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3" fillId="0" borderId="14" xfId="0" applyFont="1" applyBorder="1" applyAlignment="1">
      <alignment horizontal="right" vertical="center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 quotePrefix="1">
      <alignment horizontal="center"/>
    </xf>
    <xf numFmtId="3" fontId="25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25" fillId="0" borderId="3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vertical="center"/>
    </xf>
    <xf numFmtId="3" fontId="17" fillId="0" borderId="3" xfId="0" applyNumberFormat="1" applyFont="1" applyBorder="1" applyAlignment="1">
      <alignment vertical="center" wrapText="1"/>
    </xf>
    <xf numFmtId="3" fontId="0" fillId="0" borderId="3" xfId="0" applyNumberFormat="1" applyFont="1" applyBorder="1" applyAlignment="1">
      <alignment vertical="center" wrapText="1"/>
    </xf>
    <xf numFmtId="0" fontId="0" fillId="0" borderId="3" xfId="0" applyNumberFormat="1" applyFont="1" applyBorder="1" applyAlignment="1" quotePrefix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3" fontId="22" fillId="0" borderId="3" xfId="0" applyNumberFormat="1" applyFont="1" applyBorder="1" applyAlignment="1">
      <alignment vertical="center"/>
    </xf>
    <xf numFmtId="3" fontId="17" fillId="0" borderId="3" xfId="0" applyNumberFormat="1" applyFont="1" applyFill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0" fillId="0" borderId="3" xfId="0" applyBorder="1" applyAlignment="1">
      <alignment horizontal="center"/>
    </xf>
    <xf numFmtId="0" fontId="30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3" xfId="0" applyNumberFormat="1" applyFont="1" applyBorder="1" applyAlignment="1">
      <alignment horizontal="center" vertical="center" wrapText="1"/>
    </xf>
    <xf numFmtId="0" fontId="30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27" fillId="0" borderId="14" xfId="0" applyFont="1" applyBorder="1" applyAlignment="1">
      <alignment horizontal="center" vertical="center"/>
    </xf>
    <xf numFmtId="3" fontId="0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24" fillId="0" borderId="2" xfId="0" applyNumberFormat="1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vertical="center"/>
    </xf>
    <xf numFmtId="3" fontId="24" fillId="0" borderId="3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vertical="center"/>
    </xf>
    <xf numFmtId="0" fontId="12" fillId="0" borderId="3" xfId="0" applyFont="1" applyBorder="1" applyAlignment="1">
      <alignment vertical="center" wrapText="1"/>
    </xf>
    <xf numFmtId="3" fontId="24" fillId="0" borderId="9" xfId="0" applyNumberFormat="1" applyFont="1" applyBorder="1" applyAlignment="1">
      <alignment horizontal="center" vertical="center"/>
    </xf>
    <xf numFmtId="0" fontId="24" fillId="0" borderId="10" xfId="0" applyNumberFormat="1" applyFont="1" applyBorder="1" applyAlignment="1">
      <alignment horizontal="center" vertical="center"/>
    </xf>
    <xf numFmtId="3" fontId="25" fillId="0" borderId="3" xfId="0" applyNumberFormat="1" applyFont="1" applyBorder="1" applyAlignment="1">
      <alignment vertical="center" wrapText="1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 quotePrefix="1">
      <alignment horizontal="center" vertical="center"/>
    </xf>
    <xf numFmtId="0" fontId="0" fillId="0" borderId="9" xfId="0" applyNumberFormat="1" applyFont="1" applyBorder="1" applyAlignment="1" quotePrefix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3" fontId="0" fillId="0" borderId="3" xfId="0" applyNumberFormat="1" applyFont="1" applyBorder="1" applyAlignment="1">
      <alignment horizontal="right" vertical="center"/>
    </xf>
    <xf numFmtId="3" fontId="24" fillId="0" borderId="11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vertical="center" wrapText="1"/>
    </xf>
    <xf numFmtId="3" fontId="24" fillId="0" borderId="12" xfId="0" applyNumberFormat="1" applyFont="1" applyBorder="1" applyAlignment="1">
      <alignment horizontal="center" vertical="center"/>
    </xf>
    <xf numFmtId="0" fontId="24" fillId="0" borderId="13" xfId="0" applyNumberFormat="1" applyFont="1" applyBorder="1" applyAlignment="1">
      <alignment horizontal="center" vertical="center"/>
    </xf>
    <xf numFmtId="3" fontId="24" fillId="0" borderId="9" xfId="0" applyNumberFormat="1" applyFont="1" applyBorder="1" applyAlignment="1">
      <alignment horizontal="center" vertical="center"/>
    </xf>
    <xf numFmtId="0" fontId="24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3" fontId="17" fillId="0" borderId="11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wrapText="1"/>
    </xf>
    <xf numFmtId="3" fontId="0" fillId="0" borderId="3" xfId="0" applyNumberFormat="1" applyFont="1" applyBorder="1" applyAlignment="1">
      <alignment wrapText="1"/>
    </xf>
    <xf numFmtId="0" fontId="18" fillId="0" borderId="3" xfId="0" applyFont="1" applyBorder="1" applyAlignment="1">
      <alignment/>
    </xf>
    <xf numFmtId="3" fontId="24" fillId="0" borderId="12" xfId="0" applyNumberFormat="1" applyFont="1" applyBorder="1" applyAlignment="1">
      <alignment horizontal="center" vertical="center"/>
    </xf>
    <xf numFmtId="0" fontId="24" fillId="0" borderId="13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3" fontId="17" fillId="0" borderId="12" xfId="0" applyNumberFormat="1" applyFont="1" applyBorder="1" applyAlignment="1">
      <alignment horizontal="center" vertical="center"/>
    </xf>
    <xf numFmtId="0" fontId="17" fillId="0" borderId="13" xfId="0" applyNumberFormat="1" applyFont="1" applyBorder="1" applyAlignment="1">
      <alignment horizontal="center" vertical="center"/>
    </xf>
    <xf numFmtId="0" fontId="22" fillId="0" borderId="3" xfId="0" applyFont="1" applyBorder="1" applyAlignment="1">
      <alignment vertical="center" wrapText="1"/>
    </xf>
    <xf numFmtId="3" fontId="20" fillId="0" borderId="3" xfId="0" applyNumberFormat="1" applyFont="1" applyBorder="1" applyAlignment="1">
      <alignment vertical="center"/>
    </xf>
    <xf numFmtId="3" fontId="21" fillId="0" borderId="3" xfId="0" applyNumberFormat="1" applyFont="1" applyBorder="1" applyAlignment="1">
      <alignment wrapText="1"/>
    </xf>
    <xf numFmtId="0" fontId="32" fillId="0" borderId="0" xfId="0" applyFont="1" applyAlignment="1">
      <alignment/>
    </xf>
    <xf numFmtId="3" fontId="22" fillId="0" borderId="3" xfId="0" applyNumberFormat="1" applyFont="1" applyFill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3" fontId="18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3" fontId="20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3" fontId="29" fillId="0" borderId="3" xfId="0" applyNumberFormat="1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16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0" xfId="0" applyFont="1" applyFill="1" applyAlignment="1">
      <alignment horizontal="center"/>
    </xf>
    <xf numFmtId="0" fontId="29" fillId="0" borderId="3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22" fillId="0" borderId="0" xfId="0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22" fillId="0" borderId="17" xfId="0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12" fillId="0" borderId="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29" fillId="0" borderId="9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10" fontId="16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10" fontId="28" fillId="0" borderId="0" xfId="0" applyNumberFormat="1" applyFont="1" applyFill="1" applyAlignment="1">
      <alignment horizontal="right"/>
    </xf>
    <xf numFmtId="0" fontId="11" fillId="0" borderId="0" xfId="0" applyFont="1" applyAlignment="1">
      <alignment/>
    </xf>
    <xf numFmtId="10" fontId="4" fillId="0" borderId="0" xfId="0" applyNumberFormat="1" applyFont="1" applyFill="1" applyAlignment="1">
      <alignment horizontal="right"/>
    </xf>
    <xf numFmtId="0" fontId="5" fillId="0" borderId="0" xfId="0" applyFont="1" applyAlignment="1">
      <alignment/>
    </xf>
    <xf numFmtId="0" fontId="16" fillId="0" borderId="0" xfId="0" applyFont="1" applyAlignment="1">
      <alignment horizontal="right"/>
    </xf>
    <xf numFmtId="0" fontId="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3" fontId="16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3" fontId="16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4" fillId="0" borderId="2" xfId="0" applyNumberFormat="1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5" fillId="0" borderId="0" xfId="0" applyFont="1" applyFill="1" applyAlignment="1">
      <alignment horizont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3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13" xfId="0" applyFont="1" applyFill="1" applyBorder="1" applyAlignment="1">
      <alignment horizontal="center"/>
    </xf>
    <xf numFmtId="0" fontId="21" fillId="0" borderId="13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B6" sqref="B6"/>
    </sheetView>
  </sheetViews>
  <sheetFormatPr defaultColWidth="9.00390625" defaultRowHeight="12.75"/>
  <cols>
    <col min="1" max="1" width="7.875" style="0" customWidth="1"/>
  </cols>
  <sheetData>
    <row r="1" ht="12.75">
      <c r="B1" t="s">
        <v>220</v>
      </c>
    </row>
    <row r="2" ht="12.75">
      <c r="B2" t="s">
        <v>148</v>
      </c>
    </row>
    <row r="4" spans="1:5" ht="12.75">
      <c r="A4" s="1" t="s">
        <v>94</v>
      </c>
      <c r="B4" s="1"/>
      <c r="C4" s="145" t="s">
        <v>95</v>
      </c>
      <c r="D4" s="1"/>
      <c r="E4" s="146" t="s">
        <v>96</v>
      </c>
    </row>
    <row r="5" spans="1:5" ht="12.75">
      <c r="A5" s="1"/>
      <c r="B5" s="147" t="s">
        <v>97</v>
      </c>
      <c r="C5" s="147" t="s">
        <v>98</v>
      </c>
      <c r="D5" s="147" t="s">
        <v>97</v>
      </c>
      <c r="E5" s="147" t="s">
        <v>98</v>
      </c>
    </row>
    <row r="6" spans="1:5" ht="12.75">
      <c r="A6" s="106" t="s">
        <v>87</v>
      </c>
      <c r="B6" s="1">
        <f>SUMIF('Załącznik Nr 1'!$D$9:$D25,$A6,'Załącznik Nr 1'!G$9:G25)</f>
        <v>0</v>
      </c>
      <c r="C6" s="1">
        <f>SUMIF('Załącznik Nr 1'!$D$9:$D25,$A6,'Załącznik Nr 1'!H$9:H25)</f>
        <v>19340</v>
      </c>
      <c r="D6" s="1">
        <f>SUMIF('Załacznik Nr 2'!$D$9:$D80,Dane!$A6,'Załacznik Nr 2'!G$9:G80)</f>
        <v>0</v>
      </c>
      <c r="E6" s="1">
        <f>SUMIF('Załacznik Nr 2'!$D$9:$D80,Dane!$A6,'Załacznik Nr 2'!H$9:H80)</f>
        <v>19340</v>
      </c>
    </row>
    <row r="7" spans="1:5" ht="12.75">
      <c r="A7" s="149" t="s">
        <v>100</v>
      </c>
      <c r="B7" s="1"/>
      <c r="C7" s="1"/>
      <c r="D7" s="1">
        <f>D8-'Załącznik Nr3 '!G7</f>
        <v>0</v>
      </c>
      <c r="E7" s="1">
        <f>E8-'Załącznik Nr3 '!H7</f>
        <v>0</v>
      </c>
    </row>
    <row r="8" spans="1:7" ht="14.25">
      <c r="A8" t="s">
        <v>99</v>
      </c>
      <c r="B8" s="1"/>
      <c r="C8" s="1"/>
      <c r="D8" s="148">
        <f>SUM(D9:D30)</f>
        <v>33145</v>
      </c>
      <c r="E8" s="148">
        <f>SUM(E9:E30)</f>
        <v>33145</v>
      </c>
      <c r="G8" s="148">
        <f>SUM(G9:G30)</f>
        <v>0</v>
      </c>
    </row>
    <row r="9" spans="1:7" ht="12.75">
      <c r="A9" s="107">
        <v>92116</v>
      </c>
      <c r="B9" s="1"/>
      <c r="C9" s="1"/>
      <c r="D9" s="1">
        <f>SUMIF('Załącznik Nr3 '!$B$9:$B$77,$A9,'Załącznik Nr3 '!G$9:G$77)</f>
        <v>1297</v>
      </c>
      <c r="E9" s="1">
        <f>SUMIF('Załącznik Nr3 '!$B$9:$B$77,$A9,'Załącznik Nr3 '!H$9:H$77)</f>
        <v>1297</v>
      </c>
      <c r="G9" s="1">
        <f>SUM(D9-E9)</f>
        <v>0</v>
      </c>
    </row>
    <row r="10" spans="1:7" ht="12.75">
      <c r="A10" s="107">
        <v>92109</v>
      </c>
      <c r="B10" s="1"/>
      <c r="C10" s="1"/>
      <c r="D10" s="1">
        <f>SUMIF('Załącznik Nr3 '!$B$9:$B$77,$A10,'Załącznik Nr3 '!G$9:G$77)</f>
        <v>237</v>
      </c>
      <c r="E10" s="1">
        <f>SUMIF('Załącznik Nr3 '!$B$9:$B$77,$A10,'Załącznik Nr3 '!H$9:H$77)</f>
        <v>237</v>
      </c>
      <c r="G10" s="1">
        <f aca="true" t="shared" si="0" ref="G10:G30">SUM(D10-E10)</f>
        <v>0</v>
      </c>
    </row>
    <row r="11" spans="1:7" ht="12.75">
      <c r="A11" s="107">
        <v>80113</v>
      </c>
      <c r="B11" s="1"/>
      <c r="C11" s="1"/>
      <c r="D11" s="1">
        <f>SUMIF('Załącznik Nr3 '!$B$9:$B$77,$A11,'Załącznik Nr3 '!G$9:G$77)</f>
        <v>534</v>
      </c>
      <c r="E11" s="1">
        <f>SUMIF('Załącznik Nr3 '!$B$9:$B$77,$A11,'Załącznik Nr3 '!H$9:H$77)</f>
        <v>534</v>
      </c>
      <c r="G11" s="1">
        <f t="shared" si="0"/>
        <v>0</v>
      </c>
    </row>
    <row r="12" spans="1:7" ht="12.75">
      <c r="A12" s="107">
        <v>85228</v>
      </c>
      <c r="B12" s="1"/>
      <c r="C12" s="1"/>
      <c r="D12" s="1">
        <f>SUMIF('Załącznik Nr3 '!$B$9:$B$77,$A12,'Załącznik Nr3 '!G$9:G$77)</f>
        <v>3401</v>
      </c>
      <c r="E12" s="1">
        <f>SUMIF('Załącznik Nr3 '!$B$9:$B$77,$A12,'Załącznik Nr3 '!H$9:H$77)</f>
        <v>3401</v>
      </c>
      <c r="G12" s="1">
        <f t="shared" si="0"/>
        <v>0</v>
      </c>
    </row>
    <row r="13" spans="1:7" ht="12.75">
      <c r="A13" s="107">
        <v>85219</v>
      </c>
      <c r="B13" s="1"/>
      <c r="C13" s="1"/>
      <c r="D13" s="1">
        <f>SUMIF('Załącznik Nr3 '!$B$9:$B$77,$A13,'Załącznik Nr3 '!G$9:G$77)</f>
        <v>5676</v>
      </c>
      <c r="E13" s="1">
        <f>SUMIF('Załącznik Nr3 '!$B$9:$B$77,$A13,'Załącznik Nr3 '!H$9:H$77)</f>
        <v>5676</v>
      </c>
      <c r="G13" s="1">
        <f t="shared" si="0"/>
        <v>0</v>
      </c>
    </row>
    <row r="14" spans="1:7" ht="12.75">
      <c r="A14" s="107">
        <v>75023</v>
      </c>
      <c r="B14" s="1"/>
      <c r="C14" s="1"/>
      <c r="D14" s="1">
        <f>SUMIF('Załącznik Nr3 '!$B$9:$B$77,$A14,'Załącznik Nr3 '!G$9:G$77)</f>
        <v>19518</v>
      </c>
      <c r="E14" s="1">
        <f>SUMIF('Załącznik Nr3 '!$B$9:$B$77,$A14,'Załącznik Nr3 '!H$9:H$77)</f>
        <v>17777</v>
      </c>
      <c r="G14" s="1">
        <f t="shared" si="0"/>
        <v>1741</v>
      </c>
    </row>
    <row r="15" spans="1:7" ht="12.75">
      <c r="A15" s="107">
        <v>60016</v>
      </c>
      <c r="B15" s="1"/>
      <c r="C15" s="1"/>
      <c r="D15" s="1">
        <f>SUMIF('Załącznik Nr3 '!$B$9:$B$77,$A15,'Załącznik Nr3 '!G$9:G$77)</f>
        <v>0</v>
      </c>
      <c r="E15" s="1">
        <f>SUMIF('Załącznik Nr3 '!$B$9:$B$77,$A15,'Załącznik Nr3 '!H$9:H$77)</f>
        <v>1373</v>
      </c>
      <c r="G15" s="1">
        <f t="shared" si="0"/>
        <v>-1373</v>
      </c>
    </row>
    <row r="16" spans="1:7" ht="12.75">
      <c r="A16" s="107">
        <v>90015</v>
      </c>
      <c r="B16" s="1"/>
      <c r="C16" s="1"/>
      <c r="D16" s="1">
        <f>SUMIF('Załącznik Nr3 '!$B$9:$B$77,$A16,'Załącznik Nr3 '!G$9:G$77)</f>
        <v>132</v>
      </c>
      <c r="E16" s="1">
        <f>SUMIF('Załącznik Nr3 '!$B$9:$B$77,$A16,'Załącznik Nr3 '!H$9:H$77)</f>
        <v>460</v>
      </c>
      <c r="G16" s="1">
        <f t="shared" si="0"/>
        <v>-328</v>
      </c>
    </row>
    <row r="17" spans="1:7" ht="12.75">
      <c r="A17" s="107">
        <v>90003</v>
      </c>
      <c r="B17" s="1"/>
      <c r="C17" s="1"/>
      <c r="D17" s="1">
        <f>SUMIF('Załącznik Nr3 '!$B$9:$B$77,$A17,'Załącznik Nr3 '!G$9:G$77)</f>
        <v>0</v>
      </c>
      <c r="E17" s="1">
        <f>SUMIF('Załącznik Nr3 '!$B$9:$B$77,$A17,'Załącznik Nr3 '!H$9:H$77)</f>
        <v>40</v>
      </c>
      <c r="G17" s="1">
        <f t="shared" si="0"/>
        <v>-40</v>
      </c>
    </row>
    <row r="18" spans="1:7" ht="12.75">
      <c r="A18" s="107">
        <v>75647</v>
      </c>
      <c r="B18" s="1"/>
      <c r="C18" s="1"/>
      <c r="D18" s="1">
        <f>SUMIF('Załącznik Nr3 '!$B$9:$B$77,$A18,'Załącznik Nr3 '!G$9:G$77)</f>
        <v>2350</v>
      </c>
      <c r="E18" s="1">
        <f>SUMIF('Załącznik Nr3 '!$B$9:$B$77,$A18,'Załącznik Nr3 '!H$9:H$77)</f>
        <v>2350</v>
      </c>
      <c r="G18" s="1">
        <f t="shared" si="0"/>
        <v>0</v>
      </c>
    </row>
    <row r="19" spans="1:7" ht="12.75">
      <c r="A19" s="107"/>
      <c r="B19" s="1"/>
      <c r="C19" s="1"/>
      <c r="D19" s="1">
        <f>SUMIF('Załącznik Nr3 '!$B$9:$B$77,$A19,'Załącznik Nr3 '!G$9:G$77)</f>
        <v>0</v>
      </c>
      <c r="E19" s="1">
        <f>SUMIF('Załącznik Nr3 '!$B$9:$B$77,$A19,'Załącznik Nr3 '!H$9:H$77)</f>
        <v>0</v>
      </c>
      <c r="G19" s="1">
        <f t="shared" si="0"/>
        <v>0</v>
      </c>
    </row>
    <row r="20" spans="1:7" ht="12.75">
      <c r="A20" s="107"/>
      <c r="B20" s="1"/>
      <c r="C20" s="1"/>
      <c r="D20" s="1">
        <f>SUMIF('Załącznik Nr3 '!$B$9:$B$77,$A20,'Załącznik Nr3 '!G$9:G$77)</f>
        <v>0</v>
      </c>
      <c r="E20" s="1">
        <f>SUMIF('Załącznik Nr3 '!$B$9:$B$77,$A20,'Załącznik Nr3 '!H$9:H$77)</f>
        <v>0</v>
      </c>
      <c r="G20" s="1">
        <f t="shared" si="0"/>
        <v>0</v>
      </c>
    </row>
    <row r="21" spans="1:7" ht="12.75">
      <c r="A21" s="107"/>
      <c r="B21" s="1"/>
      <c r="C21" s="1"/>
      <c r="D21" s="1">
        <f>SUMIF('Załącznik Nr3 '!$B$9:$B$77,$A21,'Załącznik Nr3 '!G$9:G$77)</f>
        <v>0</v>
      </c>
      <c r="E21" s="1">
        <f>SUMIF('Załącznik Nr3 '!$B$9:$B$77,$A21,'Załącznik Nr3 '!H$9:H$77)</f>
        <v>0</v>
      </c>
      <c r="G21" s="1">
        <f t="shared" si="0"/>
        <v>0</v>
      </c>
    </row>
    <row r="22" spans="1:7" ht="12.75">
      <c r="A22" s="107"/>
      <c r="B22" s="1"/>
      <c r="C22" s="1"/>
      <c r="D22" s="1">
        <f>SUMIF('Załącznik Nr3 '!$B$9:$B$77,$A22,'Załącznik Nr3 '!G$9:G$77)</f>
        <v>0</v>
      </c>
      <c r="E22" s="1">
        <f>SUMIF('Załącznik Nr3 '!$B$9:$B$77,$A22,'Załącznik Nr3 '!H$9:H$77)</f>
        <v>0</v>
      </c>
      <c r="G22" s="1">
        <f t="shared" si="0"/>
        <v>0</v>
      </c>
    </row>
    <row r="23" spans="1:7" ht="12.75">
      <c r="A23" s="107"/>
      <c r="D23" s="1">
        <f>SUMIF('Załącznik Nr3 '!$B$9:$B$77,$A23,'Załącznik Nr3 '!G$9:G$77)</f>
        <v>0</v>
      </c>
      <c r="E23" s="1">
        <f>SUMIF('Załącznik Nr3 '!$B$9:$B$77,$A23,'Załącznik Nr3 '!H$9:H$77)</f>
        <v>0</v>
      </c>
      <c r="G23" s="1">
        <f t="shared" si="0"/>
        <v>0</v>
      </c>
    </row>
    <row r="24" spans="1:7" ht="12.75">
      <c r="A24" s="107"/>
      <c r="D24" s="1">
        <f>SUMIF('Załącznik Nr3 '!$B$9:$B$77,$A24,'Załącznik Nr3 '!G$9:G$77)</f>
        <v>0</v>
      </c>
      <c r="E24" s="1">
        <f>SUMIF('Załącznik Nr3 '!$B$9:$B$77,$A24,'Załącznik Nr3 '!H$9:H$77)</f>
        <v>0</v>
      </c>
      <c r="G24" s="1">
        <f t="shared" si="0"/>
        <v>0</v>
      </c>
    </row>
    <row r="25" spans="1:7" ht="12.75">
      <c r="A25" s="107"/>
      <c r="D25" s="1">
        <f>SUMIF('Załącznik Nr3 '!$B$9:$B$77,$A25,'Załącznik Nr3 '!G$9:G$77)</f>
        <v>0</v>
      </c>
      <c r="E25" s="1">
        <f>SUMIF('Załącznik Nr3 '!$B$9:$B$77,$A25,'Załącznik Nr3 '!H$9:H$77)</f>
        <v>0</v>
      </c>
      <c r="G25" s="1">
        <f t="shared" si="0"/>
        <v>0</v>
      </c>
    </row>
    <row r="26" spans="1:7" ht="12.75">
      <c r="A26" s="107"/>
      <c r="D26" s="1">
        <f>SUMIF('Załącznik Nr3 '!$B$9:$B$77,$A26,'Załącznik Nr3 '!G$9:G$77)</f>
        <v>0</v>
      </c>
      <c r="E26" s="1">
        <f>SUMIF('Załącznik Nr3 '!$B$9:$B$77,$A26,'Załącznik Nr3 '!H$9:H$77)</f>
        <v>0</v>
      </c>
      <c r="G26" s="1">
        <f t="shared" si="0"/>
        <v>0</v>
      </c>
    </row>
    <row r="27" spans="1:7" ht="12.75">
      <c r="A27" s="107"/>
      <c r="D27" s="1">
        <f>SUMIF('Załącznik Nr3 '!$B$9:$B$77,$A27,'Załącznik Nr3 '!G$9:G$77)</f>
        <v>0</v>
      </c>
      <c r="E27" s="1">
        <f>SUMIF('Załącznik Nr3 '!$B$9:$B$77,$A27,'Załącznik Nr3 '!H$9:H$77)</f>
        <v>0</v>
      </c>
      <c r="G27" s="1">
        <f t="shared" si="0"/>
        <v>0</v>
      </c>
    </row>
    <row r="28" spans="1:7" ht="12.75">
      <c r="A28" s="107"/>
      <c r="D28" s="1">
        <f>SUMIF('Załącznik Nr3 '!$B$9:$B$77,$A28,'Załącznik Nr3 '!G$9:G$77)</f>
        <v>0</v>
      </c>
      <c r="E28" s="1">
        <f>SUMIF('Załącznik Nr3 '!$B$9:$B$77,$A28,'Załącznik Nr3 '!H$9:H$77)</f>
        <v>0</v>
      </c>
      <c r="G28" s="1">
        <f t="shared" si="0"/>
        <v>0</v>
      </c>
    </row>
    <row r="29" spans="1:7" ht="12.75">
      <c r="A29" s="107"/>
      <c r="D29" s="1">
        <f>SUMIF('Załącznik Nr3 '!$B$9:$B$77,$A29,'Załącznik Nr3 '!G$9:G$77)</f>
        <v>0</v>
      </c>
      <c r="E29" s="1">
        <f>SUMIF('Załącznik Nr3 '!$B$9:$B$77,$A29,'Załącznik Nr3 '!H$9:H$77)</f>
        <v>0</v>
      </c>
      <c r="G29" s="1">
        <f t="shared" si="0"/>
        <v>0</v>
      </c>
    </row>
    <row r="30" spans="1:7" ht="12.75">
      <c r="A30" s="107"/>
      <c r="D30" s="1">
        <f>SUMIF('Załącznik Nr3 '!$B$9:$B$77,$A30,'Załącznik Nr3 '!G$9:G$77)</f>
        <v>0</v>
      </c>
      <c r="E30" s="1">
        <f>SUMIF('Załącznik Nr3 '!$B$9:$B$77,$A30,'Załącznik Nr3 '!H$9:H$77)</f>
        <v>0</v>
      </c>
      <c r="G30" s="1">
        <f t="shared" si="0"/>
        <v>0</v>
      </c>
    </row>
    <row r="31" ht="12.75">
      <c r="A31" s="1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2"/>
  <sheetViews>
    <sheetView zoomScale="75" zoomScaleNormal="75" workbookViewId="0" topLeftCell="A1">
      <selection activeCell="I32" sqref="A1:I32"/>
    </sheetView>
  </sheetViews>
  <sheetFormatPr defaultColWidth="9.00390625" defaultRowHeight="12.75"/>
  <cols>
    <col min="1" max="1" width="4.75390625" style="3" customWidth="1"/>
    <col min="2" max="2" width="8.25390625" style="3" customWidth="1"/>
    <col min="3" max="3" width="6.25390625" style="3" customWidth="1"/>
    <col min="4" max="4" width="4.75390625" style="3" customWidth="1"/>
    <col min="5" max="5" width="70.375" style="4" customWidth="1"/>
    <col min="6" max="6" width="13.625" style="4" customWidth="1"/>
    <col min="7" max="8" width="11.75390625" style="4" customWidth="1"/>
    <col min="9" max="9" width="13.625" style="4" customWidth="1"/>
    <col min="10" max="11" width="2.75390625" style="4" customWidth="1"/>
    <col min="12" max="12" width="8.875" style="2" customWidth="1"/>
    <col min="13" max="16384" width="9.125" style="2" customWidth="1"/>
  </cols>
  <sheetData>
    <row r="1" spans="5:9" ht="12.75">
      <c r="E1" s="289" t="s">
        <v>13</v>
      </c>
      <c r="F1" s="289"/>
      <c r="G1" s="289"/>
      <c r="H1" s="289"/>
      <c r="I1" s="301"/>
    </row>
    <row r="2" spans="5:9" ht="12.75">
      <c r="E2" s="291" t="str">
        <f>Dane!B1</f>
        <v>do Uchwały Nr XXIV/171/2005</v>
      </c>
      <c r="F2" s="291"/>
      <c r="G2" s="291"/>
      <c r="H2" s="291"/>
      <c r="I2" s="301"/>
    </row>
    <row r="3" spans="5:9" ht="15">
      <c r="E3" s="302" t="s">
        <v>14</v>
      </c>
      <c r="F3" s="288"/>
      <c r="G3" s="288"/>
      <c r="H3" s="288"/>
      <c r="I3" s="288"/>
    </row>
    <row r="4" spans="5:9" ht="12.75">
      <c r="E4" s="291" t="str">
        <f>Dane!B2</f>
        <v>z dnia 31 marca 2005 roku</v>
      </c>
      <c r="F4" s="291"/>
      <c r="G4" s="291"/>
      <c r="H4" s="291"/>
      <c r="I4" s="301"/>
    </row>
    <row r="5" spans="1:9" ht="15">
      <c r="A5" s="307" t="s">
        <v>144</v>
      </c>
      <c r="B5" s="308"/>
      <c r="C5" s="308"/>
      <c r="D5" s="308"/>
      <c r="E5" s="308"/>
      <c r="F5" s="308"/>
      <c r="G5" s="308"/>
      <c r="H5" s="308"/>
      <c r="I5" s="308"/>
    </row>
    <row r="6" spans="1:11" s="6" customFormat="1" ht="25.5">
      <c r="A6" s="298" t="s">
        <v>1</v>
      </c>
      <c r="B6" s="299"/>
      <c r="C6" s="299"/>
      <c r="D6" s="305"/>
      <c r="E6" s="132" t="s">
        <v>2</v>
      </c>
      <c r="F6" s="130" t="s">
        <v>145</v>
      </c>
      <c r="G6" s="123" t="s">
        <v>9</v>
      </c>
      <c r="H6" s="123" t="s">
        <v>10</v>
      </c>
      <c r="I6" s="131" t="s">
        <v>40</v>
      </c>
      <c r="J6" s="7"/>
      <c r="K6" s="7"/>
    </row>
    <row r="7" spans="1:11" s="6" customFormat="1" ht="15.75" thickBot="1">
      <c r="A7" s="8" t="s">
        <v>3</v>
      </c>
      <c r="B7" s="8" t="s">
        <v>8</v>
      </c>
      <c r="C7" s="8" t="s">
        <v>7</v>
      </c>
      <c r="D7" s="8" t="s">
        <v>11</v>
      </c>
      <c r="E7" s="133" t="s">
        <v>6</v>
      </c>
      <c r="F7" s="134">
        <f>'Załacznik Nr 2'!I7</f>
        <v>22991326</v>
      </c>
      <c r="G7" s="134">
        <f>SUM(G9:G36)</f>
        <v>33145</v>
      </c>
      <c r="H7" s="134">
        <f>SUM(H9:H36)</f>
        <v>33145</v>
      </c>
      <c r="I7" s="135">
        <f>SUM(F7-G7+H7)</f>
        <v>22991326</v>
      </c>
      <c r="J7" s="7"/>
      <c r="K7" s="7"/>
    </row>
    <row r="8" spans="1:11" s="6" customFormat="1" ht="15.75" thickTop="1">
      <c r="A8" s="295" t="s">
        <v>18</v>
      </c>
      <c r="B8" s="296"/>
      <c r="C8" s="296"/>
      <c r="D8" s="296"/>
      <c r="E8" s="296"/>
      <c r="F8" s="124"/>
      <c r="G8" s="124"/>
      <c r="H8" s="136"/>
      <c r="I8" s="137"/>
      <c r="J8" s="7"/>
      <c r="K8" s="7"/>
    </row>
    <row r="9" spans="1:11" s="6" customFormat="1" ht="15">
      <c r="A9" s="12">
        <v>600</v>
      </c>
      <c r="B9" s="12">
        <v>60016</v>
      </c>
      <c r="C9" s="17">
        <v>4040</v>
      </c>
      <c r="D9" s="13"/>
      <c r="E9" s="14" t="s">
        <v>162</v>
      </c>
      <c r="F9" s="15">
        <v>6821</v>
      </c>
      <c r="G9" s="15"/>
      <c r="H9" s="15">
        <v>1220</v>
      </c>
      <c r="I9" s="16">
        <f aca="true" t="shared" si="0" ref="I9:I35">SUM(F9-G9+H9)</f>
        <v>8041</v>
      </c>
      <c r="J9" s="7"/>
      <c r="K9" s="7"/>
    </row>
    <row r="10" spans="1:11" s="6" customFormat="1" ht="24">
      <c r="A10" s="17">
        <v>600</v>
      </c>
      <c r="B10" s="17">
        <v>60016</v>
      </c>
      <c r="C10" s="17">
        <v>4440</v>
      </c>
      <c r="D10" s="13"/>
      <c r="E10" s="14" t="s">
        <v>178</v>
      </c>
      <c r="F10" s="15">
        <v>7200</v>
      </c>
      <c r="G10" s="15"/>
      <c r="H10" s="15">
        <v>153</v>
      </c>
      <c r="I10" s="16">
        <f t="shared" si="0"/>
        <v>7353</v>
      </c>
      <c r="J10" s="7"/>
      <c r="K10" s="7"/>
    </row>
    <row r="11" spans="1:11" s="6" customFormat="1" ht="15">
      <c r="A11" s="17">
        <v>750</v>
      </c>
      <c r="B11" s="17">
        <v>75023</v>
      </c>
      <c r="C11" s="17">
        <v>4010</v>
      </c>
      <c r="D11" s="13"/>
      <c r="E11" s="14" t="s">
        <v>179</v>
      </c>
      <c r="F11" s="15">
        <v>1550000</v>
      </c>
      <c r="G11" s="15"/>
      <c r="H11" s="15">
        <v>15062</v>
      </c>
      <c r="I11" s="16">
        <f t="shared" si="0"/>
        <v>1565062</v>
      </c>
      <c r="J11" s="7"/>
      <c r="K11" s="7"/>
    </row>
    <row r="12" spans="1:11" s="6" customFormat="1" ht="15">
      <c r="A12" s="12">
        <v>750</v>
      </c>
      <c r="B12" s="12">
        <v>75023</v>
      </c>
      <c r="C12" s="17">
        <v>4040</v>
      </c>
      <c r="D12" s="13"/>
      <c r="E12" s="14" t="s">
        <v>180</v>
      </c>
      <c r="F12" s="15">
        <v>137771</v>
      </c>
      <c r="G12" s="15">
        <v>19518</v>
      </c>
      <c r="H12" s="15"/>
      <c r="I12" s="16">
        <f t="shared" si="0"/>
        <v>118253</v>
      </c>
      <c r="J12" s="7"/>
      <c r="K12" s="7"/>
    </row>
    <row r="13" spans="1:11" s="6" customFormat="1" ht="24">
      <c r="A13" s="17">
        <v>750</v>
      </c>
      <c r="B13" s="17">
        <v>75023</v>
      </c>
      <c r="C13" s="17">
        <v>4440</v>
      </c>
      <c r="D13" s="13"/>
      <c r="E13" s="14" t="s">
        <v>163</v>
      </c>
      <c r="F13" s="15">
        <v>30360</v>
      </c>
      <c r="G13" s="15"/>
      <c r="H13" s="15">
        <v>2715</v>
      </c>
      <c r="I13" s="16">
        <f t="shared" si="0"/>
        <v>33075</v>
      </c>
      <c r="J13" s="7"/>
      <c r="K13" s="7"/>
    </row>
    <row r="14" spans="1:11" s="6" customFormat="1" ht="36">
      <c r="A14" s="17">
        <v>756</v>
      </c>
      <c r="B14" s="17">
        <v>75647</v>
      </c>
      <c r="C14" s="17">
        <v>4170</v>
      </c>
      <c r="D14" s="13"/>
      <c r="E14" s="215" t="s">
        <v>209</v>
      </c>
      <c r="F14" s="15">
        <v>0</v>
      </c>
      <c r="G14" s="15"/>
      <c r="H14" s="15">
        <v>2350</v>
      </c>
      <c r="I14" s="16">
        <f t="shared" si="0"/>
        <v>2350</v>
      </c>
      <c r="J14" s="7"/>
      <c r="K14" s="7"/>
    </row>
    <row r="15" spans="1:11" s="6" customFormat="1" ht="36">
      <c r="A15" s="17">
        <v>756</v>
      </c>
      <c r="B15" s="17">
        <v>75647</v>
      </c>
      <c r="C15" s="17">
        <v>4300</v>
      </c>
      <c r="D15" s="13"/>
      <c r="E15" s="215" t="s">
        <v>208</v>
      </c>
      <c r="F15" s="15">
        <v>46000</v>
      </c>
      <c r="G15" s="15">
        <v>2350</v>
      </c>
      <c r="H15" s="15"/>
      <c r="I15" s="16">
        <f t="shared" si="0"/>
        <v>43650</v>
      </c>
      <c r="J15" s="7"/>
      <c r="K15" s="7"/>
    </row>
    <row r="16" spans="1:11" s="6" customFormat="1" ht="24">
      <c r="A16" s="17">
        <v>801</v>
      </c>
      <c r="B16" s="17">
        <v>80113</v>
      </c>
      <c r="C16" s="17">
        <v>3020</v>
      </c>
      <c r="D16" s="13"/>
      <c r="E16" s="14" t="s">
        <v>164</v>
      </c>
      <c r="F16" s="15">
        <v>1000</v>
      </c>
      <c r="G16" s="15"/>
      <c r="H16" s="15">
        <v>74</v>
      </c>
      <c r="I16" s="16">
        <f t="shared" si="0"/>
        <v>1074</v>
      </c>
      <c r="J16" s="7"/>
      <c r="K16" s="7"/>
    </row>
    <row r="17" spans="1:11" s="6" customFormat="1" ht="24">
      <c r="A17" s="17">
        <v>801</v>
      </c>
      <c r="B17" s="17">
        <v>80113</v>
      </c>
      <c r="C17" s="17">
        <v>4040</v>
      </c>
      <c r="D17" s="13"/>
      <c r="E17" s="14" t="s">
        <v>181</v>
      </c>
      <c r="F17" s="15">
        <v>4139</v>
      </c>
      <c r="G17" s="15">
        <v>534</v>
      </c>
      <c r="H17" s="15"/>
      <c r="I17" s="16">
        <f t="shared" si="0"/>
        <v>3605</v>
      </c>
      <c r="J17" s="7"/>
      <c r="K17" s="7"/>
    </row>
    <row r="18" spans="1:11" s="6" customFormat="1" ht="24">
      <c r="A18" s="17">
        <v>801</v>
      </c>
      <c r="B18" s="17">
        <v>80113</v>
      </c>
      <c r="C18" s="17">
        <v>4440</v>
      </c>
      <c r="D18" s="13"/>
      <c r="E18" s="14" t="s">
        <v>183</v>
      </c>
      <c r="F18" s="15">
        <v>1500</v>
      </c>
      <c r="G18" s="15"/>
      <c r="H18" s="15">
        <v>460</v>
      </c>
      <c r="I18" s="16">
        <f t="shared" si="0"/>
        <v>1960</v>
      </c>
      <c r="J18" s="7"/>
      <c r="K18" s="7"/>
    </row>
    <row r="19" spans="1:11" s="6" customFormat="1" ht="24">
      <c r="A19" s="17">
        <v>852</v>
      </c>
      <c r="B19" s="17">
        <v>85219</v>
      </c>
      <c r="C19" s="17">
        <v>4010</v>
      </c>
      <c r="D19" s="13"/>
      <c r="E19" s="14" t="s">
        <v>165</v>
      </c>
      <c r="F19" s="15">
        <v>199000</v>
      </c>
      <c r="G19" s="15"/>
      <c r="H19" s="15">
        <v>4126</v>
      </c>
      <c r="I19" s="16">
        <f t="shared" si="0"/>
        <v>203126</v>
      </c>
      <c r="J19" s="7"/>
      <c r="K19" s="7"/>
    </row>
    <row r="20" spans="1:11" s="6" customFormat="1" ht="15">
      <c r="A20" s="115">
        <v>852</v>
      </c>
      <c r="B20" s="115">
        <v>85219</v>
      </c>
      <c r="C20" s="17">
        <v>4040</v>
      </c>
      <c r="D20" s="116"/>
      <c r="E20" s="14" t="s">
        <v>166</v>
      </c>
      <c r="F20" s="15">
        <v>20811</v>
      </c>
      <c r="G20" s="15">
        <v>5676</v>
      </c>
      <c r="H20" s="15"/>
      <c r="I20" s="16">
        <f t="shared" si="0"/>
        <v>15135</v>
      </c>
      <c r="J20" s="7"/>
      <c r="K20" s="7"/>
    </row>
    <row r="21" spans="1:11" s="6" customFormat="1" ht="24">
      <c r="A21" s="17">
        <v>852</v>
      </c>
      <c r="B21" s="17">
        <v>85219</v>
      </c>
      <c r="C21" s="17">
        <v>4440</v>
      </c>
      <c r="D21" s="13"/>
      <c r="E21" s="14" t="s">
        <v>167</v>
      </c>
      <c r="F21" s="15">
        <v>5800</v>
      </c>
      <c r="G21" s="15"/>
      <c r="H21" s="15">
        <v>1550</v>
      </c>
      <c r="I21" s="16">
        <f t="shared" si="0"/>
        <v>7350</v>
      </c>
      <c r="J21" s="7"/>
      <c r="K21" s="7"/>
    </row>
    <row r="22" spans="1:11" s="6" customFormat="1" ht="24">
      <c r="A22" s="17">
        <v>852</v>
      </c>
      <c r="B22" s="17">
        <v>85228</v>
      </c>
      <c r="C22" s="17">
        <v>4010</v>
      </c>
      <c r="D22" s="13"/>
      <c r="E22" s="14" t="s">
        <v>168</v>
      </c>
      <c r="F22" s="15">
        <v>137000</v>
      </c>
      <c r="G22" s="15"/>
      <c r="H22" s="15">
        <v>3350</v>
      </c>
      <c r="I22" s="16">
        <f t="shared" si="0"/>
        <v>140350</v>
      </c>
      <c r="J22" s="7"/>
      <c r="K22" s="7"/>
    </row>
    <row r="23" spans="1:11" s="6" customFormat="1" ht="24">
      <c r="A23" s="17">
        <v>852</v>
      </c>
      <c r="B23" s="17">
        <v>85228</v>
      </c>
      <c r="C23" s="17">
        <v>4040</v>
      </c>
      <c r="D23" s="13"/>
      <c r="E23" s="14" t="s">
        <v>169</v>
      </c>
      <c r="F23" s="15">
        <v>12657</v>
      </c>
      <c r="G23" s="15">
        <v>3401</v>
      </c>
      <c r="H23" s="15"/>
      <c r="I23" s="16">
        <f t="shared" si="0"/>
        <v>9256</v>
      </c>
      <c r="J23" s="7"/>
      <c r="K23" s="7"/>
    </row>
    <row r="24" spans="1:11" s="6" customFormat="1" ht="24">
      <c r="A24" s="17">
        <v>852</v>
      </c>
      <c r="B24" s="17">
        <v>85228</v>
      </c>
      <c r="C24" s="17">
        <v>4440</v>
      </c>
      <c r="D24" s="13"/>
      <c r="E24" s="14" t="s">
        <v>170</v>
      </c>
      <c r="F24" s="15">
        <v>5100</v>
      </c>
      <c r="G24" s="15"/>
      <c r="H24" s="15">
        <v>51</v>
      </c>
      <c r="I24" s="16">
        <f t="shared" si="0"/>
        <v>5151</v>
      </c>
      <c r="J24" s="7"/>
      <c r="K24" s="7"/>
    </row>
    <row r="25" spans="1:11" s="6" customFormat="1" ht="24">
      <c r="A25" s="17">
        <v>900</v>
      </c>
      <c r="B25" s="17">
        <v>90003</v>
      </c>
      <c r="C25" s="17">
        <v>4440</v>
      </c>
      <c r="D25" s="13"/>
      <c r="E25" s="14" t="s">
        <v>171</v>
      </c>
      <c r="F25" s="15">
        <v>2900</v>
      </c>
      <c r="G25" s="15"/>
      <c r="H25" s="15">
        <v>40</v>
      </c>
      <c r="I25" s="16">
        <f t="shared" si="0"/>
        <v>2940</v>
      </c>
      <c r="J25" s="7"/>
      <c r="K25" s="7"/>
    </row>
    <row r="26" spans="1:13" s="6" customFormat="1" ht="24">
      <c r="A26" s="17">
        <v>900</v>
      </c>
      <c r="B26" s="17">
        <v>90015</v>
      </c>
      <c r="C26" s="17">
        <v>4040</v>
      </c>
      <c r="D26" s="13"/>
      <c r="E26" s="14" t="s">
        <v>172</v>
      </c>
      <c r="F26" s="15">
        <v>4627</v>
      </c>
      <c r="G26" s="15">
        <v>132</v>
      </c>
      <c r="H26" s="15"/>
      <c r="I26" s="16">
        <f t="shared" si="0"/>
        <v>4495</v>
      </c>
      <c r="J26" s="7"/>
      <c r="K26" s="7"/>
      <c r="M26" s="36"/>
    </row>
    <row r="27" spans="1:13" s="6" customFormat="1" ht="24">
      <c r="A27" s="17">
        <v>900</v>
      </c>
      <c r="B27" s="17">
        <v>90015</v>
      </c>
      <c r="C27" s="17">
        <v>4040</v>
      </c>
      <c r="D27" s="13"/>
      <c r="E27" s="14" t="s">
        <v>184</v>
      </c>
      <c r="F27" s="15">
        <v>1500</v>
      </c>
      <c r="G27" s="15"/>
      <c r="H27" s="15">
        <v>460</v>
      </c>
      <c r="I27" s="16">
        <f t="shared" si="0"/>
        <v>1960</v>
      </c>
      <c r="J27" s="7"/>
      <c r="K27" s="7"/>
      <c r="M27" s="36"/>
    </row>
    <row r="28" spans="1:11" s="6" customFormat="1" ht="24">
      <c r="A28" s="12">
        <v>921</v>
      </c>
      <c r="B28" s="12">
        <v>92109</v>
      </c>
      <c r="C28" s="17">
        <v>4010</v>
      </c>
      <c r="D28" s="13"/>
      <c r="E28" s="14" t="s">
        <v>173</v>
      </c>
      <c r="F28" s="15">
        <v>39000</v>
      </c>
      <c r="G28" s="15"/>
      <c r="H28" s="15">
        <v>237</v>
      </c>
      <c r="I28" s="16">
        <f t="shared" si="0"/>
        <v>39237</v>
      </c>
      <c r="J28" s="7"/>
      <c r="K28" s="7"/>
    </row>
    <row r="29" spans="1:12" s="6" customFormat="1" ht="24">
      <c r="A29" s="12">
        <v>921</v>
      </c>
      <c r="B29" s="12">
        <v>92109</v>
      </c>
      <c r="C29" s="17">
        <v>4040</v>
      </c>
      <c r="D29" s="13"/>
      <c r="E29" s="14" t="s">
        <v>174</v>
      </c>
      <c r="F29" s="15">
        <v>2568</v>
      </c>
      <c r="G29" s="15">
        <v>237</v>
      </c>
      <c r="H29" s="15"/>
      <c r="I29" s="16">
        <f t="shared" si="0"/>
        <v>2331</v>
      </c>
      <c r="J29" s="7"/>
      <c r="K29" s="7"/>
      <c r="L29" s="36"/>
    </row>
    <row r="30" spans="1:11" s="6" customFormat="1" ht="24">
      <c r="A30" s="12">
        <v>921</v>
      </c>
      <c r="B30" s="12">
        <v>92116</v>
      </c>
      <c r="C30" s="17">
        <v>4010</v>
      </c>
      <c r="D30" s="13"/>
      <c r="E30" s="14" t="s">
        <v>175</v>
      </c>
      <c r="F30" s="16">
        <v>157000</v>
      </c>
      <c r="G30" s="16"/>
      <c r="H30" s="15">
        <v>1000</v>
      </c>
      <c r="I30" s="16">
        <f t="shared" si="0"/>
        <v>158000</v>
      </c>
      <c r="J30" s="7"/>
      <c r="K30" s="7"/>
    </row>
    <row r="31" spans="1:13" s="6" customFormat="1" ht="24">
      <c r="A31" s="12">
        <v>921</v>
      </c>
      <c r="B31" s="12">
        <v>92116</v>
      </c>
      <c r="C31" s="17">
        <v>4040</v>
      </c>
      <c r="D31" s="13"/>
      <c r="E31" s="14" t="s">
        <v>176</v>
      </c>
      <c r="F31" s="16">
        <v>13737</v>
      </c>
      <c r="G31" s="16">
        <v>1297</v>
      </c>
      <c r="H31" s="15"/>
      <c r="I31" s="16">
        <f t="shared" si="0"/>
        <v>12440</v>
      </c>
      <c r="J31" s="7"/>
      <c r="K31" s="7"/>
      <c r="L31" s="118"/>
      <c r="M31" s="36"/>
    </row>
    <row r="32" spans="1:13" s="6" customFormat="1" ht="24">
      <c r="A32" s="12">
        <v>921</v>
      </c>
      <c r="B32" s="12">
        <v>92116</v>
      </c>
      <c r="C32" s="17">
        <v>4440</v>
      </c>
      <c r="D32" s="13"/>
      <c r="E32" s="14" t="s">
        <v>177</v>
      </c>
      <c r="F32" s="15">
        <v>4200</v>
      </c>
      <c r="G32" s="15"/>
      <c r="H32" s="15">
        <v>297</v>
      </c>
      <c r="I32" s="16">
        <f t="shared" si="0"/>
        <v>4497</v>
      </c>
      <c r="J32" s="7"/>
      <c r="K32" s="7"/>
      <c r="L32" s="118"/>
      <c r="M32" s="36"/>
    </row>
    <row r="33" spans="1:11" s="6" customFormat="1" ht="15">
      <c r="A33" s="17"/>
      <c r="B33" s="17"/>
      <c r="C33" s="17"/>
      <c r="D33" s="13"/>
      <c r="E33" s="14"/>
      <c r="F33" s="15"/>
      <c r="G33" s="15"/>
      <c r="H33" s="15"/>
      <c r="I33" s="16">
        <f t="shared" si="0"/>
        <v>0</v>
      </c>
      <c r="J33" s="7"/>
      <c r="K33" s="7"/>
    </row>
    <row r="34" spans="1:11" s="6" customFormat="1" ht="15">
      <c r="A34" s="17"/>
      <c r="B34" s="17"/>
      <c r="C34" s="17"/>
      <c r="D34" s="13"/>
      <c r="E34" s="14"/>
      <c r="F34" s="15"/>
      <c r="G34" s="15"/>
      <c r="H34" s="15"/>
      <c r="I34" s="16">
        <f t="shared" si="0"/>
        <v>0</v>
      </c>
      <c r="J34" s="7"/>
      <c r="K34" s="7"/>
    </row>
    <row r="35" spans="1:11" s="6" customFormat="1" ht="15">
      <c r="A35" s="17"/>
      <c r="B35" s="17"/>
      <c r="C35" s="17"/>
      <c r="D35" s="13"/>
      <c r="E35" s="14"/>
      <c r="F35" s="15"/>
      <c r="G35" s="15"/>
      <c r="H35" s="15"/>
      <c r="I35" s="16">
        <f t="shared" si="0"/>
        <v>0</v>
      </c>
      <c r="J35" s="7"/>
      <c r="K35" s="7"/>
    </row>
    <row r="36" spans="1:11" s="6" customFormat="1" ht="15">
      <c r="A36" s="17"/>
      <c r="B36" s="17"/>
      <c r="C36" s="17"/>
      <c r="D36" s="13"/>
      <c r="E36" s="14"/>
      <c r="F36" s="15"/>
      <c r="G36" s="15"/>
      <c r="H36" s="15"/>
      <c r="I36" s="16">
        <f>SUM(F36:H36)</f>
        <v>0</v>
      </c>
      <c r="J36" s="7"/>
      <c r="K36" s="7"/>
    </row>
    <row r="37" spans="5:9" ht="18">
      <c r="E37" s="22"/>
      <c r="F37" s="23"/>
      <c r="G37" s="23"/>
      <c r="H37" s="23"/>
      <c r="I37" s="24"/>
    </row>
    <row r="38" spans="5:9" ht="12.75">
      <c r="E38" s="27"/>
      <c r="F38" s="27"/>
      <c r="G38" s="27"/>
      <c r="H38" s="27"/>
      <c r="I38" s="27"/>
    </row>
    <row r="39" spans="5:9" ht="12.75">
      <c r="E39" s="27"/>
      <c r="F39" s="27"/>
      <c r="G39" s="27"/>
      <c r="H39" s="27"/>
      <c r="I39" s="27"/>
    </row>
    <row r="40" spans="5:9" ht="12.75">
      <c r="E40" s="27"/>
      <c r="F40" s="27"/>
      <c r="G40" s="27"/>
      <c r="H40" s="27"/>
      <c r="I40" s="27"/>
    </row>
    <row r="41" spans="5:9" ht="12.75">
      <c r="E41" s="27"/>
      <c r="F41" s="27"/>
      <c r="G41" s="27"/>
      <c r="H41" s="27"/>
      <c r="I41" s="27"/>
    </row>
    <row r="42" spans="5:9" ht="12.75">
      <c r="E42" s="27"/>
      <c r="F42" s="27"/>
      <c r="G42" s="27"/>
      <c r="H42" s="27"/>
      <c r="I42" s="27"/>
    </row>
    <row r="43" spans="5:9" ht="12.75">
      <c r="E43" s="27"/>
      <c r="F43" s="27"/>
      <c r="G43" s="27"/>
      <c r="H43" s="27"/>
      <c r="I43" s="27"/>
    </row>
    <row r="44" spans="5:9" ht="12.75">
      <c r="E44" s="27"/>
      <c r="F44" s="27"/>
      <c r="G44" s="27"/>
      <c r="H44" s="27"/>
      <c r="I44" s="27"/>
    </row>
    <row r="45" spans="5:9" ht="12.75">
      <c r="E45" s="27"/>
      <c r="F45" s="27"/>
      <c r="G45" s="27"/>
      <c r="H45" s="27"/>
      <c r="I45" s="27"/>
    </row>
    <row r="46" spans="5:9" ht="12.75">
      <c r="E46" s="27"/>
      <c r="F46" s="27"/>
      <c r="G46" s="27"/>
      <c r="H46" s="27"/>
      <c r="I46" s="27"/>
    </row>
    <row r="47" spans="5:9" ht="12.75">
      <c r="E47" s="27"/>
      <c r="F47" s="27"/>
      <c r="G47" s="27"/>
      <c r="H47" s="27"/>
      <c r="I47" s="27"/>
    </row>
    <row r="48" spans="5:9" ht="12.75">
      <c r="E48" s="27"/>
      <c r="F48" s="27"/>
      <c r="G48" s="27"/>
      <c r="H48" s="27"/>
      <c r="I48" s="27"/>
    </row>
    <row r="49" spans="5:9" ht="12.75">
      <c r="E49" s="27"/>
      <c r="F49" s="27"/>
      <c r="G49" s="27"/>
      <c r="H49" s="27"/>
      <c r="I49" s="27"/>
    </row>
    <row r="50" spans="5:9" ht="12.75">
      <c r="E50" s="27"/>
      <c r="F50" s="27"/>
      <c r="G50" s="27"/>
      <c r="H50" s="27"/>
      <c r="I50" s="27"/>
    </row>
    <row r="51" spans="5:9" ht="12.75">
      <c r="E51" s="27"/>
      <c r="F51" s="27"/>
      <c r="G51" s="27"/>
      <c r="H51" s="27"/>
      <c r="I51" s="27"/>
    </row>
    <row r="52" spans="5:9" ht="12.75">
      <c r="E52" s="27"/>
      <c r="F52" s="27"/>
      <c r="G52" s="27"/>
      <c r="H52" s="27"/>
      <c r="I52" s="27"/>
    </row>
    <row r="53" spans="5:9" ht="12.75">
      <c r="E53" s="27"/>
      <c r="F53" s="27"/>
      <c r="G53" s="27"/>
      <c r="H53" s="27"/>
      <c r="I53" s="27"/>
    </row>
    <row r="54" spans="5:9" ht="12.75">
      <c r="E54" s="27"/>
      <c r="F54" s="27"/>
      <c r="G54" s="27"/>
      <c r="H54" s="27"/>
      <c r="I54" s="27"/>
    </row>
    <row r="55" spans="5:9" ht="12.75">
      <c r="E55" s="27"/>
      <c r="F55" s="27"/>
      <c r="G55" s="27"/>
      <c r="H55" s="27"/>
      <c r="I55" s="27"/>
    </row>
    <row r="56" spans="5:9" ht="12.75">
      <c r="E56" s="27"/>
      <c r="F56" s="27"/>
      <c r="G56" s="27"/>
      <c r="H56" s="27"/>
      <c r="I56" s="27"/>
    </row>
    <row r="57" spans="5:9" ht="12.75">
      <c r="E57" s="27"/>
      <c r="F57" s="27"/>
      <c r="G57" s="27"/>
      <c r="H57" s="27"/>
      <c r="I57" s="27"/>
    </row>
    <row r="58" spans="5:9" ht="12.75">
      <c r="E58" s="27"/>
      <c r="F58" s="27"/>
      <c r="G58" s="27"/>
      <c r="H58" s="27"/>
      <c r="I58" s="27"/>
    </row>
    <row r="59" spans="5:9" ht="12.75">
      <c r="E59" s="27"/>
      <c r="F59" s="27"/>
      <c r="G59" s="27"/>
      <c r="H59" s="27"/>
      <c r="I59" s="27"/>
    </row>
    <row r="60" spans="5:9" ht="12.75">
      <c r="E60" s="27"/>
      <c r="F60" s="27"/>
      <c r="G60" s="27"/>
      <c r="H60" s="27"/>
      <c r="I60" s="27"/>
    </row>
    <row r="61" spans="5:9" ht="12.75">
      <c r="E61" s="27"/>
      <c r="F61" s="27"/>
      <c r="G61" s="27"/>
      <c r="H61" s="27"/>
      <c r="I61" s="27"/>
    </row>
    <row r="62" spans="5:9" ht="12.75">
      <c r="E62" s="27"/>
      <c r="F62" s="27"/>
      <c r="G62" s="27"/>
      <c r="H62" s="27"/>
      <c r="I62" s="27"/>
    </row>
  </sheetData>
  <mergeCells count="7">
    <mergeCell ref="A8:E8"/>
    <mergeCell ref="E1:I1"/>
    <mergeCell ref="E2:I2"/>
    <mergeCell ref="E4:I4"/>
    <mergeCell ref="E3:I3"/>
    <mergeCell ref="A6:D6"/>
    <mergeCell ref="A5:I5"/>
  </mergeCells>
  <printOptions/>
  <pageMargins left="0" right="0" top="0.3937007874015748" bottom="0.3937007874015748" header="0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86"/>
  <sheetViews>
    <sheetView tabSelected="1" zoomScale="75" zoomScaleNormal="75" workbookViewId="0" topLeftCell="A1">
      <selection activeCell="H6" sqref="A1:H16384"/>
    </sheetView>
  </sheetViews>
  <sheetFormatPr defaultColWidth="9.00390625" defaultRowHeight="12.75"/>
  <cols>
    <col min="1" max="1" width="5.75390625" style="79" customWidth="1"/>
    <col min="2" max="2" width="8.375" style="80" customWidth="1"/>
    <col min="3" max="3" width="7.875" style="80" customWidth="1"/>
    <col min="4" max="4" width="70.75390625" style="0" customWidth="1"/>
    <col min="5" max="7" width="12.75390625" style="0" customWidth="1"/>
    <col min="8" max="8" width="12.75390625" style="1" customWidth="1"/>
    <col min="9" max="9" width="2.375" style="0" customWidth="1"/>
    <col min="10" max="10" width="2.75390625" style="0" customWidth="1"/>
  </cols>
  <sheetData>
    <row r="1" spans="4:8" ht="12.75">
      <c r="D1" s="218" t="s">
        <v>213</v>
      </c>
      <c r="E1" s="218"/>
      <c r="F1" s="218"/>
      <c r="G1" s="218"/>
      <c r="H1" s="219"/>
    </row>
    <row r="2" spans="4:8" ht="14.25">
      <c r="D2" s="220" t="str">
        <f>Dane!B1</f>
        <v>do Uchwały Nr XXIV/171/2005</v>
      </c>
      <c r="E2" s="220"/>
      <c r="F2" s="220"/>
      <c r="G2" s="220"/>
      <c r="H2" s="221"/>
    </row>
    <row r="3" spans="4:8" ht="15">
      <c r="D3" s="222" t="s">
        <v>14</v>
      </c>
      <c r="E3" s="222"/>
      <c r="F3" s="222"/>
      <c r="G3" s="222"/>
      <c r="H3" s="223"/>
    </row>
    <row r="4" spans="4:8" ht="12.75">
      <c r="D4" s="218" t="str">
        <f>Dane!B2</f>
        <v>z dnia 31 marca 2005 roku</v>
      </c>
      <c r="E4" s="218"/>
      <c r="F4" s="218"/>
      <c r="G4" s="218"/>
      <c r="H4" s="219"/>
    </row>
    <row r="5" spans="1:8" ht="18.75">
      <c r="A5" s="224" t="s">
        <v>88</v>
      </c>
      <c r="B5" s="225"/>
      <c r="C5" s="225"/>
      <c r="D5" s="225"/>
      <c r="E5" s="225"/>
      <c r="F5" s="225"/>
      <c r="G5" s="225"/>
      <c r="H5" s="225"/>
    </row>
    <row r="6" spans="1:8" ht="12.75" customHeight="1">
      <c r="A6" s="226" t="s">
        <v>1</v>
      </c>
      <c r="B6" s="227"/>
      <c r="C6" s="227"/>
      <c r="D6" s="228" t="s">
        <v>42</v>
      </c>
      <c r="E6" s="232" t="s">
        <v>139</v>
      </c>
      <c r="F6" s="230" t="s">
        <v>9</v>
      </c>
      <c r="G6" s="230" t="s">
        <v>10</v>
      </c>
      <c r="H6" s="230" t="s">
        <v>40</v>
      </c>
    </row>
    <row r="7" spans="1:8" ht="12.75" customHeight="1">
      <c r="A7" s="81" t="s">
        <v>3</v>
      </c>
      <c r="B7" s="82" t="s">
        <v>22</v>
      </c>
      <c r="C7" s="82" t="s">
        <v>7</v>
      </c>
      <c r="D7" s="229"/>
      <c r="E7" s="233"/>
      <c r="F7" s="231"/>
      <c r="G7" s="231"/>
      <c r="H7" s="231"/>
    </row>
    <row r="8" spans="1:8" ht="15">
      <c r="A8" s="192">
        <v>900</v>
      </c>
      <c r="B8" s="193"/>
      <c r="C8" s="194"/>
      <c r="D8" s="194" t="s">
        <v>43</v>
      </c>
      <c r="E8" s="212">
        <f>SUM(E9)</f>
        <v>200000</v>
      </c>
      <c r="F8" s="83">
        <f aca="true" t="shared" si="0" ref="F8:H9">SUM(F9)</f>
        <v>0</v>
      </c>
      <c r="G8" s="83">
        <f t="shared" si="0"/>
        <v>0</v>
      </c>
      <c r="H8" s="83">
        <f t="shared" si="0"/>
        <v>200000</v>
      </c>
    </row>
    <row r="9" spans="1:8" ht="15">
      <c r="A9" s="195"/>
      <c r="B9" s="196">
        <v>90011</v>
      </c>
      <c r="C9" s="197"/>
      <c r="D9" s="198" t="s">
        <v>75</v>
      </c>
      <c r="E9" s="213">
        <f>SUM(E10)</f>
        <v>200000</v>
      </c>
      <c r="F9" s="213">
        <f t="shared" si="0"/>
        <v>0</v>
      </c>
      <c r="G9" s="213">
        <f t="shared" si="0"/>
        <v>0</v>
      </c>
      <c r="H9" s="213">
        <f t="shared" si="0"/>
        <v>200000</v>
      </c>
    </row>
    <row r="10" spans="1:8" ht="12.75">
      <c r="A10" s="199"/>
      <c r="B10" s="200"/>
      <c r="C10" s="183" t="s">
        <v>76</v>
      </c>
      <c r="D10" s="201" t="s">
        <v>77</v>
      </c>
      <c r="E10" s="202">
        <v>200000</v>
      </c>
      <c r="F10" s="202"/>
      <c r="G10" s="202"/>
      <c r="H10" s="202">
        <f>E10-F10+G10</f>
        <v>200000</v>
      </c>
    </row>
    <row r="11" spans="1:8" ht="15">
      <c r="A11" s="199"/>
      <c r="B11" s="200"/>
      <c r="C11" s="200"/>
      <c r="D11" s="86" t="s">
        <v>45</v>
      </c>
      <c r="E11" s="87">
        <v>135000</v>
      </c>
      <c r="F11" s="87"/>
      <c r="G11" s="87"/>
      <c r="H11" s="87">
        <f>E11-F11+G11</f>
        <v>135000</v>
      </c>
    </row>
    <row r="12" spans="1:8" ht="15">
      <c r="A12" s="199"/>
      <c r="B12" s="200"/>
      <c r="C12" s="200"/>
      <c r="D12" s="203" t="s">
        <v>46</v>
      </c>
      <c r="E12" s="88">
        <f>SUM(E8+E11)</f>
        <v>335000</v>
      </c>
      <c r="F12" s="88">
        <f>SUM(F8+F11)</f>
        <v>0</v>
      </c>
      <c r="G12" s="88">
        <f>SUM(G8+G11)</f>
        <v>0</v>
      </c>
      <c r="H12" s="88">
        <f>SUM(H8+H11)</f>
        <v>335000</v>
      </c>
    </row>
    <row r="13" spans="1:8" ht="12.75" customHeight="1">
      <c r="A13" s="226" t="s">
        <v>1</v>
      </c>
      <c r="B13" s="227"/>
      <c r="C13" s="227"/>
      <c r="D13" s="228" t="s">
        <v>47</v>
      </c>
      <c r="E13" s="232" t="s">
        <v>139</v>
      </c>
      <c r="F13" s="230" t="s">
        <v>9</v>
      </c>
      <c r="G13" s="230" t="s">
        <v>10</v>
      </c>
      <c r="H13" s="230" t="s">
        <v>40</v>
      </c>
    </row>
    <row r="14" spans="1:8" ht="12.75" customHeight="1">
      <c r="A14" s="81" t="s">
        <v>3</v>
      </c>
      <c r="B14" s="82" t="s">
        <v>22</v>
      </c>
      <c r="C14" s="82" t="s">
        <v>7</v>
      </c>
      <c r="D14" s="229"/>
      <c r="E14" s="233"/>
      <c r="F14" s="231"/>
      <c r="G14" s="231"/>
      <c r="H14" s="231"/>
    </row>
    <row r="15" spans="1:8" ht="15">
      <c r="A15" s="204">
        <v>900</v>
      </c>
      <c r="B15" s="205"/>
      <c r="C15" s="206"/>
      <c r="D15" s="194" t="s">
        <v>43</v>
      </c>
      <c r="E15" s="212">
        <f>SUM(E16)</f>
        <v>255000</v>
      </c>
      <c r="F15" s="212">
        <f>SUM(F16)</f>
        <v>26000</v>
      </c>
      <c r="G15" s="212">
        <f>SUM(G16)</f>
        <v>36000</v>
      </c>
      <c r="H15" s="212">
        <f>SUM(H16)</f>
        <v>265000</v>
      </c>
    </row>
    <row r="16" spans="1:8" ht="15">
      <c r="A16" s="195"/>
      <c r="B16" s="196">
        <v>90011</v>
      </c>
      <c r="C16" s="207"/>
      <c r="D16" s="208" t="s">
        <v>75</v>
      </c>
      <c r="E16" s="213">
        <f>SUM(E17:E22)</f>
        <v>255000</v>
      </c>
      <c r="F16" s="213">
        <f>SUM(F17:F22)</f>
        <v>26000</v>
      </c>
      <c r="G16" s="213">
        <f>SUM(G17:G22)</f>
        <v>36000</v>
      </c>
      <c r="H16" s="213">
        <f>SUM(H17:H22)</f>
        <v>265000</v>
      </c>
    </row>
    <row r="17" spans="1:8" ht="12.75">
      <c r="A17" s="199"/>
      <c r="B17" s="200"/>
      <c r="C17" s="155">
        <v>4170</v>
      </c>
      <c r="D17" s="158" t="s">
        <v>110</v>
      </c>
      <c r="E17" s="202">
        <v>10000</v>
      </c>
      <c r="F17" s="202"/>
      <c r="G17" s="202"/>
      <c r="H17" s="202">
        <f aca="true" t="shared" si="1" ref="H17:H22">E17-F17+G17</f>
        <v>10000</v>
      </c>
    </row>
    <row r="18" spans="1:8" ht="12.75">
      <c r="A18" s="199"/>
      <c r="B18" s="200"/>
      <c r="C18" s="155">
        <v>4210</v>
      </c>
      <c r="D18" s="158" t="s">
        <v>59</v>
      </c>
      <c r="E18" s="202">
        <v>50000</v>
      </c>
      <c r="F18" s="202">
        <v>18000</v>
      </c>
      <c r="G18" s="202"/>
      <c r="H18" s="202">
        <f t="shared" si="1"/>
        <v>32000</v>
      </c>
    </row>
    <row r="19" spans="1:8" ht="12.75">
      <c r="A19" s="199"/>
      <c r="B19" s="200"/>
      <c r="C19" s="155">
        <v>4300</v>
      </c>
      <c r="D19" s="158" t="s">
        <v>62</v>
      </c>
      <c r="E19" s="202">
        <v>130000</v>
      </c>
      <c r="F19" s="202"/>
      <c r="G19" s="202">
        <v>28000</v>
      </c>
      <c r="H19" s="202">
        <f t="shared" si="1"/>
        <v>158000</v>
      </c>
    </row>
    <row r="20" spans="1:8" ht="12.75">
      <c r="A20" s="199"/>
      <c r="B20" s="200"/>
      <c r="C20" s="155">
        <v>4430</v>
      </c>
      <c r="D20" s="158" t="s">
        <v>64</v>
      </c>
      <c r="E20" s="202">
        <v>1000</v>
      </c>
      <c r="F20" s="202"/>
      <c r="G20" s="202"/>
      <c r="H20" s="202">
        <f t="shared" si="1"/>
        <v>1000</v>
      </c>
    </row>
    <row r="21" spans="1:8" ht="12.75">
      <c r="A21" s="199"/>
      <c r="B21" s="200"/>
      <c r="C21" s="155">
        <v>6110</v>
      </c>
      <c r="D21" s="158" t="s">
        <v>78</v>
      </c>
      <c r="E21" s="202">
        <v>64000</v>
      </c>
      <c r="F21" s="154">
        <v>8000</v>
      </c>
      <c r="G21" s="154"/>
      <c r="H21" s="202">
        <f>E21-F21+G21</f>
        <v>56000</v>
      </c>
    </row>
    <row r="22" spans="1:8" ht="12.75">
      <c r="A22" s="199"/>
      <c r="B22" s="200"/>
      <c r="C22" s="155">
        <v>6120</v>
      </c>
      <c r="D22" s="158" t="s">
        <v>149</v>
      </c>
      <c r="E22" s="202">
        <v>0</v>
      </c>
      <c r="F22" s="154"/>
      <c r="G22" s="154">
        <v>8000</v>
      </c>
      <c r="H22" s="202">
        <f t="shared" si="1"/>
        <v>8000</v>
      </c>
    </row>
    <row r="23" spans="1:8" ht="15">
      <c r="A23" s="199"/>
      <c r="B23" s="200"/>
      <c r="C23" s="200"/>
      <c r="D23" s="86" t="s">
        <v>48</v>
      </c>
      <c r="E23" s="87">
        <f>E12-E16</f>
        <v>80000</v>
      </c>
      <c r="F23" s="87"/>
      <c r="G23" s="87"/>
      <c r="H23" s="87">
        <f>H12-H16</f>
        <v>70000</v>
      </c>
    </row>
    <row r="24" spans="1:8" ht="15">
      <c r="A24" s="209"/>
      <c r="B24" s="210"/>
      <c r="C24" s="210"/>
      <c r="D24" s="203" t="s">
        <v>49</v>
      </c>
      <c r="E24" s="88">
        <f>SUM(E15+E23)</f>
        <v>335000</v>
      </c>
      <c r="F24" s="88">
        <f>SUM(F15+F23)</f>
        <v>26000</v>
      </c>
      <c r="G24" s="88">
        <f>SUM(G15+G23)</f>
        <v>36000</v>
      </c>
      <c r="H24" s="88">
        <f>SUM(H15+H23)</f>
        <v>335000</v>
      </c>
    </row>
    <row r="26" spans="2:8" ht="12.75">
      <c r="B26" s="89"/>
      <c r="C26" s="90"/>
      <c r="D26" s="91"/>
      <c r="E26" s="91"/>
      <c r="F26" s="91"/>
      <c r="G26" s="91"/>
      <c r="H26" s="92"/>
    </row>
    <row r="27" spans="2:8" ht="12.75">
      <c r="B27" s="89"/>
      <c r="C27" s="90"/>
      <c r="D27" s="91"/>
      <c r="E27" s="91"/>
      <c r="F27" s="91"/>
      <c r="G27" s="91"/>
      <c r="H27" s="92"/>
    </row>
    <row r="28" spans="2:8" ht="12.75">
      <c r="B28" s="89"/>
      <c r="C28" s="90"/>
      <c r="D28" s="91"/>
      <c r="E28" s="91"/>
      <c r="F28" s="91"/>
      <c r="G28" s="91"/>
      <c r="H28" s="92"/>
    </row>
    <row r="29" spans="2:8" ht="12.75">
      <c r="B29" s="89"/>
      <c r="C29" s="89"/>
      <c r="D29" s="91"/>
      <c r="E29" s="91"/>
      <c r="F29" s="91"/>
      <c r="G29" s="91"/>
      <c r="H29" s="92"/>
    </row>
    <row r="30" spans="2:8" ht="12.75">
      <c r="B30" s="89"/>
      <c r="C30" s="89"/>
      <c r="D30" s="93"/>
      <c r="E30" s="93"/>
      <c r="F30" s="93"/>
      <c r="G30" s="93"/>
      <c r="H30" s="94"/>
    </row>
    <row r="31" spans="2:8" ht="15">
      <c r="B31" s="89"/>
      <c r="C31" s="89"/>
      <c r="D31" s="95"/>
      <c r="E31" s="95"/>
      <c r="F31" s="95"/>
      <c r="G31" s="95"/>
      <c r="H31" s="96"/>
    </row>
    <row r="32" spans="2:3" ht="12.75">
      <c r="B32" s="89"/>
      <c r="C32" s="89"/>
    </row>
    <row r="33" spans="1:8" ht="12.75">
      <c r="A33" s="97"/>
      <c r="B33" s="89"/>
      <c r="C33" s="89"/>
      <c r="D33" s="98"/>
      <c r="E33" s="98"/>
      <c r="F33" s="98"/>
      <c r="G33" s="98"/>
      <c r="H33" s="99"/>
    </row>
    <row r="34" spans="1:8" ht="20.25">
      <c r="A34" s="97"/>
      <c r="B34" s="89"/>
      <c r="C34" s="89"/>
      <c r="D34" s="100"/>
      <c r="E34" s="100"/>
      <c r="F34" s="100"/>
      <c r="G34" s="100"/>
      <c r="H34" s="101"/>
    </row>
    <row r="35" spans="2:8" ht="12.75">
      <c r="B35" s="89"/>
      <c r="C35" s="90"/>
      <c r="D35" s="102"/>
      <c r="E35" s="102"/>
      <c r="F35" s="102"/>
      <c r="G35" s="102"/>
      <c r="H35" s="103"/>
    </row>
    <row r="36" spans="2:8" ht="12.75">
      <c r="B36" s="89"/>
      <c r="C36" s="90"/>
      <c r="D36" s="91"/>
      <c r="E36" s="91"/>
      <c r="F36" s="91"/>
      <c r="G36" s="91"/>
      <c r="H36" s="92"/>
    </row>
    <row r="37" spans="2:8" ht="12.75">
      <c r="B37" s="89"/>
      <c r="C37" s="90"/>
      <c r="D37" s="91"/>
      <c r="E37" s="91"/>
      <c r="F37" s="91"/>
      <c r="G37" s="91"/>
      <c r="H37" s="92"/>
    </row>
    <row r="38" spans="2:8" ht="12.75">
      <c r="B38" s="89"/>
      <c r="C38" s="89"/>
      <c r="D38" s="91"/>
      <c r="E38" s="91"/>
      <c r="F38" s="91"/>
      <c r="G38" s="91"/>
      <c r="H38" s="92"/>
    </row>
    <row r="39" spans="2:8" ht="12.75">
      <c r="B39" s="89"/>
      <c r="C39" s="89"/>
      <c r="D39" s="91"/>
      <c r="E39" s="91"/>
      <c r="F39" s="91"/>
      <c r="G39" s="91"/>
      <c r="H39" s="92"/>
    </row>
    <row r="40" spans="2:8" ht="12.75">
      <c r="B40" s="89"/>
      <c r="C40" s="89"/>
      <c r="D40" s="93"/>
      <c r="E40" s="93"/>
      <c r="F40" s="93"/>
      <c r="G40" s="93"/>
      <c r="H40" s="94"/>
    </row>
    <row r="41" spans="2:8" ht="15">
      <c r="B41" s="89"/>
      <c r="C41" s="89"/>
      <c r="D41" s="95"/>
      <c r="E41" s="95"/>
      <c r="F41" s="95"/>
      <c r="G41" s="95"/>
      <c r="H41" s="96"/>
    </row>
    <row r="42" spans="2:3" ht="12.75">
      <c r="B42" s="89"/>
      <c r="C42" s="89"/>
    </row>
    <row r="43" spans="2:8" ht="27.75">
      <c r="B43" s="89"/>
      <c r="C43" s="89"/>
      <c r="D43" s="104"/>
      <c r="E43" s="104"/>
      <c r="F43" s="104"/>
      <c r="G43" s="104"/>
      <c r="H43" s="105"/>
    </row>
    <row r="44" spans="2:3" ht="12.75">
      <c r="B44" s="89"/>
      <c r="C44" s="89"/>
    </row>
    <row r="45" spans="1:8" ht="12.75">
      <c r="A45" s="97"/>
      <c r="B45" s="89"/>
      <c r="C45" s="89"/>
      <c r="D45" s="106"/>
      <c r="E45" s="106"/>
      <c r="F45" s="106"/>
      <c r="G45" s="106"/>
      <c r="H45" s="107"/>
    </row>
    <row r="46" spans="1:8" ht="20.25">
      <c r="A46" s="97"/>
      <c r="B46" s="89"/>
      <c r="C46" s="89"/>
      <c r="D46" s="100"/>
      <c r="E46" s="100"/>
      <c r="F46" s="100"/>
      <c r="G46" s="100"/>
      <c r="H46" s="101"/>
    </row>
    <row r="47" spans="2:8" ht="12.75">
      <c r="B47" s="89"/>
      <c r="C47" s="90"/>
      <c r="D47" s="102"/>
      <c r="E47" s="102"/>
      <c r="F47" s="102"/>
      <c r="G47" s="102"/>
      <c r="H47" s="103"/>
    </row>
    <row r="48" spans="2:8" ht="12.75">
      <c r="B48" s="89"/>
      <c r="C48" s="90"/>
      <c r="D48" s="91"/>
      <c r="E48" s="91"/>
      <c r="F48" s="91"/>
      <c r="G48" s="91"/>
      <c r="H48" s="92"/>
    </row>
    <row r="49" spans="2:8" ht="12.75">
      <c r="B49" s="89"/>
      <c r="C49" s="90"/>
      <c r="D49" s="91"/>
      <c r="E49" s="91"/>
      <c r="F49" s="91"/>
      <c r="G49" s="91"/>
      <c r="H49" s="92"/>
    </row>
    <row r="50" spans="2:8" ht="12.75">
      <c r="B50" s="89"/>
      <c r="C50" s="90"/>
      <c r="D50" s="91"/>
      <c r="E50" s="91"/>
      <c r="F50" s="91"/>
      <c r="G50" s="91"/>
      <c r="H50" s="92"/>
    </row>
    <row r="51" spans="2:8" ht="12.75">
      <c r="B51" s="89"/>
      <c r="C51" s="89"/>
      <c r="D51" s="91"/>
      <c r="E51" s="91"/>
      <c r="F51" s="91"/>
      <c r="G51" s="91"/>
      <c r="H51" s="92"/>
    </row>
    <row r="52" spans="2:8" ht="12.75">
      <c r="B52" s="89"/>
      <c r="C52" s="89"/>
      <c r="D52" s="93"/>
      <c r="E52" s="93"/>
      <c r="F52" s="93"/>
      <c r="G52" s="93"/>
      <c r="H52" s="94"/>
    </row>
    <row r="53" spans="2:8" ht="15">
      <c r="B53" s="89"/>
      <c r="C53" s="89"/>
      <c r="D53" s="95"/>
      <c r="E53" s="95"/>
      <c r="F53" s="95"/>
      <c r="G53" s="95"/>
      <c r="H53" s="96"/>
    </row>
    <row r="54" spans="2:3" ht="12.75">
      <c r="B54" s="89"/>
      <c r="C54" s="89"/>
    </row>
    <row r="55" spans="1:8" ht="12.75">
      <c r="A55" s="97"/>
      <c r="B55" s="89"/>
      <c r="C55" s="89"/>
      <c r="D55" s="98"/>
      <c r="E55" s="98"/>
      <c r="F55" s="98"/>
      <c r="G55" s="98"/>
      <c r="H55" s="99"/>
    </row>
    <row r="56" spans="1:8" ht="20.25">
      <c r="A56" s="97"/>
      <c r="B56" s="89"/>
      <c r="C56" s="89"/>
      <c r="D56" s="100"/>
      <c r="E56" s="100"/>
      <c r="F56" s="100"/>
      <c r="G56" s="100"/>
      <c r="H56" s="101"/>
    </row>
    <row r="57" spans="2:8" ht="12.75">
      <c r="B57" s="89"/>
      <c r="C57" s="90"/>
      <c r="D57" s="102"/>
      <c r="E57" s="102"/>
      <c r="F57" s="102"/>
      <c r="G57" s="102"/>
      <c r="H57" s="103"/>
    </row>
    <row r="58" spans="2:8" ht="12.75">
      <c r="B58" s="89"/>
      <c r="C58" s="90"/>
      <c r="D58" s="91"/>
      <c r="E58" s="91"/>
      <c r="F58" s="91"/>
      <c r="G58" s="91"/>
      <c r="H58" s="92"/>
    </row>
    <row r="59" spans="2:8" ht="12.75">
      <c r="B59" s="89"/>
      <c r="C59" s="90"/>
      <c r="D59" s="91"/>
      <c r="E59" s="91"/>
      <c r="F59" s="91"/>
      <c r="G59" s="91"/>
      <c r="H59" s="92"/>
    </row>
    <row r="60" spans="2:8" ht="12.75">
      <c r="B60" s="89"/>
      <c r="C60" s="89"/>
      <c r="D60" s="91"/>
      <c r="E60" s="91"/>
      <c r="F60" s="91"/>
      <c r="G60" s="91"/>
      <c r="H60" s="92"/>
    </row>
    <row r="61" spans="4:8" ht="12.75">
      <c r="D61" s="91"/>
      <c r="E61" s="91"/>
      <c r="F61" s="91"/>
      <c r="G61" s="91"/>
      <c r="H61" s="92"/>
    </row>
    <row r="62" spans="4:8" ht="12.75">
      <c r="D62" s="93"/>
      <c r="E62" s="93"/>
      <c r="F62" s="93"/>
      <c r="G62" s="93"/>
      <c r="H62" s="94"/>
    </row>
    <row r="63" spans="4:8" ht="15">
      <c r="D63" s="95"/>
      <c r="E63" s="95"/>
      <c r="F63" s="95"/>
      <c r="G63" s="95"/>
      <c r="H63" s="96"/>
    </row>
    <row r="65" spans="4:8" ht="27.75">
      <c r="D65" s="104"/>
      <c r="E65" s="104"/>
      <c r="F65" s="104"/>
      <c r="G65" s="104"/>
      <c r="H65" s="105"/>
    </row>
    <row r="66" spans="2:8" ht="20.25">
      <c r="B66" s="108"/>
      <c r="C66" s="108"/>
      <c r="D66" s="109"/>
      <c r="E66" s="109"/>
      <c r="F66" s="109"/>
      <c r="G66" s="109"/>
      <c r="H66" s="110"/>
    </row>
    <row r="67" spans="2:8" ht="20.25">
      <c r="B67" s="108"/>
      <c r="C67" s="108"/>
      <c r="D67" s="100"/>
      <c r="E67" s="100"/>
      <c r="F67" s="100"/>
      <c r="G67" s="100"/>
      <c r="H67" s="101"/>
    </row>
    <row r="68" spans="1:8" ht="12.75">
      <c r="A68" s="97"/>
      <c r="B68" s="111"/>
      <c r="C68" s="89"/>
      <c r="D68" s="106"/>
      <c r="E68" s="106"/>
      <c r="F68" s="106"/>
      <c r="G68" s="106"/>
      <c r="H68" s="107"/>
    </row>
    <row r="69" spans="1:8" ht="20.25">
      <c r="A69" s="97"/>
      <c r="B69" s="111"/>
      <c r="C69" s="111"/>
      <c r="D69" s="100"/>
      <c r="E69" s="100"/>
      <c r="F69" s="100"/>
      <c r="G69" s="100"/>
      <c r="H69" s="101"/>
    </row>
    <row r="70" spans="3:8" ht="12.75">
      <c r="C70" s="112"/>
      <c r="D70" s="91"/>
      <c r="E70" s="91"/>
      <c r="F70" s="91"/>
      <c r="G70" s="91"/>
      <c r="H70" s="92"/>
    </row>
    <row r="71" spans="3:8" ht="12.75">
      <c r="C71" s="112"/>
      <c r="D71" s="91"/>
      <c r="E71" s="91"/>
      <c r="F71" s="91"/>
      <c r="G71" s="91"/>
      <c r="H71" s="92"/>
    </row>
    <row r="72" spans="3:8" ht="12.75">
      <c r="C72" s="112"/>
      <c r="D72" s="91"/>
      <c r="E72" s="91"/>
      <c r="F72" s="91"/>
      <c r="G72" s="91"/>
      <c r="H72" s="92"/>
    </row>
    <row r="73" spans="3:8" ht="12.75">
      <c r="C73" s="112"/>
      <c r="D73" s="91"/>
      <c r="E73" s="91"/>
      <c r="F73" s="91"/>
      <c r="G73" s="91"/>
      <c r="H73" s="92"/>
    </row>
    <row r="74" spans="4:8" ht="12.75">
      <c r="D74" s="91"/>
      <c r="E74" s="91"/>
      <c r="F74" s="91"/>
      <c r="G74" s="91"/>
      <c r="H74" s="92"/>
    </row>
    <row r="75" spans="4:8" ht="12.75">
      <c r="D75" s="93"/>
      <c r="E75" s="93"/>
      <c r="F75" s="93"/>
      <c r="G75" s="93"/>
      <c r="H75" s="94"/>
    </row>
    <row r="76" spans="4:8" ht="15">
      <c r="D76" s="95"/>
      <c r="E76" s="95"/>
      <c r="F76" s="95"/>
      <c r="G76" s="95"/>
      <c r="H76" s="96"/>
    </row>
    <row r="78" spans="1:8" ht="12.75">
      <c r="A78" s="97"/>
      <c r="B78" s="111"/>
      <c r="C78" s="89"/>
      <c r="D78" s="98"/>
      <c r="E78" s="98"/>
      <c r="F78" s="98"/>
      <c r="G78" s="98"/>
      <c r="H78" s="99"/>
    </row>
    <row r="79" spans="1:8" ht="20.25">
      <c r="A79" s="97"/>
      <c r="B79" s="111"/>
      <c r="C79" s="111"/>
      <c r="D79" s="100"/>
      <c r="E79" s="100"/>
      <c r="F79" s="100"/>
      <c r="G79" s="100"/>
      <c r="H79" s="101"/>
    </row>
    <row r="80" spans="3:8" ht="12.75">
      <c r="C80" s="112"/>
      <c r="D80" s="102"/>
      <c r="E80" s="102"/>
      <c r="F80" s="102"/>
      <c r="G80" s="102"/>
      <c r="H80" s="103"/>
    </row>
    <row r="81" spans="3:8" ht="12.75">
      <c r="C81" s="112"/>
      <c r="D81" s="91"/>
      <c r="E81" s="91"/>
      <c r="F81" s="91"/>
      <c r="G81" s="91"/>
      <c r="H81" s="92"/>
    </row>
    <row r="82" spans="3:8" ht="12.75">
      <c r="C82" s="112"/>
      <c r="D82" s="91"/>
      <c r="E82" s="91"/>
      <c r="F82" s="91"/>
      <c r="G82" s="91"/>
      <c r="H82" s="92"/>
    </row>
    <row r="83" spans="4:8" ht="12.75">
      <c r="D83" s="91"/>
      <c r="E83" s="91"/>
      <c r="F83" s="91"/>
      <c r="G83" s="91"/>
      <c r="H83" s="92"/>
    </row>
    <row r="84" spans="4:8" ht="12.75">
      <c r="D84" s="91"/>
      <c r="E84" s="91"/>
      <c r="F84" s="91"/>
      <c r="G84" s="91"/>
      <c r="H84" s="92"/>
    </row>
    <row r="85" spans="4:8" ht="12.75">
      <c r="D85" s="93"/>
      <c r="E85" s="93"/>
      <c r="F85" s="93"/>
      <c r="G85" s="93"/>
      <c r="H85" s="94"/>
    </row>
    <row r="86" spans="4:8" ht="15">
      <c r="D86" s="95"/>
      <c r="E86" s="95"/>
      <c r="F86" s="95"/>
      <c r="G86" s="95"/>
      <c r="H86" s="96"/>
    </row>
  </sheetData>
  <mergeCells count="17">
    <mergeCell ref="A13:C13"/>
    <mergeCell ref="D13:D14"/>
    <mergeCell ref="H13:H14"/>
    <mergeCell ref="E6:E7"/>
    <mergeCell ref="F6:F7"/>
    <mergeCell ref="G6:G7"/>
    <mergeCell ref="E13:E14"/>
    <mergeCell ref="F13:F14"/>
    <mergeCell ref="G13:G14"/>
    <mergeCell ref="A5:H5"/>
    <mergeCell ref="A6:C6"/>
    <mergeCell ref="D6:D7"/>
    <mergeCell ref="H6:H7"/>
    <mergeCell ref="D1:H1"/>
    <mergeCell ref="D2:H2"/>
    <mergeCell ref="D3:H3"/>
    <mergeCell ref="D4:H4"/>
  </mergeCells>
  <printOptions/>
  <pageMargins left="0" right="0" top="0.3937007874015748" bottom="0.3937007874015748" header="0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zoomScale="75" zoomScaleNormal="75" workbookViewId="0" topLeftCell="A1">
      <selection activeCell="L2" sqref="A1:L16384"/>
    </sheetView>
  </sheetViews>
  <sheetFormatPr defaultColWidth="9.00390625" defaultRowHeight="12.75"/>
  <cols>
    <col min="1" max="1" width="4.375" style="4" customWidth="1"/>
    <col min="2" max="2" width="6.625" style="4" customWidth="1"/>
    <col min="3" max="3" width="5.75390625" style="4" customWidth="1"/>
    <col min="4" max="4" width="45.875" style="4" customWidth="1"/>
    <col min="5" max="5" width="6.875" style="120" customWidth="1"/>
    <col min="6" max="6" width="11.125" style="4" customWidth="1"/>
    <col min="7" max="7" width="11.00390625" style="4" customWidth="1"/>
    <col min="8" max="8" width="11.375" style="4" customWidth="1"/>
    <col min="9" max="9" width="12.00390625" style="4" customWidth="1"/>
    <col min="10" max="11" width="10.00390625" style="4" customWidth="1"/>
    <col min="12" max="12" width="10.25390625" style="4" customWidth="1"/>
  </cols>
  <sheetData>
    <row r="1" spans="2:12" ht="18.75">
      <c r="B1" s="239" t="s">
        <v>198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</row>
    <row r="2" spans="1:12" s="214" customFormat="1" ht="8.25">
      <c r="A2" s="121"/>
      <c r="B2" s="121"/>
      <c r="C2" s="121"/>
      <c r="D2" s="121"/>
      <c r="E2" s="122"/>
      <c r="F2" s="121"/>
      <c r="G2" s="121"/>
      <c r="H2" s="121"/>
      <c r="I2" s="121"/>
      <c r="J2" s="121"/>
      <c r="K2" s="121"/>
      <c r="L2" s="121"/>
    </row>
    <row r="3" spans="1:12" ht="16.5" customHeight="1">
      <c r="A3" s="240" t="s">
        <v>1</v>
      </c>
      <c r="B3" s="217"/>
      <c r="C3" s="217"/>
      <c r="D3" s="216" t="s">
        <v>20</v>
      </c>
      <c r="E3" s="162" t="s">
        <v>112</v>
      </c>
      <c r="F3" s="241" t="s">
        <v>114</v>
      </c>
      <c r="G3" s="242" t="s">
        <v>193</v>
      </c>
      <c r="H3" s="241" t="s">
        <v>116</v>
      </c>
      <c r="I3" s="243" t="s">
        <v>194</v>
      </c>
      <c r="J3" s="244"/>
      <c r="K3" s="244"/>
      <c r="L3" s="245"/>
    </row>
    <row r="4" spans="1:12" ht="22.5">
      <c r="A4" s="165" t="s">
        <v>3</v>
      </c>
      <c r="B4" s="165" t="s">
        <v>22</v>
      </c>
      <c r="C4" s="165" t="s">
        <v>7</v>
      </c>
      <c r="D4" s="216"/>
      <c r="E4" s="166" t="s">
        <v>23</v>
      </c>
      <c r="F4" s="241"/>
      <c r="G4" s="242"/>
      <c r="H4" s="241"/>
      <c r="I4" s="167" t="s">
        <v>118</v>
      </c>
      <c r="J4" s="167" t="s">
        <v>119</v>
      </c>
      <c r="K4" s="167" t="s">
        <v>195</v>
      </c>
      <c r="L4" s="167" t="s">
        <v>120</v>
      </c>
    </row>
    <row r="5" spans="1:12" ht="12.75">
      <c r="A5" s="161">
        <v>1</v>
      </c>
      <c r="B5" s="161">
        <v>2</v>
      </c>
      <c r="C5" s="161">
        <v>3</v>
      </c>
      <c r="D5" s="161">
        <v>4</v>
      </c>
      <c r="E5" s="161">
        <v>5</v>
      </c>
      <c r="F5" s="161">
        <v>7</v>
      </c>
      <c r="G5" s="161">
        <v>8</v>
      </c>
      <c r="H5" s="161">
        <v>9</v>
      </c>
      <c r="I5" s="34">
        <v>10</v>
      </c>
      <c r="J5" s="34">
        <v>11</v>
      </c>
      <c r="K5" s="34">
        <v>12</v>
      </c>
      <c r="L5" s="34">
        <v>13</v>
      </c>
    </row>
    <row r="6" spans="1:12" ht="18">
      <c r="A6" s="168"/>
      <c r="B6" s="234" t="s">
        <v>24</v>
      </c>
      <c r="C6" s="235"/>
      <c r="D6" s="235"/>
      <c r="E6" s="169"/>
      <c r="F6" s="170">
        <f aca="true" t="shared" si="0" ref="F6:L6">SUM(F7+F20)</f>
        <v>260000</v>
      </c>
      <c r="G6" s="170">
        <f t="shared" si="0"/>
        <v>140000</v>
      </c>
      <c r="H6" s="170">
        <f t="shared" si="0"/>
        <v>120000</v>
      </c>
      <c r="I6" s="171">
        <f t="shared" si="0"/>
        <v>140000</v>
      </c>
      <c r="J6" s="171">
        <f t="shared" si="0"/>
        <v>0</v>
      </c>
      <c r="K6" s="171">
        <f t="shared" si="0"/>
        <v>0</v>
      </c>
      <c r="L6" s="171">
        <f t="shared" si="0"/>
        <v>0</v>
      </c>
    </row>
    <row r="7" spans="1:12" ht="20.25">
      <c r="A7" s="173" t="s">
        <v>25</v>
      </c>
      <c r="B7" s="236" t="s">
        <v>26</v>
      </c>
      <c r="C7" s="237"/>
      <c r="D7" s="237"/>
      <c r="E7" s="238"/>
      <c r="F7" s="152">
        <f aca="true" t="shared" si="1" ref="F7:L7">SUM(F8:F19)</f>
        <v>60000</v>
      </c>
      <c r="G7" s="152">
        <f t="shared" si="1"/>
        <v>60000</v>
      </c>
      <c r="H7" s="152">
        <f t="shared" si="1"/>
        <v>0</v>
      </c>
      <c r="I7" s="174">
        <f t="shared" si="1"/>
        <v>60000</v>
      </c>
      <c r="J7" s="174">
        <f t="shared" si="1"/>
        <v>0</v>
      </c>
      <c r="K7" s="174">
        <f t="shared" si="1"/>
        <v>0</v>
      </c>
      <c r="L7" s="174">
        <f t="shared" si="1"/>
        <v>0</v>
      </c>
    </row>
    <row r="8" spans="1:12" ht="12.75">
      <c r="A8" s="138">
        <v>900</v>
      </c>
      <c r="B8" s="138">
        <v>90017</v>
      </c>
      <c r="C8" s="139">
        <v>6070</v>
      </c>
      <c r="D8" s="211" t="s">
        <v>196</v>
      </c>
      <c r="E8" s="164">
        <v>2005</v>
      </c>
      <c r="F8" s="157">
        <v>60000</v>
      </c>
      <c r="G8" s="157">
        <v>60000</v>
      </c>
      <c r="H8" s="157">
        <f aca="true" t="shared" si="2" ref="H8:H19">F8-G8</f>
        <v>0</v>
      </c>
      <c r="I8" s="176">
        <f aca="true" t="shared" si="3" ref="I8:I19">G8-J8-K8-L8</f>
        <v>60000</v>
      </c>
      <c r="J8" s="176">
        <v>0</v>
      </c>
      <c r="K8" s="176">
        <v>0</v>
      </c>
      <c r="L8" s="176">
        <v>0</v>
      </c>
    </row>
    <row r="9" spans="1:12" ht="12.75" hidden="1">
      <c r="A9" s="138"/>
      <c r="B9" s="138"/>
      <c r="C9" s="139"/>
      <c r="D9" s="177"/>
      <c r="E9" s="164"/>
      <c r="F9" s="157"/>
      <c r="G9" s="157"/>
      <c r="H9" s="157">
        <f t="shared" si="2"/>
        <v>0</v>
      </c>
      <c r="I9" s="176">
        <f t="shared" si="3"/>
        <v>0</v>
      </c>
      <c r="J9" s="176">
        <v>0</v>
      </c>
      <c r="K9" s="176">
        <v>0</v>
      </c>
      <c r="L9" s="176">
        <v>0</v>
      </c>
    </row>
    <row r="10" spans="1:12" ht="12.75" hidden="1">
      <c r="A10" s="138"/>
      <c r="B10" s="138"/>
      <c r="C10" s="139"/>
      <c r="D10" s="160"/>
      <c r="E10" s="164"/>
      <c r="F10" s="157"/>
      <c r="G10" s="157"/>
      <c r="H10" s="157">
        <f t="shared" si="2"/>
        <v>0</v>
      </c>
      <c r="I10" s="176">
        <f t="shared" si="3"/>
        <v>0</v>
      </c>
      <c r="J10" s="176">
        <v>0</v>
      </c>
      <c r="K10" s="176">
        <v>0</v>
      </c>
      <c r="L10" s="176">
        <v>0</v>
      </c>
    </row>
    <row r="11" spans="1:12" ht="12.75" hidden="1">
      <c r="A11" s="138"/>
      <c r="B11" s="138"/>
      <c r="C11" s="139"/>
      <c r="D11" s="160"/>
      <c r="E11" s="163"/>
      <c r="F11" s="157"/>
      <c r="G11" s="157"/>
      <c r="H11" s="157">
        <f t="shared" si="2"/>
        <v>0</v>
      </c>
      <c r="I11" s="176">
        <f t="shared" si="3"/>
        <v>0</v>
      </c>
      <c r="J11" s="176">
        <v>0</v>
      </c>
      <c r="K11" s="176">
        <v>0</v>
      </c>
      <c r="L11" s="176">
        <v>0</v>
      </c>
    </row>
    <row r="12" spans="1:12" ht="12.75" hidden="1">
      <c r="A12" s="138"/>
      <c r="B12" s="138"/>
      <c r="C12" s="139"/>
      <c r="D12" s="160"/>
      <c r="E12" s="163"/>
      <c r="F12" s="157"/>
      <c r="G12" s="157"/>
      <c r="H12" s="157">
        <f t="shared" si="2"/>
        <v>0</v>
      </c>
      <c r="I12" s="176">
        <f t="shared" si="3"/>
        <v>0</v>
      </c>
      <c r="J12" s="176">
        <v>0</v>
      </c>
      <c r="K12" s="176">
        <v>0</v>
      </c>
      <c r="L12" s="176">
        <v>0</v>
      </c>
    </row>
    <row r="13" spans="1:12" ht="12.75" hidden="1">
      <c r="A13" s="138"/>
      <c r="B13" s="138"/>
      <c r="C13" s="139"/>
      <c r="D13" s="160"/>
      <c r="E13" s="163"/>
      <c r="F13" s="157"/>
      <c r="G13" s="126"/>
      <c r="H13" s="157">
        <f t="shared" si="2"/>
        <v>0</v>
      </c>
      <c r="I13" s="176">
        <f t="shared" si="3"/>
        <v>0</v>
      </c>
      <c r="J13" s="176">
        <v>0</v>
      </c>
      <c r="K13" s="176">
        <v>0</v>
      </c>
      <c r="L13" s="176">
        <v>0</v>
      </c>
    </row>
    <row r="14" spans="1:12" ht="12.75" hidden="1">
      <c r="A14" s="138"/>
      <c r="B14" s="138"/>
      <c r="C14" s="139"/>
      <c r="D14" s="160"/>
      <c r="E14" s="163"/>
      <c r="F14" s="157"/>
      <c r="G14" s="126"/>
      <c r="H14" s="157">
        <f t="shared" si="2"/>
        <v>0</v>
      </c>
      <c r="I14" s="176">
        <f t="shared" si="3"/>
        <v>0</v>
      </c>
      <c r="J14" s="176">
        <v>0</v>
      </c>
      <c r="K14" s="176">
        <v>0</v>
      </c>
      <c r="L14" s="176">
        <v>0</v>
      </c>
    </row>
    <row r="15" spans="1:12" ht="12.75" hidden="1">
      <c r="A15" s="139"/>
      <c r="B15" s="139"/>
      <c r="C15" s="139"/>
      <c r="D15" s="160"/>
      <c r="E15" s="164"/>
      <c r="F15" s="157"/>
      <c r="G15" s="157"/>
      <c r="H15" s="157">
        <f t="shared" si="2"/>
        <v>0</v>
      </c>
      <c r="I15" s="176">
        <f t="shared" si="3"/>
        <v>0</v>
      </c>
      <c r="J15" s="176">
        <v>0</v>
      </c>
      <c r="K15" s="176">
        <v>0</v>
      </c>
      <c r="L15" s="176">
        <v>0</v>
      </c>
    </row>
    <row r="16" spans="1:12" ht="12.75" hidden="1">
      <c r="A16" s="138"/>
      <c r="B16" s="138"/>
      <c r="C16" s="139"/>
      <c r="D16" s="160"/>
      <c r="E16" s="164"/>
      <c r="F16" s="157"/>
      <c r="G16" s="157"/>
      <c r="H16" s="157">
        <f t="shared" si="2"/>
        <v>0</v>
      </c>
      <c r="I16" s="176">
        <f t="shared" si="3"/>
        <v>0</v>
      </c>
      <c r="J16" s="176">
        <v>0</v>
      </c>
      <c r="K16" s="176">
        <v>0</v>
      </c>
      <c r="L16" s="176">
        <v>0</v>
      </c>
    </row>
    <row r="17" spans="1:12" ht="12.75" hidden="1">
      <c r="A17" s="139"/>
      <c r="B17" s="139"/>
      <c r="C17" s="139"/>
      <c r="D17" s="160"/>
      <c r="E17" s="164"/>
      <c r="F17" s="157"/>
      <c r="G17" s="157"/>
      <c r="H17" s="157">
        <f t="shared" si="2"/>
        <v>0</v>
      </c>
      <c r="I17" s="176">
        <f t="shared" si="3"/>
        <v>0</v>
      </c>
      <c r="J17" s="176">
        <v>0</v>
      </c>
      <c r="K17" s="176">
        <v>0</v>
      </c>
      <c r="L17" s="176">
        <v>0</v>
      </c>
    </row>
    <row r="18" spans="1:12" ht="12.75" hidden="1">
      <c r="A18" s="139"/>
      <c r="B18" s="139"/>
      <c r="C18" s="139"/>
      <c r="D18" s="160"/>
      <c r="E18" s="164"/>
      <c r="F18" s="157"/>
      <c r="G18" s="157"/>
      <c r="H18" s="157">
        <f t="shared" si="2"/>
        <v>0</v>
      </c>
      <c r="I18" s="176">
        <f t="shared" si="3"/>
        <v>0</v>
      </c>
      <c r="J18" s="176">
        <v>0</v>
      </c>
      <c r="K18" s="176">
        <v>0</v>
      </c>
      <c r="L18" s="176">
        <v>0</v>
      </c>
    </row>
    <row r="19" spans="1:12" ht="12.75" hidden="1">
      <c r="A19" s="139"/>
      <c r="B19" s="139"/>
      <c r="C19" s="139"/>
      <c r="D19" s="160"/>
      <c r="E19" s="164"/>
      <c r="F19" s="157"/>
      <c r="G19" s="157"/>
      <c r="H19" s="157">
        <f t="shared" si="2"/>
        <v>0</v>
      </c>
      <c r="I19" s="176">
        <f t="shared" si="3"/>
        <v>0</v>
      </c>
      <c r="J19" s="176">
        <v>0</v>
      </c>
      <c r="K19" s="176">
        <v>0</v>
      </c>
      <c r="L19" s="176">
        <v>0</v>
      </c>
    </row>
    <row r="20" spans="1:12" ht="20.25">
      <c r="A20" s="173" t="s">
        <v>12</v>
      </c>
      <c r="B20" s="236" t="s">
        <v>27</v>
      </c>
      <c r="C20" s="237"/>
      <c r="D20" s="237"/>
      <c r="E20" s="238"/>
      <c r="F20" s="152">
        <f aca="true" t="shared" si="4" ref="F20:L20">SUM(F21:F33)</f>
        <v>200000</v>
      </c>
      <c r="G20" s="152">
        <f t="shared" si="4"/>
        <v>80000</v>
      </c>
      <c r="H20" s="152">
        <f t="shared" si="4"/>
        <v>120000</v>
      </c>
      <c r="I20" s="174">
        <f t="shared" si="4"/>
        <v>80000</v>
      </c>
      <c r="J20" s="174">
        <f t="shared" si="4"/>
        <v>0</v>
      </c>
      <c r="K20" s="174">
        <f t="shared" si="4"/>
        <v>0</v>
      </c>
      <c r="L20" s="174">
        <f t="shared" si="4"/>
        <v>0</v>
      </c>
    </row>
    <row r="21" spans="1:12" ht="24">
      <c r="A21" s="138">
        <v>900</v>
      </c>
      <c r="B21" s="138">
        <v>90017</v>
      </c>
      <c r="C21" s="139">
        <v>6070</v>
      </c>
      <c r="D21" s="211" t="s">
        <v>197</v>
      </c>
      <c r="E21" s="163" t="s">
        <v>129</v>
      </c>
      <c r="F21" s="157">
        <v>200000</v>
      </c>
      <c r="G21" s="157">
        <v>80000</v>
      </c>
      <c r="H21" s="157">
        <f aca="true" t="shared" si="5" ref="H21:H33">F21-G21</f>
        <v>120000</v>
      </c>
      <c r="I21" s="176">
        <f aca="true" t="shared" si="6" ref="I21:I33">G21-J21-K21-L21</f>
        <v>80000</v>
      </c>
      <c r="J21" s="176">
        <v>0</v>
      </c>
      <c r="K21" s="176">
        <v>0</v>
      </c>
      <c r="L21" s="176">
        <v>0</v>
      </c>
    </row>
    <row r="22" spans="1:12" ht="12.75" hidden="1">
      <c r="A22" s="139"/>
      <c r="B22" s="139"/>
      <c r="C22" s="139"/>
      <c r="D22" s="160"/>
      <c r="E22" s="163"/>
      <c r="F22" s="157"/>
      <c r="G22" s="157"/>
      <c r="H22" s="157">
        <f t="shared" si="5"/>
        <v>0</v>
      </c>
      <c r="I22" s="176">
        <f t="shared" si="6"/>
        <v>0</v>
      </c>
      <c r="J22" s="176">
        <v>0</v>
      </c>
      <c r="K22" s="176">
        <v>0</v>
      </c>
      <c r="L22" s="176">
        <v>0</v>
      </c>
    </row>
    <row r="23" spans="1:12" ht="12.75" hidden="1">
      <c r="A23" s="139"/>
      <c r="B23" s="139"/>
      <c r="C23" s="139"/>
      <c r="D23" s="160"/>
      <c r="E23" s="163"/>
      <c r="F23" s="157"/>
      <c r="G23" s="157"/>
      <c r="H23" s="157">
        <f t="shared" si="5"/>
        <v>0</v>
      </c>
      <c r="I23" s="176">
        <f t="shared" si="6"/>
        <v>0</v>
      </c>
      <c r="J23" s="176">
        <v>0</v>
      </c>
      <c r="K23" s="176">
        <v>0</v>
      </c>
      <c r="L23" s="176">
        <v>0</v>
      </c>
    </row>
    <row r="24" spans="1:12" ht="12.75" hidden="1">
      <c r="A24" s="139"/>
      <c r="B24" s="139"/>
      <c r="C24" s="139"/>
      <c r="D24" s="160"/>
      <c r="E24" s="163"/>
      <c r="F24" s="157"/>
      <c r="G24" s="157"/>
      <c r="H24" s="157">
        <f t="shared" si="5"/>
        <v>0</v>
      </c>
      <c r="I24" s="176">
        <f t="shared" si="6"/>
        <v>0</v>
      </c>
      <c r="J24" s="176">
        <v>0</v>
      </c>
      <c r="K24" s="176">
        <v>0</v>
      </c>
      <c r="L24" s="176">
        <v>0</v>
      </c>
    </row>
    <row r="25" spans="1:12" ht="12.75" hidden="1">
      <c r="A25" s="139"/>
      <c r="B25" s="139"/>
      <c r="C25" s="139"/>
      <c r="D25" s="160"/>
      <c r="E25" s="163"/>
      <c r="F25" s="157"/>
      <c r="G25" s="157"/>
      <c r="H25" s="157">
        <f t="shared" si="5"/>
        <v>0</v>
      </c>
      <c r="I25" s="176">
        <f t="shared" si="6"/>
        <v>0</v>
      </c>
      <c r="J25" s="176">
        <v>0</v>
      </c>
      <c r="K25" s="176">
        <v>0</v>
      </c>
      <c r="L25" s="176">
        <v>0</v>
      </c>
    </row>
    <row r="26" spans="1:12" ht="12.75" hidden="1">
      <c r="A26" s="138"/>
      <c r="B26" s="138"/>
      <c r="C26" s="139"/>
      <c r="D26" s="160"/>
      <c r="E26" s="163"/>
      <c r="F26" s="157"/>
      <c r="G26" s="157"/>
      <c r="H26" s="126">
        <f t="shared" si="5"/>
        <v>0</v>
      </c>
      <c r="I26" s="176">
        <f t="shared" si="6"/>
        <v>0</v>
      </c>
      <c r="J26" s="176">
        <v>0</v>
      </c>
      <c r="K26" s="176">
        <v>0</v>
      </c>
      <c r="L26" s="176">
        <v>0</v>
      </c>
    </row>
    <row r="27" spans="1:12" ht="12.75" hidden="1">
      <c r="A27" s="138"/>
      <c r="B27" s="138"/>
      <c r="C27" s="139"/>
      <c r="D27" s="160"/>
      <c r="E27" s="163"/>
      <c r="F27" s="157"/>
      <c r="G27" s="157"/>
      <c r="H27" s="157">
        <f t="shared" si="5"/>
        <v>0</v>
      </c>
      <c r="I27" s="176">
        <f t="shared" si="6"/>
        <v>0</v>
      </c>
      <c r="J27" s="176">
        <v>0</v>
      </c>
      <c r="K27" s="176">
        <v>0</v>
      </c>
      <c r="L27" s="176">
        <v>0</v>
      </c>
    </row>
    <row r="28" spans="1:12" ht="12.75" hidden="1">
      <c r="A28" s="138"/>
      <c r="B28" s="138"/>
      <c r="C28" s="139"/>
      <c r="D28" s="160"/>
      <c r="E28" s="163"/>
      <c r="F28" s="157"/>
      <c r="G28" s="157"/>
      <c r="H28" s="157">
        <f t="shared" si="5"/>
        <v>0</v>
      </c>
      <c r="I28" s="176">
        <f t="shared" si="6"/>
        <v>0</v>
      </c>
      <c r="J28" s="176">
        <v>0</v>
      </c>
      <c r="K28" s="176">
        <v>0</v>
      </c>
      <c r="L28" s="176">
        <v>0</v>
      </c>
    </row>
    <row r="29" spans="1:12" ht="12.75" hidden="1">
      <c r="A29" s="138"/>
      <c r="B29" s="138"/>
      <c r="C29" s="139"/>
      <c r="D29" s="160"/>
      <c r="E29" s="163"/>
      <c r="F29" s="157"/>
      <c r="G29" s="157"/>
      <c r="H29" s="157">
        <f t="shared" si="5"/>
        <v>0</v>
      </c>
      <c r="I29" s="176">
        <f t="shared" si="6"/>
        <v>0</v>
      </c>
      <c r="J29" s="176">
        <v>0</v>
      </c>
      <c r="K29" s="176">
        <v>0</v>
      </c>
      <c r="L29" s="176">
        <v>0</v>
      </c>
    </row>
    <row r="30" spans="1:12" ht="12.75" hidden="1">
      <c r="A30" s="138"/>
      <c r="B30" s="138"/>
      <c r="C30" s="139"/>
      <c r="D30" s="160"/>
      <c r="E30" s="164"/>
      <c r="F30" s="157"/>
      <c r="G30" s="157"/>
      <c r="H30" s="157">
        <f t="shared" si="5"/>
        <v>0</v>
      </c>
      <c r="I30" s="176">
        <f t="shared" si="6"/>
        <v>0</v>
      </c>
      <c r="J30" s="176">
        <v>0</v>
      </c>
      <c r="K30" s="176">
        <v>0</v>
      </c>
      <c r="L30" s="176">
        <v>0</v>
      </c>
    </row>
    <row r="31" spans="1:12" ht="12.75" hidden="1">
      <c r="A31" s="139"/>
      <c r="B31" s="139"/>
      <c r="C31" s="139"/>
      <c r="D31" s="160"/>
      <c r="E31" s="163"/>
      <c r="F31" s="157"/>
      <c r="G31" s="157"/>
      <c r="H31" s="157">
        <f t="shared" si="5"/>
        <v>0</v>
      </c>
      <c r="I31" s="176">
        <f t="shared" si="6"/>
        <v>0</v>
      </c>
      <c r="J31" s="176">
        <v>0</v>
      </c>
      <c r="K31" s="176">
        <v>0</v>
      </c>
      <c r="L31" s="176">
        <v>0</v>
      </c>
    </row>
    <row r="32" spans="1:12" ht="12.75" hidden="1">
      <c r="A32" s="139"/>
      <c r="B32" s="139"/>
      <c r="C32" s="139"/>
      <c r="D32" s="160"/>
      <c r="E32" s="163"/>
      <c r="F32" s="157"/>
      <c r="G32" s="157"/>
      <c r="H32" s="157">
        <f t="shared" si="5"/>
        <v>0</v>
      </c>
      <c r="I32" s="176">
        <f t="shared" si="6"/>
        <v>0</v>
      </c>
      <c r="J32" s="176">
        <v>0</v>
      </c>
      <c r="K32" s="176">
        <v>0</v>
      </c>
      <c r="L32" s="176">
        <v>0</v>
      </c>
    </row>
    <row r="33" spans="1:12" ht="12.75" hidden="1">
      <c r="A33" s="139"/>
      <c r="B33" s="139"/>
      <c r="C33" s="139"/>
      <c r="D33" s="160"/>
      <c r="E33" s="163"/>
      <c r="F33" s="157"/>
      <c r="G33" s="157"/>
      <c r="H33" s="157">
        <f t="shared" si="5"/>
        <v>0</v>
      </c>
      <c r="I33" s="176">
        <f t="shared" si="6"/>
        <v>0</v>
      </c>
      <c r="J33" s="176">
        <v>0</v>
      </c>
      <c r="K33" s="176">
        <v>0</v>
      </c>
      <c r="L33" s="176">
        <v>0</v>
      </c>
    </row>
    <row r="34" spans="1:12" ht="12.75">
      <c r="A34" s="7"/>
      <c r="B34" s="7"/>
      <c r="C34" s="7"/>
      <c r="D34" s="129"/>
      <c r="E34" s="127"/>
      <c r="F34" s="128"/>
      <c r="G34" s="128"/>
      <c r="H34" s="128"/>
      <c r="I34" s="128"/>
      <c r="J34" s="128"/>
      <c r="K34" s="128"/>
      <c r="L34" s="128"/>
    </row>
    <row r="35" spans="1:12" ht="12.75">
      <c r="A35" s="7"/>
      <c r="B35" s="7"/>
      <c r="C35" s="7"/>
      <c r="D35" s="7"/>
      <c r="E35" s="127"/>
      <c r="F35" s="7"/>
      <c r="G35" s="7"/>
      <c r="H35" s="7"/>
      <c r="I35" s="7"/>
      <c r="J35" s="7"/>
      <c r="K35" s="7"/>
      <c r="L35" s="7"/>
    </row>
    <row r="36" spans="1:12" ht="12.75">
      <c r="A36" s="7"/>
      <c r="B36" s="7"/>
      <c r="C36" s="7"/>
      <c r="D36" s="7"/>
      <c r="E36" s="127"/>
      <c r="F36" s="7"/>
      <c r="G36" s="7"/>
      <c r="H36" s="7"/>
      <c r="I36" s="7"/>
      <c r="J36" s="7"/>
      <c r="K36" s="7"/>
      <c r="L36" s="7"/>
    </row>
  </sheetData>
  <mergeCells count="10">
    <mergeCell ref="B6:D6"/>
    <mergeCell ref="B7:E7"/>
    <mergeCell ref="B20:E20"/>
    <mergeCell ref="B1:L1"/>
    <mergeCell ref="A3:C3"/>
    <mergeCell ref="D3:D4"/>
    <mergeCell ref="F3:F4"/>
    <mergeCell ref="G3:G4"/>
    <mergeCell ref="H3:H4"/>
    <mergeCell ref="I3:L3"/>
  </mergeCells>
  <printOptions/>
  <pageMargins left="0" right="0" top="0.984251968503937" bottom="0.472440944881889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4"/>
  <sheetViews>
    <sheetView zoomScale="75" zoomScaleNormal="75" workbookViewId="0" topLeftCell="A1">
      <selection activeCell="H6" sqref="A1:H16384"/>
    </sheetView>
  </sheetViews>
  <sheetFormatPr defaultColWidth="9.00390625" defaultRowHeight="12.75"/>
  <cols>
    <col min="1" max="1" width="5.25390625" style="71" customWidth="1"/>
    <col min="2" max="3" width="6.875" style="72" customWidth="1"/>
    <col min="4" max="4" width="69.625" style="77" customWidth="1"/>
    <col min="5" max="5" width="13.75390625" style="77" customWidth="1"/>
    <col min="6" max="7" width="14.375" style="77" customWidth="1"/>
    <col min="8" max="8" width="14.25390625" style="2" customWidth="1"/>
    <col min="9" max="10" width="2.625" style="2" customWidth="1"/>
    <col min="11" max="16384" width="9.125" style="2" customWidth="1"/>
  </cols>
  <sheetData>
    <row r="1" spans="1:8" ht="12.75">
      <c r="A1" s="48"/>
      <c r="B1" s="49"/>
      <c r="C1" s="49"/>
      <c r="D1" s="265" t="s">
        <v>92</v>
      </c>
      <c r="E1" s="265"/>
      <c r="F1" s="265"/>
      <c r="G1" s="265"/>
      <c r="H1" s="266"/>
    </row>
    <row r="2" spans="1:8" ht="14.25">
      <c r="A2" s="48"/>
      <c r="B2" s="49"/>
      <c r="C2" s="49"/>
      <c r="D2" s="267" t="str">
        <f>Dane!B1</f>
        <v>do Uchwały Nr XXIV/171/2005</v>
      </c>
      <c r="E2" s="267"/>
      <c r="F2" s="267"/>
      <c r="G2" s="267"/>
      <c r="H2" s="268"/>
    </row>
    <row r="3" spans="1:8" ht="15">
      <c r="A3" s="48"/>
      <c r="B3" s="49"/>
      <c r="C3" s="49"/>
      <c r="D3" s="269" t="s">
        <v>14</v>
      </c>
      <c r="E3" s="269"/>
      <c r="F3" s="269"/>
      <c r="G3" s="269"/>
      <c r="H3" s="270"/>
    </row>
    <row r="4" spans="1:8" ht="12.75">
      <c r="A4" s="48"/>
      <c r="B4" s="49"/>
      <c r="C4" s="49"/>
      <c r="D4" s="271" t="str">
        <f>Dane!B2</f>
        <v>z dnia 31 marca 2005 roku</v>
      </c>
      <c r="E4" s="271"/>
      <c r="F4" s="271"/>
      <c r="G4" s="271"/>
      <c r="H4" s="266"/>
    </row>
    <row r="5" spans="1:8" ht="23.25" customHeight="1">
      <c r="A5" s="272" t="s">
        <v>89</v>
      </c>
      <c r="B5" s="273"/>
      <c r="C5" s="273"/>
      <c r="D5" s="273"/>
      <c r="E5" s="273"/>
      <c r="F5" s="273"/>
      <c r="G5" s="273"/>
      <c r="H5" s="273"/>
    </row>
    <row r="6" spans="1:8" ht="12.75" customHeight="1">
      <c r="A6" s="251" t="s">
        <v>1</v>
      </c>
      <c r="B6" s="252"/>
      <c r="C6" s="253"/>
      <c r="D6" s="254" t="s">
        <v>42</v>
      </c>
      <c r="E6" s="230" t="s">
        <v>145</v>
      </c>
      <c r="F6" s="230" t="s">
        <v>9</v>
      </c>
      <c r="G6" s="230" t="s">
        <v>10</v>
      </c>
      <c r="H6" s="230" t="s">
        <v>40</v>
      </c>
    </row>
    <row r="7" spans="1:8" ht="12.75" customHeight="1">
      <c r="A7" s="50" t="s">
        <v>3</v>
      </c>
      <c r="B7" s="51" t="s">
        <v>22</v>
      </c>
      <c r="C7" s="51" t="s">
        <v>7</v>
      </c>
      <c r="D7" s="255"/>
      <c r="E7" s="231"/>
      <c r="F7" s="231"/>
      <c r="G7" s="231"/>
      <c r="H7" s="231"/>
    </row>
    <row r="8" spans="1:8" ht="15">
      <c r="A8" s="52">
        <v>900</v>
      </c>
      <c r="B8" s="53"/>
      <c r="C8" s="54"/>
      <c r="D8" s="55" t="s">
        <v>43</v>
      </c>
      <c r="E8" s="56">
        <f>SUM(E9)</f>
        <v>3766000</v>
      </c>
      <c r="F8" s="56">
        <f>SUM(F9)</f>
        <v>0</v>
      </c>
      <c r="G8" s="56">
        <f>SUM(G9)</f>
        <v>166779</v>
      </c>
      <c r="H8" s="56">
        <f>SUM(H9)</f>
        <v>3932779</v>
      </c>
    </row>
    <row r="9" spans="1:8" ht="15">
      <c r="A9" s="57"/>
      <c r="B9" s="58">
        <v>90017</v>
      </c>
      <c r="C9" s="54"/>
      <c r="D9" s="59" t="s">
        <v>44</v>
      </c>
      <c r="E9" s="60">
        <f>E44</f>
        <v>3766000</v>
      </c>
      <c r="F9" s="60">
        <f>F44</f>
        <v>0</v>
      </c>
      <c r="G9" s="60">
        <f>G44</f>
        <v>166779</v>
      </c>
      <c r="H9" s="60">
        <f>E9-F9+G9</f>
        <v>3932779</v>
      </c>
    </row>
    <row r="10" spans="1:8" ht="15">
      <c r="A10" s="57"/>
      <c r="B10" s="61"/>
      <c r="C10" s="61"/>
      <c r="D10" s="144" t="s">
        <v>45</v>
      </c>
      <c r="E10" s="62">
        <f>E49</f>
        <v>160000</v>
      </c>
      <c r="F10" s="62"/>
      <c r="G10" s="62"/>
      <c r="H10" s="60">
        <f>E10-F10+G10</f>
        <v>160000</v>
      </c>
    </row>
    <row r="11" spans="1:8" ht="15">
      <c r="A11" s="63"/>
      <c r="B11" s="64"/>
      <c r="C11" s="64"/>
      <c r="D11" s="55" t="s">
        <v>46</v>
      </c>
      <c r="E11" s="65">
        <f>SUM(E8+E10)</f>
        <v>3926000</v>
      </c>
      <c r="F11" s="65">
        <f>SUM(F8+F10)</f>
        <v>0</v>
      </c>
      <c r="G11" s="65">
        <f>SUM(G8+G10)</f>
        <v>166779</v>
      </c>
      <c r="H11" s="65">
        <f>SUM(H8+H10)</f>
        <v>4092779</v>
      </c>
    </row>
    <row r="12" spans="1:8" ht="12.75" customHeight="1">
      <c r="A12" s="251" t="s">
        <v>1</v>
      </c>
      <c r="B12" s="252"/>
      <c r="C12" s="253"/>
      <c r="D12" s="254" t="s">
        <v>47</v>
      </c>
      <c r="E12" s="230" t="s">
        <v>145</v>
      </c>
      <c r="F12" s="230" t="s">
        <v>9</v>
      </c>
      <c r="G12" s="230" t="s">
        <v>10</v>
      </c>
      <c r="H12" s="230" t="s">
        <v>40</v>
      </c>
    </row>
    <row r="13" spans="1:8" ht="12.75" customHeight="1">
      <c r="A13" s="50" t="s">
        <v>3</v>
      </c>
      <c r="B13" s="51" t="s">
        <v>22</v>
      </c>
      <c r="C13" s="51" t="s">
        <v>7</v>
      </c>
      <c r="D13" s="255"/>
      <c r="E13" s="231"/>
      <c r="F13" s="231"/>
      <c r="G13" s="231"/>
      <c r="H13" s="231"/>
    </row>
    <row r="14" spans="1:8" ht="15">
      <c r="A14" s="52">
        <v>900</v>
      </c>
      <c r="B14" s="53"/>
      <c r="C14" s="54"/>
      <c r="D14" s="55" t="s">
        <v>43</v>
      </c>
      <c r="E14" s="56">
        <f>SUM(E15)</f>
        <v>3766000</v>
      </c>
      <c r="F14" s="56">
        <f>SUM(F15)</f>
        <v>32000</v>
      </c>
      <c r="G14" s="56">
        <f>SUM(G15)</f>
        <v>198779</v>
      </c>
      <c r="H14" s="56">
        <f>SUM(H15)</f>
        <v>3932779</v>
      </c>
    </row>
    <row r="15" spans="1:8" ht="15">
      <c r="A15" s="57"/>
      <c r="B15" s="58">
        <v>90017</v>
      </c>
      <c r="C15" s="54"/>
      <c r="D15" s="59" t="s">
        <v>44</v>
      </c>
      <c r="E15" s="60">
        <f>E54</f>
        <v>3766000</v>
      </c>
      <c r="F15" s="60">
        <f>F54</f>
        <v>32000</v>
      </c>
      <c r="G15" s="60">
        <f>G54</f>
        <v>198779</v>
      </c>
      <c r="H15" s="60">
        <f>E15-F15+G15</f>
        <v>3932779</v>
      </c>
    </row>
    <row r="16" spans="1:8" ht="15">
      <c r="A16" s="57"/>
      <c r="B16" s="61"/>
      <c r="C16" s="61"/>
      <c r="D16" s="144" t="s">
        <v>48</v>
      </c>
      <c r="E16" s="62">
        <f>E73</f>
        <v>160000</v>
      </c>
      <c r="F16" s="62"/>
      <c r="G16" s="62"/>
      <c r="H16" s="60">
        <f>E16-F16+G16</f>
        <v>160000</v>
      </c>
    </row>
    <row r="17" spans="1:8" ht="15">
      <c r="A17" s="66"/>
      <c r="B17" s="67"/>
      <c r="C17" s="67"/>
      <c r="D17" s="55" t="s">
        <v>49</v>
      </c>
      <c r="E17" s="65">
        <f>SUM(E14+E16)</f>
        <v>3926000</v>
      </c>
      <c r="F17" s="65">
        <f>SUM(F14+F16)</f>
        <v>32000</v>
      </c>
      <c r="G17" s="65">
        <f>SUM(G14+G16)</f>
        <v>198779</v>
      </c>
      <c r="H17" s="65">
        <f>SUM(H14+H16)</f>
        <v>4092779</v>
      </c>
    </row>
    <row r="18" spans="1:8" ht="15">
      <c r="A18" s="68"/>
      <c r="B18" s="64"/>
      <c r="C18" s="64"/>
      <c r="D18" s="69"/>
      <c r="E18" s="69"/>
      <c r="F18" s="69"/>
      <c r="G18" s="69"/>
      <c r="H18" s="70"/>
    </row>
    <row r="19" spans="1:8" ht="15">
      <c r="A19" s="68"/>
      <c r="B19" s="64"/>
      <c r="C19" s="64"/>
      <c r="D19" s="69"/>
      <c r="E19" s="69"/>
      <c r="F19" s="69"/>
      <c r="G19" s="69"/>
      <c r="H19" s="70"/>
    </row>
    <row r="20" spans="4:7" ht="15">
      <c r="D20" s="73"/>
      <c r="E20" s="73"/>
      <c r="F20" s="73"/>
      <c r="G20" s="73"/>
    </row>
    <row r="22" spans="1:7" ht="12.75">
      <c r="A22" s="48"/>
      <c r="B22" s="49"/>
      <c r="D22" s="74"/>
      <c r="E22" s="74"/>
      <c r="F22" s="74"/>
      <c r="G22" s="74"/>
    </row>
    <row r="23" spans="1:7" ht="20.25">
      <c r="A23" s="48"/>
      <c r="B23" s="49"/>
      <c r="C23" s="49"/>
      <c r="D23" s="75"/>
      <c r="E23" s="75"/>
      <c r="F23" s="75"/>
      <c r="G23" s="75"/>
    </row>
    <row r="24" spans="3:7" ht="12.75">
      <c r="C24" s="76"/>
      <c r="D24" s="37"/>
      <c r="E24" s="37"/>
      <c r="F24" s="37"/>
      <c r="G24" s="37"/>
    </row>
    <row r="25" spans="3:7" ht="12.75">
      <c r="C25" s="76"/>
      <c r="D25" s="37"/>
      <c r="E25" s="37"/>
      <c r="F25" s="37"/>
      <c r="G25" s="37"/>
    </row>
    <row r="26" ht="12.75">
      <c r="C26" s="76"/>
    </row>
    <row r="27" ht="12.75">
      <c r="C27" s="76"/>
    </row>
    <row r="39" spans="4:7" ht="12.75">
      <c r="D39" s="78"/>
      <c r="E39" s="78"/>
      <c r="F39" s="78"/>
      <c r="G39" s="78"/>
    </row>
    <row r="40" spans="1:8" ht="20.25">
      <c r="A40" s="256" t="s">
        <v>90</v>
      </c>
      <c r="B40" s="257"/>
      <c r="C40" s="257"/>
      <c r="D40" s="257"/>
      <c r="E40" s="257"/>
      <c r="F40" s="257"/>
      <c r="G40" s="257"/>
      <c r="H40" s="257"/>
    </row>
    <row r="41" spans="1:8" ht="12.75" customHeight="1">
      <c r="A41" s="258" t="s">
        <v>1</v>
      </c>
      <c r="B41" s="259"/>
      <c r="C41" s="260"/>
      <c r="D41" s="261" t="s">
        <v>42</v>
      </c>
      <c r="E41" s="263" t="s">
        <v>139</v>
      </c>
      <c r="F41" s="230" t="s">
        <v>9</v>
      </c>
      <c r="G41" s="230" t="s">
        <v>10</v>
      </c>
      <c r="H41" s="230" t="s">
        <v>40</v>
      </c>
    </row>
    <row r="42" spans="1:8" ht="12.75" customHeight="1">
      <c r="A42" s="81" t="s">
        <v>3</v>
      </c>
      <c r="B42" s="82" t="s">
        <v>22</v>
      </c>
      <c r="C42" s="82" t="s">
        <v>7</v>
      </c>
      <c r="D42" s="262"/>
      <c r="E42" s="264"/>
      <c r="F42" s="231"/>
      <c r="G42" s="231"/>
      <c r="H42" s="231"/>
    </row>
    <row r="43" spans="1:8" ht="15">
      <c r="A43" s="178">
        <v>900</v>
      </c>
      <c r="B43" s="179"/>
      <c r="C43" s="246" t="s">
        <v>43</v>
      </c>
      <c r="D43" s="238"/>
      <c r="E43" s="180">
        <f>SUM(E44)</f>
        <v>3766000</v>
      </c>
      <c r="F43" s="56">
        <f>SUM(F44)</f>
        <v>0</v>
      </c>
      <c r="G43" s="56">
        <f>SUM(G44)</f>
        <v>166779</v>
      </c>
      <c r="H43" s="56">
        <f>SUM(H44)</f>
        <v>3932779</v>
      </c>
    </row>
    <row r="44" spans="1:8" ht="15">
      <c r="A44" s="151"/>
      <c r="B44" s="181">
        <v>90017</v>
      </c>
      <c r="C44" s="182"/>
      <c r="D44" s="159" t="s">
        <v>44</v>
      </c>
      <c r="E44" s="154">
        <f>SUM(E45:E48)</f>
        <v>3766000</v>
      </c>
      <c r="F44" s="60">
        <f>SUM(F45:F48)</f>
        <v>0</v>
      </c>
      <c r="G44" s="60">
        <f>SUM(G45:G48)</f>
        <v>166779</v>
      </c>
      <c r="H44" s="60">
        <f>SUM(H45:H48)</f>
        <v>3932779</v>
      </c>
    </row>
    <row r="45" spans="1:8" ht="15">
      <c r="A45" s="84"/>
      <c r="B45" s="85"/>
      <c r="C45" s="183" t="s">
        <v>50</v>
      </c>
      <c r="D45" s="160" t="s">
        <v>51</v>
      </c>
      <c r="E45" s="154">
        <v>3296000</v>
      </c>
      <c r="F45" s="60"/>
      <c r="G45" s="60">
        <v>140000</v>
      </c>
      <c r="H45" s="60">
        <f>E45-F45+G45</f>
        <v>3436000</v>
      </c>
    </row>
    <row r="46" spans="1:8" ht="15">
      <c r="A46" s="84"/>
      <c r="B46" s="85"/>
      <c r="C46" s="183" t="s">
        <v>38</v>
      </c>
      <c r="D46" s="160" t="s">
        <v>140</v>
      </c>
      <c r="E46" s="154">
        <v>15000</v>
      </c>
      <c r="F46" s="60"/>
      <c r="G46" s="60"/>
      <c r="H46" s="60">
        <f>E46-F46+G46</f>
        <v>15000</v>
      </c>
    </row>
    <row r="47" spans="1:8" ht="15">
      <c r="A47" s="84"/>
      <c r="B47" s="85"/>
      <c r="C47" s="183" t="s">
        <v>52</v>
      </c>
      <c r="D47" s="160" t="s">
        <v>53</v>
      </c>
      <c r="E47" s="154">
        <v>5000</v>
      </c>
      <c r="F47" s="60"/>
      <c r="G47" s="60"/>
      <c r="H47" s="60">
        <f>E47-F47+G47</f>
        <v>5000</v>
      </c>
    </row>
    <row r="48" spans="1:8" ht="15">
      <c r="A48" s="84"/>
      <c r="B48" s="85"/>
      <c r="C48" s="183">
        <v>2650</v>
      </c>
      <c r="D48" s="160" t="s">
        <v>141</v>
      </c>
      <c r="E48" s="154">
        <v>450000</v>
      </c>
      <c r="F48" s="60"/>
      <c r="G48" s="60">
        <v>26779</v>
      </c>
      <c r="H48" s="60">
        <f>E48-F48+G48</f>
        <v>476779</v>
      </c>
    </row>
    <row r="49" spans="1:8" ht="15">
      <c r="A49" s="184"/>
      <c r="B49" s="185"/>
      <c r="C49" s="247" t="s">
        <v>45</v>
      </c>
      <c r="D49" s="248"/>
      <c r="E49" s="186">
        <v>160000</v>
      </c>
      <c r="F49" s="62"/>
      <c r="G49" s="62"/>
      <c r="H49" s="60">
        <f>E49-F49+G49</f>
        <v>160000</v>
      </c>
    </row>
    <row r="50" spans="1:8" ht="15">
      <c r="A50" s="187"/>
      <c r="B50" s="188"/>
      <c r="C50" s="188"/>
      <c r="D50" s="189" t="s">
        <v>46</v>
      </c>
      <c r="E50" s="150">
        <f>SUM(E43+E49)</f>
        <v>3926000</v>
      </c>
      <c r="F50" s="65">
        <f>SUM(F43+F49)</f>
        <v>0</v>
      </c>
      <c r="G50" s="65">
        <f>SUM(G43+G49)</f>
        <v>166779</v>
      </c>
      <c r="H50" s="65">
        <f>SUM(H43+H49)</f>
        <v>4092779</v>
      </c>
    </row>
    <row r="51" spans="1:8" ht="12.75" customHeight="1">
      <c r="A51" s="258" t="s">
        <v>1</v>
      </c>
      <c r="B51" s="259"/>
      <c r="C51" s="260"/>
      <c r="D51" s="261" t="s">
        <v>47</v>
      </c>
      <c r="E51" s="263" t="s">
        <v>139</v>
      </c>
      <c r="F51" s="230" t="s">
        <v>9</v>
      </c>
      <c r="G51" s="230" t="s">
        <v>10</v>
      </c>
      <c r="H51" s="230" t="s">
        <v>40</v>
      </c>
    </row>
    <row r="52" spans="1:8" ht="12.75" customHeight="1">
      <c r="A52" s="81" t="s">
        <v>3</v>
      </c>
      <c r="B52" s="82" t="s">
        <v>22</v>
      </c>
      <c r="C52" s="82" t="s">
        <v>7</v>
      </c>
      <c r="D52" s="262"/>
      <c r="E52" s="264"/>
      <c r="F52" s="231"/>
      <c r="G52" s="231"/>
      <c r="H52" s="231"/>
    </row>
    <row r="53" spans="1:8" ht="15">
      <c r="A53" s="178">
        <v>900</v>
      </c>
      <c r="B53" s="179"/>
      <c r="C53" s="246" t="s">
        <v>43</v>
      </c>
      <c r="D53" s="238"/>
      <c r="E53" s="180">
        <f>SUM(E54)</f>
        <v>3766000</v>
      </c>
      <c r="F53" s="56">
        <f>SUM(F54)</f>
        <v>32000</v>
      </c>
      <c r="G53" s="56">
        <f>SUM(G54)</f>
        <v>198779</v>
      </c>
      <c r="H53" s="56">
        <f>SUM(H54)</f>
        <v>3932779</v>
      </c>
    </row>
    <row r="54" spans="1:8" ht="15">
      <c r="A54" s="151"/>
      <c r="B54" s="181">
        <v>90017</v>
      </c>
      <c r="C54" s="182"/>
      <c r="D54" s="159" t="s">
        <v>44</v>
      </c>
      <c r="E54" s="154">
        <f>SUM(E55:E72)</f>
        <v>3766000</v>
      </c>
      <c r="F54" s="60">
        <f>SUM(F55:F72)</f>
        <v>32000</v>
      </c>
      <c r="G54" s="60">
        <f>SUM(G55:G72)</f>
        <v>198779</v>
      </c>
      <c r="H54" s="60">
        <f>SUM(H55:H72)</f>
        <v>3932779</v>
      </c>
    </row>
    <row r="55" spans="1:8" ht="15">
      <c r="A55" s="84"/>
      <c r="B55" s="85"/>
      <c r="C55" s="183">
        <v>3020</v>
      </c>
      <c r="D55" s="153" t="s">
        <v>54</v>
      </c>
      <c r="E55" s="154">
        <v>15000</v>
      </c>
      <c r="F55" s="60"/>
      <c r="G55" s="60"/>
      <c r="H55" s="60">
        <f aca="true" t="shared" si="0" ref="H55:H73">E55-F55+G55</f>
        <v>15000</v>
      </c>
    </row>
    <row r="56" spans="1:8" ht="15">
      <c r="A56" s="84"/>
      <c r="B56" s="85"/>
      <c r="C56" s="181">
        <v>4010</v>
      </c>
      <c r="D56" s="153" t="s">
        <v>55</v>
      </c>
      <c r="E56" s="154">
        <v>1650000</v>
      </c>
      <c r="F56" s="60"/>
      <c r="G56" s="60"/>
      <c r="H56" s="60">
        <f t="shared" si="0"/>
        <v>1650000</v>
      </c>
    </row>
    <row r="57" spans="1:8" ht="15">
      <c r="A57" s="84"/>
      <c r="B57" s="85"/>
      <c r="C57" s="181">
        <v>4040</v>
      </c>
      <c r="D57" s="153" t="s">
        <v>56</v>
      </c>
      <c r="E57" s="154">
        <v>140000</v>
      </c>
      <c r="F57" s="60"/>
      <c r="G57" s="60"/>
      <c r="H57" s="60">
        <f t="shared" si="0"/>
        <v>140000</v>
      </c>
    </row>
    <row r="58" spans="1:8" ht="15">
      <c r="A58" s="84"/>
      <c r="B58" s="85"/>
      <c r="C58" s="181">
        <v>4110</v>
      </c>
      <c r="D58" s="153" t="s">
        <v>57</v>
      </c>
      <c r="E58" s="154">
        <v>300000</v>
      </c>
      <c r="F58" s="60"/>
      <c r="G58" s="60"/>
      <c r="H58" s="60">
        <f t="shared" si="0"/>
        <v>300000</v>
      </c>
    </row>
    <row r="59" spans="1:8" ht="15">
      <c r="A59" s="84"/>
      <c r="B59" s="85"/>
      <c r="C59" s="181">
        <v>4120</v>
      </c>
      <c r="D59" s="153" t="s">
        <v>58</v>
      </c>
      <c r="E59" s="154">
        <v>42000</v>
      </c>
      <c r="F59" s="60"/>
      <c r="G59" s="60"/>
      <c r="H59" s="60">
        <f t="shared" si="0"/>
        <v>42000</v>
      </c>
    </row>
    <row r="60" spans="1:8" ht="15">
      <c r="A60" s="84"/>
      <c r="B60" s="85"/>
      <c r="C60" s="181">
        <v>4170</v>
      </c>
      <c r="D60" s="153" t="s">
        <v>110</v>
      </c>
      <c r="E60" s="154">
        <v>8000</v>
      </c>
      <c r="F60" s="60"/>
      <c r="G60" s="60"/>
      <c r="H60" s="60">
        <f t="shared" si="0"/>
        <v>8000</v>
      </c>
    </row>
    <row r="61" spans="1:8" ht="15">
      <c r="A61" s="84"/>
      <c r="B61" s="85"/>
      <c r="C61" s="181">
        <v>4210</v>
      </c>
      <c r="D61" s="153" t="s">
        <v>59</v>
      </c>
      <c r="E61" s="154">
        <v>527000</v>
      </c>
      <c r="F61" s="60"/>
      <c r="G61" s="60"/>
      <c r="H61" s="60">
        <f t="shared" si="0"/>
        <v>527000</v>
      </c>
    </row>
    <row r="62" spans="1:8" ht="15">
      <c r="A62" s="84"/>
      <c r="B62" s="85"/>
      <c r="C62" s="181">
        <v>4260</v>
      </c>
      <c r="D62" s="153" t="s">
        <v>60</v>
      </c>
      <c r="E62" s="154">
        <v>350000</v>
      </c>
      <c r="F62" s="60"/>
      <c r="G62" s="60"/>
      <c r="H62" s="60">
        <f t="shared" si="0"/>
        <v>350000</v>
      </c>
    </row>
    <row r="63" spans="1:8" ht="15">
      <c r="A63" s="84"/>
      <c r="B63" s="85"/>
      <c r="C63" s="181">
        <v>4270</v>
      </c>
      <c r="D63" s="153" t="s">
        <v>61</v>
      </c>
      <c r="E63" s="154">
        <v>200000</v>
      </c>
      <c r="F63" s="60"/>
      <c r="G63" s="60">
        <v>26779</v>
      </c>
      <c r="H63" s="60">
        <f t="shared" si="0"/>
        <v>226779</v>
      </c>
    </row>
    <row r="64" spans="1:8" ht="15">
      <c r="A64" s="84"/>
      <c r="B64" s="85"/>
      <c r="C64" s="181">
        <v>4300</v>
      </c>
      <c r="D64" s="153" t="s">
        <v>62</v>
      </c>
      <c r="E64" s="154">
        <v>240000</v>
      </c>
      <c r="F64" s="35"/>
      <c r="G64" s="35">
        <v>32000</v>
      </c>
      <c r="H64" s="60">
        <f t="shared" si="0"/>
        <v>272000</v>
      </c>
    </row>
    <row r="65" spans="1:8" ht="15">
      <c r="A65" s="84"/>
      <c r="B65" s="85"/>
      <c r="C65" s="156">
        <v>4350</v>
      </c>
      <c r="D65" s="158" t="s">
        <v>142</v>
      </c>
      <c r="E65" s="154">
        <v>2000</v>
      </c>
      <c r="F65" s="60"/>
      <c r="G65" s="60"/>
      <c r="H65" s="60">
        <f t="shared" si="0"/>
        <v>2000</v>
      </c>
    </row>
    <row r="66" spans="1:8" ht="15">
      <c r="A66" s="84"/>
      <c r="B66" s="85"/>
      <c r="C66" s="181">
        <v>4410</v>
      </c>
      <c r="D66" s="153" t="s">
        <v>63</v>
      </c>
      <c r="E66" s="152">
        <v>24000</v>
      </c>
      <c r="F66" s="60"/>
      <c r="G66" s="60"/>
      <c r="H66" s="60">
        <f t="shared" si="0"/>
        <v>24000</v>
      </c>
    </row>
    <row r="67" spans="1:8" ht="15">
      <c r="A67" s="84"/>
      <c r="B67" s="85"/>
      <c r="C67" s="181">
        <v>4430</v>
      </c>
      <c r="D67" s="153" t="s">
        <v>64</v>
      </c>
      <c r="E67" s="154">
        <v>155000</v>
      </c>
      <c r="F67" s="60"/>
      <c r="G67" s="60"/>
      <c r="H67" s="60">
        <f t="shared" si="0"/>
        <v>155000</v>
      </c>
    </row>
    <row r="68" spans="1:8" ht="15">
      <c r="A68" s="84"/>
      <c r="B68" s="85"/>
      <c r="C68" s="181">
        <v>4440</v>
      </c>
      <c r="D68" s="153" t="s">
        <v>65</v>
      </c>
      <c r="E68" s="154">
        <v>65000</v>
      </c>
      <c r="F68" s="60"/>
      <c r="G68" s="60"/>
      <c r="H68" s="60">
        <f t="shared" si="0"/>
        <v>65000</v>
      </c>
    </row>
    <row r="69" spans="1:8" ht="15">
      <c r="A69" s="84"/>
      <c r="B69" s="85"/>
      <c r="C69" s="181">
        <v>4480</v>
      </c>
      <c r="D69" s="160" t="s">
        <v>66</v>
      </c>
      <c r="E69" s="154">
        <v>12000</v>
      </c>
      <c r="F69" s="60"/>
      <c r="G69" s="60"/>
      <c r="H69" s="60">
        <f t="shared" si="0"/>
        <v>12000</v>
      </c>
    </row>
    <row r="70" spans="1:8" ht="15">
      <c r="A70" s="84"/>
      <c r="B70" s="85"/>
      <c r="C70" s="181">
        <v>4500</v>
      </c>
      <c r="D70" s="160" t="s">
        <v>67</v>
      </c>
      <c r="E70" s="154">
        <v>4000</v>
      </c>
      <c r="F70" s="60"/>
      <c r="G70" s="60"/>
      <c r="H70" s="60">
        <f t="shared" si="0"/>
        <v>4000</v>
      </c>
    </row>
    <row r="71" spans="1:8" ht="15">
      <c r="A71" s="84"/>
      <c r="B71" s="85"/>
      <c r="C71" s="181">
        <v>4530</v>
      </c>
      <c r="D71" s="160" t="s">
        <v>81</v>
      </c>
      <c r="E71" s="154">
        <v>32000</v>
      </c>
      <c r="F71" s="62">
        <v>32000</v>
      </c>
      <c r="G71" s="62"/>
      <c r="H71" s="60">
        <f>E71-F71+G71</f>
        <v>0</v>
      </c>
    </row>
    <row r="72" spans="1:8" ht="15">
      <c r="A72" s="84"/>
      <c r="B72" s="85"/>
      <c r="C72" s="181">
        <v>6070</v>
      </c>
      <c r="D72" s="160" t="s">
        <v>161</v>
      </c>
      <c r="E72" s="154">
        <v>0</v>
      </c>
      <c r="F72" s="62"/>
      <c r="G72" s="62">
        <v>140000</v>
      </c>
      <c r="H72" s="60">
        <f>E72-F72+G72</f>
        <v>140000</v>
      </c>
    </row>
    <row r="73" spans="1:8" ht="15">
      <c r="A73" s="184"/>
      <c r="B73" s="185"/>
      <c r="C73" s="249" t="s">
        <v>48</v>
      </c>
      <c r="D73" s="250"/>
      <c r="E73" s="186">
        <f>E50-E54</f>
        <v>160000</v>
      </c>
      <c r="F73" s="65"/>
      <c r="G73" s="65"/>
      <c r="H73" s="60">
        <f t="shared" si="0"/>
        <v>160000</v>
      </c>
    </row>
    <row r="74" spans="1:8" ht="14.25">
      <c r="A74" s="190"/>
      <c r="B74" s="191"/>
      <c r="C74" s="191"/>
      <c r="D74" s="189" t="s">
        <v>49</v>
      </c>
      <c r="E74" s="150">
        <f>SUM(E53+E73)</f>
        <v>3926000</v>
      </c>
      <c r="F74" s="150">
        <f>SUM(F53+F73)</f>
        <v>32000</v>
      </c>
      <c r="G74" s="150">
        <f>SUM(G53+G73)</f>
        <v>198779</v>
      </c>
      <c r="H74" s="150">
        <f>SUM(H53+H73)</f>
        <v>4092779</v>
      </c>
    </row>
  </sheetData>
  <mergeCells count="34">
    <mergeCell ref="A5:H5"/>
    <mergeCell ref="A51:C51"/>
    <mergeCell ref="D51:D52"/>
    <mergeCell ref="G6:G7"/>
    <mergeCell ref="G12:G13"/>
    <mergeCell ref="G41:G42"/>
    <mergeCell ref="G51:G52"/>
    <mergeCell ref="H6:H7"/>
    <mergeCell ref="A12:C12"/>
    <mergeCell ref="D12:D13"/>
    <mergeCell ref="D1:H1"/>
    <mergeCell ref="D2:H2"/>
    <mergeCell ref="D3:H3"/>
    <mergeCell ref="D4:H4"/>
    <mergeCell ref="F41:F42"/>
    <mergeCell ref="H12:H13"/>
    <mergeCell ref="E6:E7"/>
    <mergeCell ref="F6:F7"/>
    <mergeCell ref="E12:E13"/>
    <mergeCell ref="F12:F13"/>
    <mergeCell ref="F51:F52"/>
    <mergeCell ref="A6:C6"/>
    <mergeCell ref="D6:D7"/>
    <mergeCell ref="H51:H52"/>
    <mergeCell ref="A40:H40"/>
    <mergeCell ref="A41:C41"/>
    <mergeCell ref="D41:D42"/>
    <mergeCell ref="H41:H42"/>
    <mergeCell ref="E41:E42"/>
    <mergeCell ref="E51:E52"/>
    <mergeCell ref="C43:D43"/>
    <mergeCell ref="C49:D49"/>
    <mergeCell ref="C53:D53"/>
    <mergeCell ref="C73:D73"/>
  </mergeCells>
  <printOptions/>
  <pageMargins left="0" right="0" top="0.3937007874015748" bottom="0.3937007874015748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E8" sqref="A1:E16384"/>
    </sheetView>
  </sheetViews>
  <sheetFormatPr defaultColWidth="9.00390625" defaultRowHeight="12.75"/>
  <cols>
    <col min="1" max="1" width="5.00390625" style="2" customWidth="1"/>
    <col min="2" max="2" width="29.25390625" style="2" customWidth="1"/>
    <col min="3" max="3" width="17.875" style="2" customWidth="1"/>
    <col min="4" max="4" width="20.125" style="2" customWidth="1"/>
    <col min="5" max="5" width="18.75390625" style="2" customWidth="1"/>
    <col min="6" max="16384" width="9.125" style="2" customWidth="1"/>
  </cols>
  <sheetData>
    <row r="1" spans="3:5" ht="12.75">
      <c r="C1" s="283" t="s">
        <v>41</v>
      </c>
      <c r="D1" s="284"/>
      <c r="E1" s="284"/>
    </row>
    <row r="2" spans="3:5" ht="14.25">
      <c r="C2" s="285" t="str">
        <f>Dane!B1</f>
        <v>do Uchwały Nr XXIV/171/2005</v>
      </c>
      <c r="D2" s="286"/>
      <c r="E2" s="286"/>
    </row>
    <row r="3" spans="3:5" ht="15">
      <c r="C3" s="287" t="s">
        <v>14</v>
      </c>
      <c r="D3" s="288"/>
      <c r="E3" s="288"/>
    </row>
    <row r="4" spans="3:5" ht="12.75">
      <c r="C4" s="271" t="str">
        <f>Dane!B2</f>
        <v>z dnia 31 marca 2005 roku</v>
      </c>
      <c r="D4" s="284"/>
      <c r="E4" s="284"/>
    </row>
    <row r="5" spans="1:5" ht="18">
      <c r="A5" s="274" t="s">
        <v>91</v>
      </c>
      <c r="B5" s="275"/>
      <c r="C5" s="275"/>
      <c r="D5" s="275"/>
      <c r="E5" s="275"/>
    </row>
    <row r="6" spans="1:5" ht="18.75" thickBot="1">
      <c r="A6" s="274" t="s">
        <v>143</v>
      </c>
      <c r="B6" s="275"/>
      <c r="C6" s="275"/>
      <c r="D6" s="275"/>
      <c r="E6" s="275"/>
    </row>
    <row r="7" spans="1:5" ht="18">
      <c r="A7" s="276" t="s">
        <v>15</v>
      </c>
      <c r="B7" s="278" t="s">
        <v>74</v>
      </c>
      <c r="C7" s="280" t="s">
        <v>68</v>
      </c>
      <c r="D7" s="280" t="s">
        <v>69</v>
      </c>
      <c r="E7" s="282"/>
    </row>
    <row r="8" spans="1:5" ht="12.75">
      <c r="A8" s="277"/>
      <c r="B8" s="279"/>
      <c r="C8" s="281"/>
      <c r="D8" s="34" t="s">
        <v>70</v>
      </c>
      <c r="E8" s="38" t="s">
        <v>71</v>
      </c>
    </row>
    <row r="9" spans="1:5" ht="12.75">
      <c r="A9" s="39">
        <v>1</v>
      </c>
      <c r="B9" s="34">
        <v>2</v>
      </c>
      <c r="C9" s="34">
        <v>3</v>
      </c>
      <c r="D9" s="34">
        <v>4</v>
      </c>
      <c r="E9" s="38">
        <v>5</v>
      </c>
    </row>
    <row r="10" spans="1:5" ht="23.25">
      <c r="A10" s="40"/>
      <c r="B10" s="41" t="s">
        <v>49</v>
      </c>
      <c r="C10" s="42">
        <f>SUM(C11)</f>
        <v>476779</v>
      </c>
      <c r="D10" s="42">
        <f>SUM(D11)</f>
        <v>0</v>
      </c>
      <c r="E10" s="43">
        <f>SUM(E11)</f>
        <v>0</v>
      </c>
    </row>
    <row r="11" spans="1:5" ht="30.75" thickBot="1">
      <c r="A11" s="44" t="s">
        <v>72</v>
      </c>
      <c r="B11" s="45" t="s">
        <v>73</v>
      </c>
      <c r="C11" s="46">
        <v>476779</v>
      </c>
      <c r="D11" s="46">
        <v>0</v>
      </c>
      <c r="E11" s="47">
        <v>0</v>
      </c>
    </row>
  </sheetData>
  <mergeCells count="10">
    <mergeCell ref="C1:E1"/>
    <mergeCell ref="C2:E2"/>
    <mergeCell ref="C3:E3"/>
    <mergeCell ref="C4:E4"/>
    <mergeCell ref="A5:E5"/>
    <mergeCell ref="A6:E6"/>
    <mergeCell ref="A7:A8"/>
    <mergeCell ref="B7:B8"/>
    <mergeCell ref="C7:C8"/>
    <mergeCell ref="D7:E7"/>
  </mergeCells>
  <printOptions/>
  <pageMargins left="0.984251968503937" right="0" top="0.984251968503937" bottom="0.5905511811023623" header="0" footer="0"/>
  <pageSetup horizontalDpi="300" verticalDpi="300" orientation="portrait" paperSize="9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0"/>
  <sheetViews>
    <sheetView zoomScale="75" zoomScaleNormal="75" workbookViewId="0" topLeftCell="A1">
      <selection activeCell="N5" sqref="A1:N16384"/>
    </sheetView>
  </sheetViews>
  <sheetFormatPr defaultColWidth="9.00390625" defaultRowHeight="12.75"/>
  <cols>
    <col min="1" max="1" width="4.375" style="4" customWidth="1"/>
    <col min="2" max="2" width="6.625" style="4" customWidth="1"/>
    <col min="3" max="3" width="5.75390625" style="4" customWidth="1"/>
    <col min="4" max="4" width="43.875" style="4" customWidth="1"/>
    <col min="5" max="5" width="6.875" style="120" customWidth="1"/>
    <col min="6" max="6" width="11.00390625" style="4" customWidth="1"/>
    <col min="7" max="7" width="11.125" style="4" customWidth="1"/>
    <col min="8" max="8" width="11.00390625" style="4" customWidth="1"/>
    <col min="9" max="9" width="11.375" style="4" customWidth="1"/>
    <col min="10" max="10" width="12.00390625" style="4" customWidth="1"/>
    <col min="11" max="12" width="10.00390625" style="4" customWidth="1"/>
    <col min="13" max="13" width="10.25390625" style="4" customWidth="1"/>
    <col min="14" max="14" width="12.75390625" style="4" customWidth="1"/>
    <col min="15" max="16" width="1.75390625" style="4" customWidth="1"/>
    <col min="17" max="16384" width="9.125" style="4" customWidth="1"/>
  </cols>
  <sheetData>
    <row r="1" spans="9:14" ht="12.75">
      <c r="I1" s="289" t="s">
        <v>84</v>
      </c>
      <c r="J1" s="290"/>
      <c r="K1" s="290"/>
      <c r="L1" s="290"/>
      <c r="M1" s="290"/>
      <c r="N1" s="290"/>
    </row>
    <row r="2" spans="9:14" ht="12.75">
      <c r="I2" s="291" t="str">
        <f>Dane!B1</f>
        <v>do Uchwały Nr XXIV/171/2005</v>
      </c>
      <c r="J2" s="290"/>
      <c r="K2" s="290"/>
      <c r="L2" s="290"/>
      <c r="M2" s="290"/>
      <c r="N2" s="290"/>
    </row>
    <row r="3" spans="9:14" ht="15">
      <c r="I3" s="292" t="s">
        <v>14</v>
      </c>
      <c r="J3" s="293"/>
      <c r="K3" s="293"/>
      <c r="L3" s="293"/>
      <c r="M3" s="293"/>
      <c r="N3" s="293"/>
    </row>
    <row r="4" spans="9:14" ht="12.75">
      <c r="I4" s="291" t="str">
        <f>Dane!B2</f>
        <v>z dnia 31 marca 2005 roku</v>
      </c>
      <c r="J4" s="290"/>
      <c r="K4" s="290"/>
      <c r="L4" s="290"/>
      <c r="M4" s="290"/>
      <c r="N4" s="290"/>
    </row>
    <row r="5" spans="2:13" ht="18.75">
      <c r="B5" s="239" t="s">
        <v>111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</row>
    <row r="6" s="121" customFormat="1" ht="8.25">
      <c r="E6" s="122"/>
    </row>
    <row r="7" spans="1:14" ht="22.5" customHeight="1">
      <c r="A7" s="240" t="s">
        <v>1</v>
      </c>
      <c r="B7" s="217"/>
      <c r="C7" s="217"/>
      <c r="D7" s="216" t="s">
        <v>20</v>
      </c>
      <c r="E7" s="162" t="s">
        <v>112</v>
      </c>
      <c r="F7" s="217" t="s">
        <v>113</v>
      </c>
      <c r="G7" s="241" t="s">
        <v>114</v>
      </c>
      <c r="H7" s="242" t="s">
        <v>115</v>
      </c>
      <c r="I7" s="241" t="s">
        <v>116</v>
      </c>
      <c r="J7" s="243" t="s">
        <v>117</v>
      </c>
      <c r="K7" s="244"/>
      <c r="L7" s="244"/>
      <c r="M7" s="245"/>
      <c r="N7" s="216" t="s">
        <v>21</v>
      </c>
    </row>
    <row r="8" spans="1:14" ht="22.5" customHeight="1">
      <c r="A8" s="165" t="s">
        <v>3</v>
      </c>
      <c r="B8" s="165" t="s">
        <v>22</v>
      </c>
      <c r="C8" s="165" t="s">
        <v>7</v>
      </c>
      <c r="D8" s="216"/>
      <c r="E8" s="166" t="s">
        <v>23</v>
      </c>
      <c r="F8" s="217"/>
      <c r="G8" s="241"/>
      <c r="H8" s="242"/>
      <c r="I8" s="241"/>
      <c r="J8" s="167" t="s">
        <v>118</v>
      </c>
      <c r="K8" s="167" t="s">
        <v>119</v>
      </c>
      <c r="L8" s="167" t="s">
        <v>79</v>
      </c>
      <c r="M8" s="167" t="s">
        <v>120</v>
      </c>
      <c r="N8" s="216"/>
    </row>
    <row r="9" spans="1:14" ht="23.25" customHeight="1">
      <c r="A9" s="161">
        <v>1</v>
      </c>
      <c r="B9" s="161">
        <v>2</v>
      </c>
      <c r="C9" s="161">
        <v>3</v>
      </c>
      <c r="D9" s="161">
        <v>4</v>
      </c>
      <c r="E9" s="161">
        <v>5</v>
      </c>
      <c r="F9" s="161">
        <v>6</v>
      </c>
      <c r="G9" s="161">
        <v>7</v>
      </c>
      <c r="H9" s="161">
        <v>8</v>
      </c>
      <c r="I9" s="161">
        <v>9</v>
      </c>
      <c r="J9" s="34">
        <v>10</v>
      </c>
      <c r="K9" s="34">
        <v>11</v>
      </c>
      <c r="L9" s="34">
        <v>12</v>
      </c>
      <c r="M9" s="34">
        <v>13</v>
      </c>
      <c r="N9" s="161">
        <v>14</v>
      </c>
    </row>
    <row r="10" spans="1:14" s="120" customFormat="1" ht="18">
      <c r="A10" s="168"/>
      <c r="B10" s="234" t="s">
        <v>24</v>
      </c>
      <c r="C10" s="235"/>
      <c r="D10" s="235"/>
      <c r="E10" s="169"/>
      <c r="F10" s="170">
        <f aca="true" t="shared" si="0" ref="F10:M10">SUM(F11+F24)</f>
        <v>1413203</v>
      </c>
      <c r="G10" s="170">
        <f t="shared" si="0"/>
        <v>19996564</v>
      </c>
      <c r="H10" s="170">
        <f t="shared" si="0"/>
        <v>4122767</v>
      </c>
      <c r="I10" s="170">
        <f t="shared" si="0"/>
        <v>15873797</v>
      </c>
      <c r="J10" s="171">
        <f t="shared" si="0"/>
        <v>3291767</v>
      </c>
      <c r="K10" s="171">
        <f t="shared" si="0"/>
        <v>0</v>
      </c>
      <c r="L10" s="171">
        <f t="shared" si="0"/>
        <v>0</v>
      </c>
      <c r="M10" s="171">
        <f t="shared" si="0"/>
        <v>831000</v>
      </c>
      <c r="N10" s="172"/>
    </row>
    <row r="11" spans="1:14" ht="20.25" customHeight="1">
      <c r="A11" s="173" t="s">
        <v>25</v>
      </c>
      <c r="B11" s="236" t="s">
        <v>26</v>
      </c>
      <c r="C11" s="237"/>
      <c r="D11" s="237"/>
      <c r="E11" s="238"/>
      <c r="F11" s="152">
        <f aca="true" t="shared" si="1" ref="F11:M11">SUM(F12:F23)</f>
        <v>894500</v>
      </c>
      <c r="G11" s="152">
        <f t="shared" si="1"/>
        <v>1701267</v>
      </c>
      <c r="H11" s="152">
        <f t="shared" si="1"/>
        <v>1701267</v>
      </c>
      <c r="I11" s="152">
        <f t="shared" si="1"/>
        <v>0</v>
      </c>
      <c r="J11" s="174">
        <f t="shared" si="1"/>
        <v>1701267</v>
      </c>
      <c r="K11" s="174">
        <f t="shared" si="1"/>
        <v>0</v>
      </c>
      <c r="L11" s="174">
        <f t="shared" si="1"/>
        <v>0</v>
      </c>
      <c r="M11" s="174">
        <f t="shared" si="1"/>
        <v>0</v>
      </c>
      <c r="N11" s="175"/>
    </row>
    <row r="12" spans="1:14" s="125" customFormat="1" ht="18" customHeight="1">
      <c r="A12" s="138">
        <v>600</v>
      </c>
      <c r="B12" s="138">
        <v>60016</v>
      </c>
      <c r="C12" s="139">
        <v>6050</v>
      </c>
      <c r="D12" s="160" t="s">
        <v>28</v>
      </c>
      <c r="E12" s="164" t="s">
        <v>31</v>
      </c>
      <c r="F12" s="126">
        <v>87500</v>
      </c>
      <c r="G12" s="157">
        <v>12500</v>
      </c>
      <c r="H12" s="157">
        <v>12500</v>
      </c>
      <c r="I12" s="157">
        <f aca="true" t="shared" si="2" ref="I12:I23">G12-H12</f>
        <v>0</v>
      </c>
      <c r="J12" s="176">
        <f aca="true" t="shared" si="3" ref="J12:J23">H12-K12-L12-M12</f>
        <v>12500</v>
      </c>
      <c r="K12" s="176">
        <v>0</v>
      </c>
      <c r="L12" s="176">
        <v>0</v>
      </c>
      <c r="M12" s="176">
        <v>0</v>
      </c>
      <c r="N12" s="163" t="s">
        <v>93</v>
      </c>
    </row>
    <row r="13" spans="1:14" ht="33.75">
      <c r="A13" s="138">
        <v>600</v>
      </c>
      <c r="B13" s="138">
        <v>60016</v>
      </c>
      <c r="C13" s="139">
        <v>6050</v>
      </c>
      <c r="D13" s="177" t="s">
        <v>82</v>
      </c>
      <c r="E13" s="164" t="s">
        <v>31</v>
      </c>
      <c r="F13" s="126">
        <v>212000</v>
      </c>
      <c r="G13" s="157">
        <v>28000</v>
      </c>
      <c r="H13" s="157">
        <v>28000</v>
      </c>
      <c r="I13" s="157">
        <f t="shared" si="2"/>
        <v>0</v>
      </c>
      <c r="J13" s="176">
        <f t="shared" si="3"/>
        <v>28000</v>
      </c>
      <c r="K13" s="176">
        <v>0</v>
      </c>
      <c r="L13" s="176">
        <v>0</v>
      </c>
      <c r="M13" s="176">
        <v>0</v>
      </c>
      <c r="N13" s="163" t="s">
        <v>93</v>
      </c>
    </row>
    <row r="14" spans="1:14" ht="22.5">
      <c r="A14" s="138">
        <v>600</v>
      </c>
      <c r="B14" s="138">
        <v>60016</v>
      </c>
      <c r="C14" s="139">
        <v>6050</v>
      </c>
      <c r="D14" s="160" t="s">
        <v>29</v>
      </c>
      <c r="E14" s="164" t="s">
        <v>31</v>
      </c>
      <c r="F14" s="126">
        <v>189000</v>
      </c>
      <c r="G14" s="157">
        <v>21000</v>
      </c>
      <c r="H14" s="157">
        <v>21000</v>
      </c>
      <c r="I14" s="157">
        <f t="shared" si="2"/>
        <v>0</v>
      </c>
      <c r="J14" s="176">
        <f t="shared" si="3"/>
        <v>21000</v>
      </c>
      <c r="K14" s="176">
        <v>0</v>
      </c>
      <c r="L14" s="176">
        <v>0</v>
      </c>
      <c r="M14" s="176">
        <v>0</v>
      </c>
      <c r="N14" s="163" t="s">
        <v>93</v>
      </c>
    </row>
    <row r="15" spans="1:14" ht="22.5">
      <c r="A15" s="138">
        <v>600</v>
      </c>
      <c r="B15" s="138">
        <v>60016</v>
      </c>
      <c r="C15" s="139">
        <v>6050</v>
      </c>
      <c r="D15" s="160" t="s">
        <v>86</v>
      </c>
      <c r="E15" s="163" t="s">
        <v>31</v>
      </c>
      <c r="F15" s="157">
        <v>101000</v>
      </c>
      <c r="G15" s="157">
        <v>374000</v>
      </c>
      <c r="H15" s="157">
        <v>374000</v>
      </c>
      <c r="I15" s="157">
        <f t="shared" si="2"/>
        <v>0</v>
      </c>
      <c r="J15" s="176">
        <f t="shared" si="3"/>
        <v>374000</v>
      </c>
      <c r="K15" s="176">
        <v>0</v>
      </c>
      <c r="L15" s="176">
        <v>0</v>
      </c>
      <c r="M15" s="176">
        <v>0</v>
      </c>
      <c r="N15" s="163" t="s">
        <v>121</v>
      </c>
    </row>
    <row r="16" spans="1:14" ht="22.5">
      <c r="A16" s="138">
        <v>600</v>
      </c>
      <c r="B16" s="138">
        <v>60016</v>
      </c>
      <c r="C16" s="139">
        <v>6050</v>
      </c>
      <c r="D16" s="160" t="s">
        <v>122</v>
      </c>
      <c r="E16" s="163" t="s">
        <v>31</v>
      </c>
      <c r="F16" s="157">
        <v>298000</v>
      </c>
      <c r="G16" s="157">
        <v>812000</v>
      </c>
      <c r="H16" s="157">
        <v>812000</v>
      </c>
      <c r="I16" s="157">
        <f t="shared" si="2"/>
        <v>0</v>
      </c>
      <c r="J16" s="176">
        <f t="shared" si="3"/>
        <v>812000</v>
      </c>
      <c r="K16" s="176">
        <v>0</v>
      </c>
      <c r="L16" s="176">
        <v>0</v>
      </c>
      <c r="M16" s="176">
        <v>0</v>
      </c>
      <c r="N16" s="163" t="s">
        <v>93</v>
      </c>
    </row>
    <row r="17" spans="1:14" ht="22.5">
      <c r="A17" s="138">
        <v>600</v>
      </c>
      <c r="B17" s="138">
        <v>60016</v>
      </c>
      <c r="C17" s="139">
        <v>6050</v>
      </c>
      <c r="D17" s="160" t="s">
        <v>32</v>
      </c>
      <c r="E17" s="163" t="s">
        <v>31</v>
      </c>
      <c r="F17" s="157">
        <v>4000</v>
      </c>
      <c r="G17" s="157">
        <v>15000</v>
      </c>
      <c r="H17" s="126">
        <v>15000</v>
      </c>
      <c r="I17" s="157">
        <f t="shared" si="2"/>
        <v>0</v>
      </c>
      <c r="J17" s="176">
        <f t="shared" si="3"/>
        <v>15000</v>
      </c>
      <c r="K17" s="176">
        <v>0</v>
      </c>
      <c r="L17" s="176">
        <v>0</v>
      </c>
      <c r="M17" s="176">
        <v>0</v>
      </c>
      <c r="N17" s="163"/>
    </row>
    <row r="18" spans="1:14" ht="22.5">
      <c r="A18" s="138">
        <v>600</v>
      </c>
      <c r="B18" s="138">
        <v>60016</v>
      </c>
      <c r="C18" s="139">
        <v>6050</v>
      </c>
      <c r="D18" s="160" t="s">
        <v>36</v>
      </c>
      <c r="E18" s="163" t="s">
        <v>31</v>
      </c>
      <c r="F18" s="157">
        <v>3000</v>
      </c>
      <c r="G18" s="157">
        <v>139000</v>
      </c>
      <c r="H18" s="126">
        <v>139000</v>
      </c>
      <c r="I18" s="157">
        <f t="shared" si="2"/>
        <v>0</v>
      </c>
      <c r="J18" s="176">
        <f t="shared" si="3"/>
        <v>139000</v>
      </c>
      <c r="K18" s="176">
        <v>0</v>
      </c>
      <c r="L18" s="176">
        <v>0</v>
      </c>
      <c r="M18" s="176">
        <v>0</v>
      </c>
      <c r="N18" s="163"/>
    </row>
    <row r="19" spans="1:14" ht="12.75">
      <c r="A19" s="139">
        <v>600</v>
      </c>
      <c r="B19" s="139">
        <v>60016</v>
      </c>
      <c r="C19" s="139">
        <v>6050</v>
      </c>
      <c r="D19" s="160" t="s">
        <v>123</v>
      </c>
      <c r="E19" s="164">
        <v>2005</v>
      </c>
      <c r="F19" s="157">
        <v>0</v>
      </c>
      <c r="G19" s="157">
        <v>222000</v>
      </c>
      <c r="H19" s="157">
        <v>222000</v>
      </c>
      <c r="I19" s="157">
        <f t="shared" si="2"/>
        <v>0</v>
      </c>
      <c r="J19" s="176">
        <f t="shared" si="3"/>
        <v>222000</v>
      </c>
      <c r="K19" s="176">
        <v>0</v>
      </c>
      <c r="L19" s="176">
        <v>0</v>
      </c>
      <c r="M19" s="176">
        <v>0</v>
      </c>
      <c r="N19" s="163"/>
    </row>
    <row r="20" spans="1:14" ht="22.5">
      <c r="A20" s="138">
        <v>750</v>
      </c>
      <c r="B20" s="138">
        <v>75023</v>
      </c>
      <c r="C20" s="139">
        <v>6060</v>
      </c>
      <c r="D20" s="160" t="s">
        <v>124</v>
      </c>
      <c r="E20" s="164">
        <v>2005</v>
      </c>
      <c r="F20" s="157">
        <v>0</v>
      </c>
      <c r="G20" s="157">
        <v>62285</v>
      </c>
      <c r="H20" s="157">
        <v>62285</v>
      </c>
      <c r="I20" s="157">
        <f t="shared" si="2"/>
        <v>0</v>
      </c>
      <c r="J20" s="176">
        <f t="shared" si="3"/>
        <v>62285</v>
      </c>
      <c r="K20" s="176">
        <v>0</v>
      </c>
      <c r="L20" s="176">
        <v>0</v>
      </c>
      <c r="M20" s="176">
        <v>0</v>
      </c>
      <c r="N20" s="163"/>
    </row>
    <row r="21" spans="1:14" ht="12.75">
      <c r="A21" s="139">
        <v>754</v>
      </c>
      <c r="B21" s="139">
        <v>75414</v>
      </c>
      <c r="C21" s="139">
        <v>6060</v>
      </c>
      <c r="D21" s="160" t="s">
        <v>125</v>
      </c>
      <c r="E21" s="164">
        <v>2005</v>
      </c>
      <c r="F21" s="157">
        <v>0</v>
      </c>
      <c r="G21" s="157">
        <v>10000</v>
      </c>
      <c r="H21" s="157">
        <v>10000</v>
      </c>
      <c r="I21" s="157">
        <f t="shared" si="2"/>
        <v>0</v>
      </c>
      <c r="J21" s="176">
        <f t="shared" si="3"/>
        <v>10000</v>
      </c>
      <c r="K21" s="176">
        <v>0</v>
      </c>
      <c r="L21" s="176">
        <v>0</v>
      </c>
      <c r="M21" s="176">
        <v>0</v>
      </c>
      <c r="N21" s="163"/>
    </row>
    <row r="22" spans="1:14" ht="12.75">
      <c r="A22" s="139">
        <v>852</v>
      </c>
      <c r="B22" s="139">
        <v>85219</v>
      </c>
      <c r="C22" s="139">
        <v>6060</v>
      </c>
      <c r="D22" s="160" t="s">
        <v>158</v>
      </c>
      <c r="E22" s="164">
        <v>2005</v>
      </c>
      <c r="F22" s="157">
        <v>0</v>
      </c>
      <c r="G22" s="157">
        <v>4500</v>
      </c>
      <c r="H22" s="157">
        <v>4500</v>
      </c>
      <c r="I22" s="157">
        <f t="shared" si="2"/>
        <v>0</v>
      </c>
      <c r="J22" s="176">
        <f t="shared" si="3"/>
        <v>4500</v>
      </c>
      <c r="K22" s="176">
        <v>0</v>
      </c>
      <c r="L22" s="176">
        <v>0</v>
      </c>
      <c r="M22" s="176">
        <v>0</v>
      </c>
      <c r="N22" s="163"/>
    </row>
    <row r="23" spans="1:14" ht="12.75">
      <c r="A23" s="139">
        <v>921</v>
      </c>
      <c r="B23" s="139">
        <v>92116</v>
      </c>
      <c r="C23" s="139">
        <v>6060</v>
      </c>
      <c r="D23" s="160" t="s">
        <v>158</v>
      </c>
      <c r="E23" s="164">
        <v>2005</v>
      </c>
      <c r="F23" s="157">
        <v>0</v>
      </c>
      <c r="G23" s="157">
        <v>982</v>
      </c>
      <c r="H23" s="157">
        <v>982</v>
      </c>
      <c r="I23" s="157">
        <f t="shared" si="2"/>
        <v>0</v>
      </c>
      <c r="J23" s="176">
        <f t="shared" si="3"/>
        <v>982</v>
      </c>
      <c r="K23" s="176">
        <v>0</v>
      </c>
      <c r="L23" s="176">
        <v>0</v>
      </c>
      <c r="M23" s="176">
        <v>0</v>
      </c>
      <c r="N23" s="163"/>
    </row>
    <row r="24" spans="1:14" ht="20.25">
      <c r="A24" s="173" t="s">
        <v>12</v>
      </c>
      <c r="B24" s="236" t="s">
        <v>27</v>
      </c>
      <c r="C24" s="237"/>
      <c r="D24" s="237"/>
      <c r="E24" s="238"/>
      <c r="F24" s="152">
        <f aca="true" t="shared" si="4" ref="F24:M24">SUM(F25:F37)</f>
        <v>518703</v>
      </c>
      <c r="G24" s="152">
        <f t="shared" si="4"/>
        <v>18295297</v>
      </c>
      <c r="H24" s="152">
        <f t="shared" si="4"/>
        <v>2421500</v>
      </c>
      <c r="I24" s="152">
        <f t="shared" si="4"/>
        <v>15873797</v>
      </c>
      <c r="J24" s="174">
        <f t="shared" si="4"/>
        <v>1590500</v>
      </c>
      <c r="K24" s="174">
        <f t="shared" si="4"/>
        <v>0</v>
      </c>
      <c r="L24" s="174">
        <f t="shared" si="4"/>
        <v>0</v>
      </c>
      <c r="M24" s="174">
        <f t="shared" si="4"/>
        <v>831000</v>
      </c>
      <c r="N24" s="163"/>
    </row>
    <row r="25" spans="1:14" ht="22.5">
      <c r="A25" s="138">
        <v>600</v>
      </c>
      <c r="B25" s="138">
        <v>60016</v>
      </c>
      <c r="C25" s="139">
        <v>6050</v>
      </c>
      <c r="D25" s="160" t="s">
        <v>126</v>
      </c>
      <c r="E25" s="163" t="s">
        <v>83</v>
      </c>
      <c r="F25" s="157">
        <v>456000</v>
      </c>
      <c r="G25" s="157">
        <v>1600000</v>
      </c>
      <c r="H25" s="157">
        <v>791500</v>
      </c>
      <c r="I25" s="157">
        <f aca="true" t="shared" si="5" ref="I25:I37">G25-H25</f>
        <v>808500</v>
      </c>
      <c r="J25" s="176">
        <f aca="true" t="shared" si="6" ref="J25:J37">H25-K25-L25-M25</f>
        <v>200500</v>
      </c>
      <c r="K25" s="176">
        <v>0</v>
      </c>
      <c r="L25" s="176">
        <v>0</v>
      </c>
      <c r="M25" s="176">
        <v>591000</v>
      </c>
      <c r="N25" s="163" t="s">
        <v>127</v>
      </c>
    </row>
    <row r="26" spans="1:14" ht="22.5">
      <c r="A26" s="139">
        <v>600</v>
      </c>
      <c r="B26" s="139">
        <v>60016</v>
      </c>
      <c r="C26" s="139">
        <v>6050</v>
      </c>
      <c r="D26" s="160" t="s">
        <v>128</v>
      </c>
      <c r="E26" s="163" t="s">
        <v>129</v>
      </c>
      <c r="F26" s="157">
        <v>0</v>
      </c>
      <c r="G26" s="157">
        <v>400000</v>
      </c>
      <c r="H26" s="157">
        <v>25000</v>
      </c>
      <c r="I26" s="157">
        <f t="shared" si="5"/>
        <v>375000</v>
      </c>
      <c r="J26" s="176">
        <f t="shared" si="6"/>
        <v>25000</v>
      </c>
      <c r="K26" s="176">
        <v>0</v>
      </c>
      <c r="L26" s="176">
        <v>0</v>
      </c>
      <c r="M26" s="176">
        <v>0</v>
      </c>
      <c r="N26" s="163"/>
    </row>
    <row r="27" spans="1:14" ht="22.5">
      <c r="A27" s="139">
        <v>600</v>
      </c>
      <c r="B27" s="139">
        <v>60016</v>
      </c>
      <c r="C27" s="139">
        <v>6050</v>
      </c>
      <c r="D27" s="160" t="s">
        <v>130</v>
      </c>
      <c r="E27" s="163" t="s">
        <v>131</v>
      </c>
      <c r="F27" s="157">
        <v>0</v>
      </c>
      <c r="G27" s="157">
        <v>700000</v>
      </c>
      <c r="H27" s="157">
        <v>25000</v>
      </c>
      <c r="I27" s="157">
        <f t="shared" si="5"/>
        <v>675000</v>
      </c>
      <c r="J27" s="176">
        <f t="shared" si="6"/>
        <v>25000</v>
      </c>
      <c r="K27" s="176">
        <v>0</v>
      </c>
      <c r="L27" s="176">
        <v>0</v>
      </c>
      <c r="M27" s="176">
        <v>0</v>
      </c>
      <c r="N27" s="163"/>
    </row>
    <row r="28" spans="1:14" ht="22.5">
      <c r="A28" s="139">
        <v>600</v>
      </c>
      <c r="B28" s="139">
        <v>60016</v>
      </c>
      <c r="C28" s="139">
        <v>6050</v>
      </c>
      <c r="D28" s="160" t="s">
        <v>132</v>
      </c>
      <c r="E28" s="163" t="s">
        <v>131</v>
      </c>
      <c r="F28" s="157">
        <v>0</v>
      </c>
      <c r="G28" s="157">
        <v>150000</v>
      </c>
      <c r="H28" s="157">
        <v>25000</v>
      </c>
      <c r="I28" s="157">
        <f t="shared" si="5"/>
        <v>125000</v>
      </c>
      <c r="J28" s="176">
        <f t="shared" si="6"/>
        <v>25000</v>
      </c>
      <c r="K28" s="176">
        <v>0</v>
      </c>
      <c r="L28" s="176">
        <v>0</v>
      </c>
      <c r="M28" s="176">
        <v>0</v>
      </c>
      <c r="N28" s="163"/>
    </row>
    <row r="29" spans="1:14" ht="22.5">
      <c r="A29" s="139">
        <v>600</v>
      </c>
      <c r="B29" s="139">
        <v>60016</v>
      </c>
      <c r="C29" s="139">
        <v>6050</v>
      </c>
      <c r="D29" s="160" t="s">
        <v>133</v>
      </c>
      <c r="E29" s="163" t="s">
        <v>129</v>
      </c>
      <c r="F29" s="157">
        <v>0</v>
      </c>
      <c r="G29" s="157">
        <v>150000</v>
      </c>
      <c r="H29" s="157">
        <v>25000</v>
      </c>
      <c r="I29" s="157">
        <f t="shared" si="5"/>
        <v>125000</v>
      </c>
      <c r="J29" s="176">
        <f t="shared" si="6"/>
        <v>25000</v>
      </c>
      <c r="K29" s="176">
        <v>0</v>
      </c>
      <c r="L29" s="176">
        <v>0</v>
      </c>
      <c r="M29" s="176">
        <v>0</v>
      </c>
      <c r="N29" s="163"/>
    </row>
    <row r="30" spans="1:14" ht="22.5">
      <c r="A30" s="138">
        <v>600</v>
      </c>
      <c r="B30" s="138">
        <v>60016</v>
      </c>
      <c r="C30" s="139">
        <v>6050</v>
      </c>
      <c r="D30" s="160" t="s">
        <v>33</v>
      </c>
      <c r="E30" s="163" t="s">
        <v>83</v>
      </c>
      <c r="F30" s="157">
        <v>14703</v>
      </c>
      <c r="G30" s="157">
        <v>522297</v>
      </c>
      <c r="H30" s="157">
        <v>255000</v>
      </c>
      <c r="I30" s="126">
        <f t="shared" si="5"/>
        <v>267297</v>
      </c>
      <c r="J30" s="176">
        <f t="shared" si="6"/>
        <v>255000</v>
      </c>
      <c r="K30" s="176">
        <v>0</v>
      </c>
      <c r="L30" s="176">
        <v>0</v>
      </c>
      <c r="M30" s="176">
        <v>0</v>
      </c>
      <c r="N30" s="163"/>
    </row>
    <row r="31" spans="1:14" ht="22.5">
      <c r="A31" s="138">
        <v>600</v>
      </c>
      <c r="B31" s="138">
        <v>60016</v>
      </c>
      <c r="C31" s="139">
        <v>6050</v>
      </c>
      <c r="D31" s="160" t="s">
        <v>34</v>
      </c>
      <c r="E31" s="163" t="s">
        <v>83</v>
      </c>
      <c r="F31" s="157">
        <v>8000</v>
      </c>
      <c r="G31" s="157">
        <v>649000</v>
      </c>
      <c r="H31" s="157">
        <v>320000</v>
      </c>
      <c r="I31" s="157">
        <f t="shared" si="5"/>
        <v>329000</v>
      </c>
      <c r="J31" s="176">
        <f t="shared" si="6"/>
        <v>320000</v>
      </c>
      <c r="K31" s="176">
        <v>0</v>
      </c>
      <c r="L31" s="176">
        <v>0</v>
      </c>
      <c r="M31" s="176">
        <v>0</v>
      </c>
      <c r="N31" s="163"/>
    </row>
    <row r="32" spans="1:14" ht="22.5">
      <c r="A32" s="138">
        <v>600</v>
      </c>
      <c r="B32" s="138">
        <v>60016</v>
      </c>
      <c r="C32" s="139">
        <v>6050</v>
      </c>
      <c r="D32" s="160" t="s">
        <v>35</v>
      </c>
      <c r="E32" s="163" t="s">
        <v>83</v>
      </c>
      <c r="F32" s="157">
        <v>6000</v>
      </c>
      <c r="G32" s="157">
        <v>562000</v>
      </c>
      <c r="H32" s="157">
        <v>275000</v>
      </c>
      <c r="I32" s="157">
        <f t="shared" si="5"/>
        <v>287000</v>
      </c>
      <c r="J32" s="176">
        <f t="shared" si="6"/>
        <v>275000</v>
      </c>
      <c r="K32" s="176">
        <v>0</v>
      </c>
      <c r="L32" s="176">
        <v>0</v>
      </c>
      <c r="M32" s="176">
        <v>0</v>
      </c>
      <c r="N32" s="163"/>
    </row>
    <row r="33" spans="1:14" ht="22.5">
      <c r="A33" s="138">
        <v>801</v>
      </c>
      <c r="B33" s="138">
        <v>80101</v>
      </c>
      <c r="C33" s="139">
        <v>6050</v>
      </c>
      <c r="D33" s="160" t="s">
        <v>134</v>
      </c>
      <c r="E33" s="163" t="s">
        <v>129</v>
      </c>
      <c r="F33" s="157">
        <v>0</v>
      </c>
      <c r="G33" s="157">
        <v>500000</v>
      </c>
      <c r="H33" s="157">
        <v>250000</v>
      </c>
      <c r="I33" s="157">
        <f t="shared" si="5"/>
        <v>250000</v>
      </c>
      <c r="J33" s="176">
        <f t="shared" si="6"/>
        <v>250000</v>
      </c>
      <c r="K33" s="176">
        <v>0</v>
      </c>
      <c r="L33" s="176">
        <v>0</v>
      </c>
      <c r="M33" s="176">
        <v>0</v>
      </c>
      <c r="N33" s="163"/>
    </row>
    <row r="34" spans="1:14" ht="22.5">
      <c r="A34" s="138">
        <v>900</v>
      </c>
      <c r="B34" s="138">
        <v>90095</v>
      </c>
      <c r="C34" s="139">
        <v>6050</v>
      </c>
      <c r="D34" s="160" t="s">
        <v>30</v>
      </c>
      <c r="E34" s="164" t="s">
        <v>37</v>
      </c>
      <c r="F34" s="157">
        <v>34000</v>
      </c>
      <c r="G34" s="157">
        <v>2212000</v>
      </c>
      <c r="H34" s="157">
        <v>180000</v>
      </c>
      <c r="I34" s="157">
        <f t="shared" si="5"/>
        <v>2032000</v>
      </c>
      <c r="J34" s="176">
        <f t="shared" si="6"/>
        <v>90000</v>
      </c>
      <c r="K34" s="176">
        <v>0</v>
      </c>
      <c r="L34" s="176">
        <v>0</v>
      </c>
      <c r="M34" s="176">
        <v>90000</v>
      </c>
      <c r="N34" s="163"/>
    </row>
    <row r="35" spans="1:14" ht="22.5">
      <c r="A35" s="139">
        <v>900</v>
      </c>
      <c r="B35" s="139">
        <v>90095</v>
      </c>
      <c r="C35" s="139">
        <v>6050</v>
      </c>
      <c r="D35" s="160" t="s">
        <v>135</v>
      </c>
      <c r="E35" s="163" t="s">
        <v>136</v>
      </c>
      <c r="F35" s="157">
        <v>0</v>
      </c>
      <c r="G35" s="157">
        <v>2000000</v>
      </c>
      <c r="H35" s="157">
        <v>100000</v>
      </c>
      <c r="I35" s="157">
        <f t="shared" si="5"/>
        <v>1900000</v>
      </c>
      <c r="J35" s="176">
        <f t="shared" si="6"/>
        <v>25000</v>
      </c>
      <c r="K35" s="176">
        <v>0</v>
      </c>
      <c r="L35" s="176">
        <v>0</v>
      </c>
      <c r="M35" s="176">
        <v>75000</v>
      </c>
      <c r="N35" s="163"/>
    </row>
    <row r="36" spans="1:14" ht="22.5">
      <c r="A36" s="139">
        <v>900</v>
      </c>
      <c r="B36" s="139">
        <v>90095</v>
      </c>
      <c r="C36" s="139">
        <v>6050</v>
      </c>
      <c r="D36" s="160" t="s">
        <v>137</v>
      </c>
      <c r="E36" s="163" t="s">
        <v>136</v>
      </c>
      <c r="F36" s="157">
        <v>0</v>
      </c>
      <c r="G36" s="157">
        <v>850000</v>
      </c>
      <c r="H36" s="157">
        <v>100000</v>
      </c>
      <c r="I36" s="157">
        <f t="shared" si="5"/>
        <v>750000</v>
      </c>
      <c r="J36" s="176">
        <f t="shared" si="6"/>
        <v>25000</v>
      </c>
      <c r="K36" s="176">
        <v>0</v>
      </c>
      <c r="L36" s="176">
        <v>0</v>
      </c>
      <c r="M36" s="176">
        <v>75000</v>
      </c>
      <c r="N36" s="163"/>
    </row>
    <row r="37" spans="1:14" ht="22.5">
      <c r="A37" s="139">
        <v>926</v>
      </c>
      <c r="B37" s="139">
        <v>92601</v>
      </c>
      <c r="C37" s="139">
        <v>6050</v>
      </c>
      <c r="D37" s="160" t="s">
        <v>138</v>
      </c>
      <c r="E37" s="163" t="s">
        <v>37</v>
      </c>
      <c r="F37" s="157">
        <v>0</v>
      </c>
      <c r="G37" s="157">
        <v>8000000</v>
      </c>
      <c r="H37" s="157">
        <v>50000</v>
      </c>
      <c r="I37" s="157">
        <f t="shared" si="5"/>
        <v>7950000</v>
      </c>
      <c r="J37" s="176">
        <f t="shared" si="6"/>
        <v>50000</v>
      </c>
      <c r="K37" s="176">
        <v>0</v>
      </c>
      <c r="L37" s="176">
        <v>0</v>
      </c>
      <c r="M37" s="176">
        <v>0</v>
      </c>
      <c r="N37" s="163"/>
    </row>
    <row r="38" spans="1:14" ht="12.75">
      <c r="A38" s="7"/>
      <c r="B38" s="7"/>
      <c r="C38" s="7"/>
      <c r="D38" s="129"/>
      <c r="E38" s="127"/>
      <c r="F38" s="128"/>
      <c r="G38" s="128"/>
      <c r="H38" s="128"/>
      <c r="I38" s="128"/>
      <c r="J38" s="128"/>
      <c r="K38" s="128"/>
      <c r="L38" s="128"/>
      <c r="M38" s="128"/>
      <c r="N38" s="7"/>
    </row>
    <row r="39" spans="1:14" ht="12.75">
      <c r="A39" s="7"/>
      <c r="B39" s="7"/>
      <c r="C39" s="7"/>
      <c r="D39" s="7"/>
      <c r="E39" s="127"/>
      <c r="F39" s="7"/>
      <c r="G39" s="7"/>
      <c r="H39" s="7"/>
      <c r="I39" s="7"/>
      <c r="J39" s="7"/>
      <c r="K39" s="7"/>
      <c r="L39" s="7"/>
      <c r="M39" s="7"/>
      <c r="N39" s="7"/>
    </row>
    <row r="40" spans="1:14" ht="12.75">
      <c r="A40" s="7"/>
      <c r="B40" s="7"/>
      <c r="C40" s="7"/>
      <c r="D40" s="7"/>
      <c r="E40" s="127"/>
      <c r="F40" s="7"/>
      <c r="G40" s="7"/>
      <c r="H40" s="7"/>
      <c r="I40" s="7"/>
      <c r="J40" s="7"/>
      <c r="K40" s="7"/>
      <c r="L40" s="7"/>
      <c r="M40" s="7"/>
      <c r="N40" s="7"/>
    </row>
  </sheetData>
  <mergeCells count="16">
    <mergeCell ref="B5:M5"/>
    <mergeCell ref="J7:M7"/>
    <mergeCell ref="I1:N1"/>
    <mergeCell ref="I2:N2"/>
    <mergeCell ref="I3:N3"/>
    <mergeCell ref="I4:N4"/>
    <mergeCell ref="N7:N8"/>
    <mergeCell ref="G7:G8"/>
    <mergeCell ref="B11:E11"/>
    <mergeCell ref="B24:E24"/>
    <mergeCell ref="H7:H8"/>
    <mergeCell ref="I7:I8"/>
    <mergeCell ref="B10:D10"/>
    <mergeCell ref="A7:C7"/>
    <mergeCell ref="D7:D8"/>
    <mergeCell ref="F7:F8"/>
  </mergeCells>
  <printOptions/>
  <pageMargins left="0" right="0" top="0.3937007874015748" bottom="0.4724409448818898" header="0" footer="0"/>
  <pageSetup horizontalDpi="600" verticalDpi="600" orientation="landscape" paperSize="9" scale="87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C6" sqref="A1:C16384"/>
    </sheetView>
  </sheetViews>
  <sheetFormatPr defaultColWidth="9.00390625" defaultRowHeight="12.75"/>
  <cols>
    <col min="1" max="1" width="5.875" style="5" customWidth="1"/>
    <col min="2" max="2" width="68.75390625" style="2" customWidth="1"/>
    <col min="3" max="3" width="16.75390625" style="33" customWidth="1"/>
    <col min="4" max="5" width="2.625" style="2" customWidth="1"/>
    <col min="6" max="7" width="9.125" style="33" customWidth="1"/>
    <col min="8" max="16384" width="9.125" style="2" customWidth="1"/>
  </cols>
  <sheetData>
    <row r="1" spans="2:3" ht="12.75">
      <c r="B1" s="271" t="s">
        <v>17</v>
      </c>
      <c r="C1" s="271"/>
    </row>
    <row r="2" spans="1:3" ht="14.25">
      <c r="A2" s="31"/>
      <c r="B2" s="286" t="str">
        <f>Dane!B1</f>
        <v>do Uchwały Nr XXIV/171/2005</v>
      </c>
      <c r="C2" s="286"/>
    </row>
    <row r="3" spans="2:3" ht="15">
      <c r="B3" s="287" t="s">
        <v>14</v>
      </c>
      <c r="C3" s="287"/>
    </row>
    <row r="4" spans="2:3" ht="12.75">
      <c r="B4" s="284" t="str">
        <f>Dane!B2</f>
        <v>z dnia 31 marca 2005 roku</v>
      </c>
      <c r="C4" s="284"/>
    </row>
    <row r="5" spans="1:3" ht="18.75">
      <c r="A5" s="294" t="s">
        <v>147</v>
      </c>
      <c r="B5" s="274"/>
      <c r="C5" s="274"/>
    </row>
    <row r="6" spans="1:7" s="5" customFormat="1" ht="15">
      <c r="A6" s="142" t="s">
        <v>15</v>
      </c>
      <c r="B6" s="142" t="s">
        <v>2</v>
      </c>
      <c r="C6" s="143" t="s">
        <v>16</v>
      </c>
      <c r="F6" s="117"/>
      <c r="G6" s="117"/>
    </row>
    <row r="7" spans="1:3" ht="15">
      <c r="A7" s="140">
        <v>1</v>
      </c>
      <c r="B7" s="32" t="s">
        <v>101</v>
      </c>
      <c r="C7" s="141">
        <f>'Załącznik Nr 1'!I7</f>
        <v>21544310</v>
      </c>
    </row>
    <row r="8" spans="1:3" ht="15">
      <c r="A8" s="140">
        <v>2</v>
      </c>
      <c r="B8" s="32" t="s">
        <v>102</v>
      </c>
      <c r="C8" s="141">
        <f>'Załacznik Nr 2'!I7</f>
        <v>22991326</v>
      </c>
    </row>
    <row r="9" spans="1:3" ht="15">
      <c r="A9" s="140">
        <v>3</v>
      </c>
      <c r="B9" s="32" t="s">
        <v>103</v>
      </c>
      <c r="C9" s="141">
        <f>SUM(C7-C8)</f>
        <v>-1447016</v>
      </c>
    </row>
    <row r="10" spans="1:7" ht="15">
      <c r="A10" s="140">
        <v>4</v>
      </c>
      <c r="B10" s="32" t="s">
        <v>104</v>
      </c>
      <c r="C10" s="141">
        <f>C11-C14</f>
        <v>1447016</v>
      </c>
      <c r="F10" s="33">
        <f>SUM(C9:C10)</f>
        <v>0</v>
      </c>
      <c r="G10" s="33" t="s">
        <v>109</v>
      </c>
    </row>
    <row r="11" spans="1:3" ht="15">
      <c r="A11" s="140">
        <v>5</v>
      </c>
      <c r="B11" s="32" t="s">
        <v>105</v>
      </c>
      <c r="C11" s="141">
        <f>SUM(C12:C13)</f>
        <v>1872956</v>
      </c>
    </row>
    <row r="12" spans="1:3" ht="15">
      <c r="A12" s="140">
        <v>6</v>
      </c>
      <c r="B12" s="32" t="s">
        <v>106</v>
      </c>
      <c r="C12" s="141">
        <v>1000000</v>
      </c>
    </row>
    <row r="13" spans="1:3" ht="15">
      <c r="A13" s="140">
        <v>7</v>
      </c>
      <c r="B13" s="32" t="s">
        <v>80</v>
      </c>
      <c r="C13" s="141">
        <v>872956</v>
      </c>
    </row>
    <row r="14" spans="1:3" ht="15">
      <c r="A14" s="140">
        <v>8</v>
      </c>
      <c r="B14" s="32" t="s">
        <v>107</v>
      </c>
      <c r="C14" s="141">
        <f>SUM(C15)</f>
        <v>425940</v>
      </c>
    </row>
    <row r="15" spans="1:3" ht="15">
      <c r="A15" s="140">
        <v>9</v>
      </c>
      <c r="B15" s="32" t="s">
        <v>108</v>
      </c>
      <c r="C15" s="141">
        <v>425940</v>
      </c>
    </row>
  </sheetData>
  <mergeCells count="5">
    <mergeCell ref="A5:C5"/>
    <mergeCell ref="B3:C3"/>
    <mergeCell ref="B4:C4"/>
    <mergeCell ref="B1:C1"/>
    <mergeCell ref="B2:C2"/>
  </mergeCells>
  <printOptions/>
  <pageMargins left="0.984251968503937" right="0.1968503937007874" top="0.3937007874015748" bottom="0.3937007874015748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1"/>
  <sheetViews>
    <sheetView zoomScale="75" zoomScaleNormal="75" workbookViewId="0" topLeftCell="A1">
      <selection activeCell="E18" sqref="E18"/>
    </sheetView>
  </sheetViews>
  <sheetFormatPr defaultColWidth="9.00390625" defaultRowHeight="12.75"/>
  <cols>
    <col min="1" max="1" width="4.75390625" style="3" customWidth="1"/>
    <col min="2" max="2" width="8.25390625" style="3" customWidth="1"/>
    <col min="3" max="3" width="6.25390625" style="3" customWidth="1"/>
    <col min="4" max="4" width="3.625" style="3" customWidth="1"/>
    <col min="5" max="5" width="71.75390625" style="4" customWidth="1"/>
    <col min="6" max="6" width="13.25390625" style="4" customWidth="1"/>
    <col min="7" max="8" width="12.125" style="4" customWidth="1"/>
    <col min="9" max="9" width="13.00390625" style="4" customWidth="1"/>
    <col min="10" max="11" width="2.75390625" style="4" customWidth="1"/>
    <col min="12" max="16384" width="9.125" style="2" customWidth="1"/>
  </cols>
  <sheetData>
    <row r="1" spans="5:9" ht="12.75">
      <c r="E1" s="289" t="s">
        <v>0</v>
      </c>
      <c r="F1" s="289"/>
      <c r="G1" s="289"/>
      <c r="H1" s="289"/>
      <c r="I1" s="301"/>
    </row>
    <row r="2" spans="5:9" ht="12.75">
      <c r="E2" s="291" t="str">
        <f>Dane!B1</f>
        <v>do Uchwały Nr XXIV/171/2005</v>
      </c>
      <c r="F2" s="291"/>
      <c r="G2" s="291"/>
      <c r="H2" s="291"/>
      <c r="I2" s="301"/>
    </row>
    <row r="3" spans="5:9" ht="15">
      <c r="E3" s="302" t="s">
        <v>14</v>
      </c>
      <c r="F3" s="288"/>
      <c r="G3" s="288"/>
      <c r="H3" s="288"/>
      <c r="I3" s="288"/>
    </row>
    <row r="4" spans="5:9" ht="12.75">
      <c r="E4" s="291" t="str">
        <f>Dane!B2</f>
        <v>z dnia 31 marca 2005 roku</v>
      </c>
      <c r="F4" s="291"/>
      <c r="G4" s="291"/>
      <c r="H4" s="291"/>
      <c r="I4" s="301"/>
    </row>
    <row r="5" spans="1:9" ht="15">
      <c r="A5" s="297" t="s">
        <v>146</v>
      </c>
      <c r="B5" s="270"/>
      <c r="C5" s="270"/>
      <c r="D5" s="270"/>
      <c r="E5" s="270"/>
      <c r="F5" s="270"/>
      <c r="G5" s="270"/>
      <c r="H5" s="270"/>
      <c r="I5" s="270"/>
    </row>
    <row r="6" spans="1:11" s="6" customFormat="1" ht="25.5">
      <c r="A6" s="298" t="s">
        <v>1</v>
      </c>
      <c r="B6" s="299"/>
      <c r="C6" s="299"/>
      <c r="D6" s="300"/>
      <c r="E6" s="132" t="s">
        <v>2</v>
      </c>
      <c r="F6" s="130" t="s">
        <v>145</v>
      </c>
      <c r="G6" s="123" t="s">
        <v>9</v>
      </c>
      <c r="H6" s="123" t="s">
        <v>10</v>
      </c>
      <c r="I6" s="131" t="s">
        <v>39</v>
      </c>
      <c r="J6" s="7"/>
      <c r="K6" s="7"/>
    </row>
    <row r="7" spans="1:12" ht="15.75" thickBot="1">
      <c r="A7" s="8" t="s">
        <v>3</v>
      </c>
      <c r="B7" s="8" t="s">
        <v>8</v>
      </c>
      <c r="C7" s="8" t="s">
        <v>7</v>
      </c>
      <c r="D7" s="8" t="s">
        <v>11</v>
      </c>
      <c r="E7" s="133" t="s">
        <v>4</v>
      </c>
      <c r="F7" s="134">
        <v>20938266</v>
      </c>
      <c r="G7" s="134">
        <f>SUM(G9:G25)</f>
        <v>18000</v>
      </c>
      <c r="H7" s="134">
        <f>SUM(H9:H25)</f>
        <v>624044</v>
      </c>
      <c r="I7" s="135">
        <f>SUM(F7-G7+H7)</f>
        <v>21544310</v>
      </c>
      <c r="L7" s="33">
        <f>SUM(H7-G7)</f>
        <v>606044</v>
      </c>
    </row>
    <row r="8" spans="1:9" ht="18.75" thickTop="1">
      <c r="A8" s="295" t="s">
        <v>19</v>
      </c>
      <c r="B8" s="296"/>
      <c r="C8" s="296"/>
      <c r="D8" s="296"/>
      <c r="E8" s="296"/>
      <c r="F8" s="9"/>
      <c r="G8" s="9"/>
      <c r="H8" s="10"/>
      <c r="I8" s="11"/>
    </row>
    <row r="9" spans="1:10" ht="24">
      <c r="A9" s="12">
        <v>600</v>
      </c>
      <c r="B9" s="12">
        <v>60016</v>
      </c>
      <c r="C9" s="12" t="s">
        <v>85</v>
      </c>
      <c r="D9" s="13"/>
      <c r="E9" s="113" t="s">
        <v>185</v>
      </c>
      <c r="F9" s="15">
        <v>0</v>
      </c>
      <c r="G9" s="15"/>
      <c r="H9" s="15">
        <v>2000</v>
      </c>
      <c r="I9" s="16">
        <f aca="true" t="shared" si="0" ref="I9:I25">SUM(F9-G9+H9)</f>
        <v>2000</v>
      </c>
      <c r="J9" s="7"/>
    </row>
    <row r="10" spans="1:10" ht="15">
      <c r="A10" s="17">
        <v>700</v>
      </c>
      <c r="B10" s="17">
        <v>70005</v>
      </c>
      <c r="C10" s="12" t="s">
        <v>210</v>
      </c>
      <c r="D10" s="13"/>
      <c r="E10" s="14" t="s">
        <v>212</v>
      </c>
      <c r="F10" s="15">
        <v>338112</v>
      </c>
      <c r="G10" s="15"/>
      <c r="H10" s="15">
        <v>26779</v>
      </c>
      <c r="I10" s="16">
        <f t="shared" si="0"/>
        <v>364891</v>
      </c>
      <c r="J10" s="7"/>
    </row>
    <row r="11" spans="1:10" ht="15">
      <c r="A11" s="17">
        <v>756</v>
      </c>
      <c r="B11" s="17">
        <v>75615</v>
      </c>
      <c r="C11" s="12" t="s">
        <v>199</v>
      </c>
      <c r="D11" s="13"/>
      <c r="E11" s="113" t="s">
        <v>200</v>
      </c>
      <c r="F11" s="15">
        <v>32000</v>
      </c>
      <c r="G11" s="15"/>
      <c r="H11" s="15">
        <v>18000</v>
      </c>
      <c r="I11" s="16">
        <f t="shared" si="0"/>
        <v>50000</v>
      </c>
      <c r="J11" s="7"/>
    </row>
    <row r="12" spans="1:10" ht="15">
      <c r="A12" s="17">
        <v>756</v>
      </c>
      <c r="B12" s="17">
        <v>75616</v>
      </c>
      <c r="C12" s="12" t="s">
        <v>199</v>
      </c>
      <c r="D12" s="13"/>
      <c r="E12" s="113" t="s">
        <v>201</v>
      </c>
      <c r="F12" s="15">
        <v>50000</v>
      </c>
      <c r="G12" s="15">
        <v>18000</v>
      </c>
      <c r="H12" s="15"/>
      <c r="I12" s="16">
        <f t="shared" si="0"/>
        <v>32000</v>
      </c>
      <c r="J12" s="7"/>
    </row>
    <row r="13" spans="1:10" ht="15">
      <c r="A13" s="12">
        <v>756</v>
      </c>
      <c r="B13" s="12">
        <v>75621</v>
      </c>
      <c r="C13" s="12" t="s">
        <v>204</v>
      </c>
      <c r="D13" s="13"/>
      <c r="E13" s="113" t="s">
        <v>205</v>
      </c>
      <c r="F13" s="15">
        <v>2550932</v>
      </c>
      <c r="G13" s="15"/>
      <c r="H13" s="15">
        <v>117752</v>
      </c>
      <c r="I13" s="16">
        <f t="shared" si="0"/>
        <v>2668684</v>
      </c>
      <c r="J13" s="7"/>
    </row>
    <row r="14" spans="1:10" ht="15">
      <c r="A14" s="12">
        <v>758</v>
      </c>
      <c r="B14" s="12">
        <v>75814</v>
      </c>
      <c r="C14" s="17">
        <v>8510</v>
      </c>
      <c r="D14" s="116"/>
      <c r="E14" s="113" t="s">
        <v>186</v>
      </c>
      <c r="F14" s="15">
        <v>0</v>
      </c>
      <c r="G14" s="15"/>
      <c r="H14" s="15">
        <v>45027</v>
      </c>
      <c r="I14" s="16">
        <f t="shared" si="0"/>
        <v>45027</v>
      </c>
      <c r="J14" s="7"/>
    </row>
    <row r="15" spans="1:10" ht="15">
      <c r="A15" s="114">
        <v>801</v>
      </c>
      <c r="B15" s="114">
        <v>80104</v>
      </c>
      <c r="C15" s="115" t="s">
        <v>50</v>
      </c>
      <c r="D15" s="116"/>
      <c r="E15" s="113" t="s">
        <v>151</v>
      </c>
      <c r="F15" s="15">
        <v>50000</v>
      </c>
      <c r="G15" s="15"/>
      <c r="H15" s="15">
        <v>100000</v>
      </c>
      <c r="I15" s="16">
        <f t="shared" si="0"/>
        <v>150000</v>
      </c>
      <c r="J15" s="7"/>
    </row>
    <row r="16" spans="1:10" ht="24">
      <c r="A16" s="17">
        <v>852</v>
      </c>
      <c r="B16" s="17">
        <v>85213</v>
      </c>
      <c r="C16" s="12">
        <v>2010</v>
      </c>
      <c r="D16" s="13" t="s">
        <v>87</v>
      </c>
      <c r="E16" s="113" t="s">
        <v>214</v>
      </c>
      <c r="F16" s="15">
        <v>22607</v>
      </c>
      <c r="G16" s="15"/>
      <c r="H16" s="15">
        <v>5568</v>
      </c>
      <c r="I16" s="16">
        <f t="shared" si="0"/>
        <v>28175</v>
      </c>
      <c r="J16" s="7"/>
    </row>
    <row r="17" spans="1:10" ht="24">
      <c r="A17" s="17">
        <v>852</v>
      </c>
      <c r="B17" s="17">
        <v>85214</v>
      </c>
      <c r="C17" s="12">
        <v>2010</v>
      </c>
      <c r="D17" s="13" t="s">
        <v>87</v>
      </c>
      <c r="E17" s="113" t="s">
        <v>215</v>
      </c>
      <c r="F17" s="15">
        <v>303628</v>
      </c>
      <c r="G17" s="15"/>
      <c r="H17" s="15">
        <v>13772</v>
      </c>
      <c r="I17" s="16">
        <f t="shared" si="0"/>
        <v>317400</v>
      </c>
      <c r="J17" s="7"/>
    </row>
    <row r="18" spans="1:10" ht="24">
      <c r="A18" s="17">
        <v>852</v>
      </c>
      <c r="B18" s="17">
        <v>85295</v>
      </c>
      <c r="C18" s="12">
        <v>2030</v>
      </c>
      <c r="D18" s="13"/>
      <c r="E18" s="113" t="s">
        <v>216</v>
      </c>
      <c r="F18" s="15">
        <v>0</v>
      </c>
      <c r="G18" s="15"/>
      <c r="H18" s="15">
        <v>85146</v>
      </c>
      <c r="I18" s="16">
        <f t="shared" si="0"/>
        <v>85146</v>
      </c>
      <c r="J18" s="7"/>
    </row>
    <row r="19" spans="1:10" ht="15">
      <c r="A19" s="114">
        <v>854</v>
      </c>
      <c r="B19" s="114">
        <v>85401</v>
      </c>
      <c r="C19" s="12" t="s">
        <v>50</v>
      </c>
      <c r="D19" s="13"/>
      <c r="E19" s="113" t="s">
        <v>151</v>
      </c>
      <c r="F19" s="15">
        <v>2000</v>
      </c>
      <c r="G19" s="15"/>
      <c r="H19" s="15">
        <v>100000</v>
      </c>
      <c r="I19" s="16">
        <f t="shared" si="0"/>
        <v>102000</v>
      </c>
      <c r="J19" s="7"/>
    </row>
    <row r="20" spans="1:10" ht="15">
      <c r="A20" s="12">
        <v>854</v>
      </c>
      <c r="B20" s="12">
        <v>85401</v>
      </c>
      <c r="C20" s="12" t="s">
        <v>76</v>
      </c>
      <c r="D20" s="13"/>
      <c r="E20" s="113" t="s">
        <v>150</v>
      </c>
      <c r="F20" s="15">
        <v>0</v>
      </c>
      <c r="G20" s="15"/>
      <c r="H20" s="15">
        <v>100000</v>
      </c>
      <c r="I20" s="16">
        <f t="shared" si="0"/>
        <v>100000</v>
      </c>
      <c r="J20" s="7"/>
    </row>
    <row r="21" spans="1:10" ht="15">
      <c r="A21" s="12">
        <v>854</v>
      </c>
      <c r="B21" s="12">
        <v>85412</v>
      </c>
      <c r="C21" s="12" t="s">
        <v>50</v>
      </c>
      <c r="D21" s="13"/>
      <c r="E21" s="113" t="s">
        <v>151</v>
      </c>
      <c r="F21" s="15">
        <v>0</v>
      </c>
      <c r="G21" s="15"/>
      <c r="H21" s="15">
        <v>8000</v>
      </c>
      <c r="I21" s="16">
        <f t="shared" si="0"/>
        <v>8000</v>
      </c>
      <c r="J21" s="7"/>
    </row>
    <row r="22" spans="1:10" ht="15">
      <c r="A22" s="12">
        <v>854</v>
      </c>
      <c r="B22" s="12">
        <v>85412</v>
      </c>
      <c r="C22" s="12" t="s">
        <v>76</v>
      </c>
      <c r="D22" s="13"/>
      <c r="E22" s="113" t="s">
        <v>150</v>
      </c>
      <c r="F22" s="15">
        <v>0</v>
      </c>
      <c r="G22" s="15"/>
      <c r="H22" s="15">
        <v>2000</v>
      </c>
      <c r="I22" s="16">
        <f t="shared" si="0"/>
        <v>2000</v>
      </c>
      <c r="J22" s="7"/>
    </row>
    <row r="23" spans="1:10" ht="15">
      <c r="A23" s="17"/>
      <c r="B23" s="17"/>
      <c r="C23" s="12"/>
      <c r="D23" s="13"/>
      <c r="E23" s="14"/>
      <c r="F23" s="15"/>
      <c r="G23" s="15"/>
      <c r="H23" s="15"/>
      <c r="I23" s="16">
        <f t="shared" si="0"/>
        <v>0</v>
      </c>
      <c r="J23" s="7"/>
    </row>
    <row r="24" spans="1:10" ht="15">
      <c r="A24" s="17"/>
      <c r="B24" s="17"/>
      <c r="C24" s="12"/>
      <c r="D24" s="13"/>
      <c r="E24" s="14"/>
      <c r="F24" s="15"/>
      <c r="G24" s="15"/>
      <c r="H24" s="15"/>
      <c r="I24" s="16">
        <f t="shared" si="0"/>
        <v>0</v>
      </c>
      <c r="J24" s="7"/>
    </row>
    <row r="25" spans="1:9" ht="20.25" customHeight="1">
      <c r="A25" s="18"/>
      <c r="B25" s="18"/>
      <c r="C25" s="18"/>
      <c r="D25" s="19"/>
      <c r="E25" s="20"/>
      <c r="F25" s="21"/>
      <c r="G25" s="21"/>
      <c r="H25" s="21"/>
      <c r="I25" s="16">
        <f t="shared" si="0"/>
        <v>0</v>
      </c>
    </row>
    <row r="26" spans="5:9" ht="20.25" customHeight="1">
      <c r="E26" s="22"/>
      <c r="F26" s="23"/>
      <c r="G26" s="23"/>
      <c r="H26" s="23"/>
      <c r="I26" s="24"/>
    </row>
    <row r="27" spans="2:9" ht="25.5">
      <c r="B27" s="25"/>
      <c r="C27" s="25"/>
      <c r="D27" s="25"/>
      <c r="E27" s="26"/>
      <c r="F27" s="27"/>
      <c r="G27" s="27"/>
      <c r="H27" s="27"/>
      <c r="I27" s="27"/>
    </row>
    <row r="28" spans="5:9" ht="12.75">
      <c r="E28" s="27"/>
      <c r="F28" s="27"/>
      <c r="G28" s="27"/>
      <c r="H28" s="27"/>
      <c r="I28" s="27"/>
    </row>
    <row r="29" spans="5:9" ht="12.75">
      <c r="E29" s="27"/>
      <c r="F29" s="27"/>
      <c r="G29" s="27"/>
      <c r="H29" s="27"/>
      <c r="I29" s="27"/>
    </row>
    <row r="30" spans="5:9" ht="12.75">
      <c r="E30" s="27"/>
      <c r="F30" s="27"/>
      <c r="G30" s="27"/>
      <c r="H30" s="27"/>
      <c r="I30" s="27"/>
    </row>
    <row r="31" spans="5:9" ht="12.75">
      <c r="E31" s="27"/>
      <c r="F31" s="27"/>
      <c r="G31" s="27"/>
      <c r="H31" s="27"/>
      <c r="I31" s="27"/>
    </row>
    <row r="32" spans="5:9" ht="12.75">
      <c r="E32" s="27"/>
      <c r="F32" s="27"/>
      <c r="G32" s="27"/>
      <c r="H32" s="27"/>
      <c r="I32" s="27"/>
    </row>
    <row r="33" spans="5:9" ht="12.75">
      <c r="E33" s="27"/>
      <c r="F33" s="27"/>
      <c r="G33" s="27"/>
      <c r="H33" s="27"/>
      <c r="I33" s="27"/>
    </row>
    <row r="34" spans="5:9" ht="12.75">
      <c r="E34" s="27"/>
      <c r="F34" s="27"/>
      <c r="G34" s="27"/>
      <c r="H34" s="27"/>
      <c r="I34" s="27"/>
    </row>
    <row r="35" spans="5:9" ht="12.75">
      <c r="E35" s="27"/>
      <c r="F35" s="27"/>
      <c r="G35" s="27"/>
      <c r="H35" s="27"/>
      <c r="I35" s="27"/>
    </row>
    <row r="36" spans="5:9" ht="12.75">
      <c r="E36" s="27"/>
      <c r="F36" s="27"/>
      <c r="G36" s="27"/>
      <c r="H36" s="27"/>
      <c r="I36" s="27"/>
    </row>
    <row r="37" spans="5:9" ht="12.75">
      <c r="E37" s="27"/>
      <c r="F37" s="27"/>
      <c r="G37" s="27"/>
      <c r="H37" s="27"/>
      <c r="I37" s="27"/>
    </row>
    <row r="38" spans="5:9" ht="12.75">
      <c r="E38" s="27"/>
      <c r="F38" s="27"/>
      <c r="G38" s="27"/>
      <c r="H38" s="27"/>
      <c r="I38" s="27"/>
    </row>
    <row r="39" spans="5:9" ht="12.75">
      <c r="E39" s="27"/>
      <c r="F39" s="27"/>
      <c r="G39" s="27"/>
      <c r="H39" s="27"/>
      <c r="I39" s="27"/>
    </row>
    <row r="40" spans="5:9" ht="12.75">
      <c r="E40" s="27"/>
      <c r="F40" s="27"/>
      <c r="G40" s="27"/>
      <c r="H40" s="27"/>
      <c r="I40" s="27"/>
    </row>
    <row r="41" spans="5:9" ht="12.75">
      <c r="E41" s="27"/>
      <c r="F41" s="27"/>
      <c r="G41" s="27"/>
      <c r="H41" s="27"/>
      <c r="I41" s="27"/>
    </row>
    <row r="42" spans="5:9" ht="12.75">
      <c r="E42" s="27"/>
      <c r="F42" s="27"/>
      <c r="G42" s="27"/>
      <c r="H42" s="27"/>
      <c r="I42" s="27"/>
    </row>
    <row r="43" spans="5:9" ht="12.75">
      <c r="E43" s="27"/>
      <c r="F43" s="27"/>
      <c r="G43" s="27"/>
      <c r="H43" s="27"/>
      <c r="I43" s="27"/>
    </row>
    <row r="44" spans="5:9" ht="12.75">
      <c r="E44" s="27"/>
      <c r="F44" s="27"/>
      <c r="G44" s="27"/>
      <c r="H44" s="27"/>
      <c r="I44" s="27"/>
    </row>
    <row r="45" spans="5:9" ht="12.75">
      <c r="E45" s="27"/>
      <c r="F45" s="27"/>
      <c r="G45" s="27"/>
      <c r="H45" s="27"/>
      <c r="I45" s="27"/>
    </row>
    <row r="46" spans="5:9" ht="12.75">
      <c r="E46" s="27"/>
      <c r="F46" s="27"/>
      <c r="G46" s="27"/>
      <c r="H46" s="27"/>
      <c r="I46" s="27"/>
    </row>
    <row r="47" spans="5:9" ht="12.75">
      <c r="E47" s="27"/>
      <c r="F47" s="27"/>
      <c r="G47" s="27"/>
      <c r="H47" s="27"/>
      <c r="I47" s="27"/>
    </row>
    <row r="48" spans="5:9" ht="12.75">
      <c r="E48" s="27"/>
      <c r="F48" s="27"/>
      <c r="G48" s="27"/>
      <c r="H48" s="27"/>
      <c r="I48" s="27"/>
    </row>
    <row r="49" spans="5:9" ht="12.75">
      <c r="E49" s="27"/>
      <c r="F49" s="27"/>
      <c r="G49" s="27"/>
      <c r="H49" s="27"/>
      <c r="I49" s="27"/>
    </row>
    <row r="50" spans="5:9" ht="12.75">
      <c r="E50" s="27"/>
      <c r="F50" s="27"/>
      <c r="G50" s="27"/>
      <c r="H50" s="27"/>
      <c r="I50" s="27"/>
    </row>
    <row r="51" spans="5:9" ht="12.75">
      <c r="E51" s="27"/>
      <c r="F51" s="27"/>
      <c r="G51" s="27"/>
      <c r="H51" s="27"/>
      <c r="I51" s="27"/>
    </row>
  </sheetData>
  <sheetProtection/>
  <mergeCells count="7">
    <mergeCell ref="A8:E8"/>
    <mergeCell ref="A5:I5"/>
    <mergeCell ref="A6:D6"/>
    <mergeCell ref="E1:I1"/>
    <mergeCell ref="E2:I2"/>
    <mergeCell ref="E3:I3"/>
    <mergeCell ref="E4:I4"/>
  </mergeCells>
  <printOptions/>
  <pageMargins left="0" right="0" top="0.3937007874015748" bottom="0.3937007874015748" header="0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85"/>
  <sheetViews>
    <sheetView zoomScale="75" zoomScaleNormal="75" workbookViewId="0" topLeftCell="A1">
      <selection activeCell="I30" sqref="A1:I30"/>
    </sheetView>
  </sheetViews>
  <sheetFormatPr defaultColWidth="9.00390625" defaultRowHeight="12.75"/>
  <cols>
    <col min="1" max="1" width="5.375" style="28" customWidth="1"/>
    <col min="2" max="2" width="7.625" style="28" customWidth="1"/>
    <col min="3" max="3" width="6.00390625" style="28" customWidth="1"/>
    <col min="4" max="4" width="3.375" style="28" customWidth="1"/>
    <col min="5" max="5" width="71.25390625" style="4" customWidth="1"/>
    <col min="6" max="6" width="13.75390625" style="4" customWidth="1"/>
    <col min="7" max="8" width="11.875" style="4" customWidth="1"/>
    <col min="9" max="9" width="13.75390625" style="27" customWidth="1"/>
    <col min="10" max="11" width="2.75390625" style="4" customWidth="1"/>
    <col min="12" max="12" width="9.125" style="2" customWidth="1"/>
    <col min="13" max="13" width="11.625" style="2" customWidth="1"/>
    <col min="14" max="16384" width="9.125" style="2" customWidth="1"/>
  </cols>
  <sheetData>
    <row r="1" spans="5:9" ht="12.75">
      <c r="E1" s="289" t="s">
        <v>5</v>
      </c>
      <c r="F1" s="306"/>
      <c r="G1" s="306"/>
      <c r="H1" s="306"/>
      <c r="I1" s="306"/>
    </row>
    <row r="2" spans="5:9" ht="12.75">
      <c r="E2" s="291" t="str">
        <f>Dane!B1</f>
        <v>do Uchwały Nr XXIV/171/2005</v>
      </c>
      <c r="F2" s="306"/>
      <c r="G2" s="306"/>
      <c r="H2" s="306"/>
      <c r="I2" s="306"/>
    </row>
    <row r="3" spans="5:13" ht="15">
      <c r="E3" s="302" t="s">
        <v>14</v>
      </c>
      <c r="F3" s="288"/>
      <c r="G3" s="288"/>
      <c r="H3" s="288"/>
      <c r="I3" s="288"/>
      <c r="L3" s="2">
        <v>6050</v>
      </c>
      <c r="M3" s="33">
        <f>SUMIF($C$9:$C$80,$L3,$H$9:$H$80)</f>
        <v>122000</v>
      </c>
    </row>
    <row r="4" spans="5:13" ht="12.75">
      <c r="E4" s="291" t="str">
        <f>Dane!B2</f>
        <v>z dnia 31 marca 2005 roku</v>
      </c>
      <c r="F4" s="306"/>
      <c r="G4" s="306"/>
      <c r="H4" s="306"/>
      <c r="I4" s="306"/>
      <c r="L4" s="2">
        <v>6060</v>
      </c>
      <c r="M4" s="33">
        <f>SUMIF($C$9:$C$80,$L4,$H$9:$H$80)</f>
        <v>12767</v>
      </c>
    </row>
    <row r="5" spans="1:13" ht="15">
      <c r="A5" s="297" t="s">
        <v>144</v>
      </c>
      <c r="B5" s="303"/>
      <c r="C5" s="303"/>
      <c r="D5" s="303"/>
      <c r="E5" s="303"/>
      <c r="F5" s="303"/>
      <c r="G5" s="303"/>
      <c r="H5" s="303"/>
      <c r="I5" s="270"/>
      <c r="L5" s="2" t="s">
        <v>192</v>
      </c>
      <c r="M5" s="33">
        <f>SUM(M3:M4)</f>
        <v>134767</v>
      </c>
    </row>
    <row r="6" spans="1:13" ht="25.5">
      <c r="A6" s="304" t="s">
        <v>1</v>
      </c>
      <c r="B6" s="299"/>
      <c r="C6" s="299"/>
      <c r="D6" s="305"/>
      <c r="E6" s="132" t="s">
        <v>2</v>
      </c>
      <c r="F6" s="130" t="s">
        <v>145</v>
      </c>
      <c r="G6" s="123" t="s">
        <v>9</v>
      </c>
      <c r="H6" s="123" t="s">
        <v>10</v>
      </c>
      <c r="I6" s="131" t="s">
        <v>40</v>
      </c>
      <c r="L6" s="33">
        <f>'Załącznik Nr 1'!L7-'Załacznik Nr 2'!L7</f>
        <v>-122956</v>
      </c>
      <c r="M6" s="2" t="s">
        <v>109</v>
      </c>
    </row>
    <row r="7" spans="1:13" ht="18.75" thickBot="1">
      <c r="A7" s="8" t="s">
        <v>3</v>
      </c>
      <c r="B7" s="8" t="s">
        <v>8</v>
      </c>
      <c r="C7" s="8" t="s">
        <v>7</v>
      </c>
      <c r="D7" s="8" t="s">
        <v>11</v>
      </c>
      <c r="E7" s="133" t="s">
        <v>6</v>
      </c>
      <c r="F7" s="134">
        <v>22262326</v>
      </c>
      <c r="G7" s="134">
        <f>SUM(G9:G79)</f>
        <v>0</v>
      </c>
      <c r="H7" s="134">
        <f>SUM(H9:H79)</f>
        <v>729000</v>
      </c>
      <c r="I7" s="135">
        <f>SUM(F7-G7+H7)</f>
        <v>22991326</v>
      </c>
      <c r="L7" s="33">
        <f>H7-G7</f>
        <v>729000</v>
      </c>
      <c r="M7" s="29"/>
    </row>
    <row r="8" spans="1:9" ht="15.75" thickTop="1">
      <c r="A8" s="295" t="s">
        <v>18</v>
      </c>
      <c r="B8" s="296"/>
      <c r="C8" s="296"/>
      <c r="D8" s="296"/>
      <c r="E8" s="296"/>
      <c r="F8" s="124"/>
      <c r="G8" s="124"/>
      <c r="H8" s="136"/>
      <c r="I8" s="137"/>
    </row>
    <row r="9" spans="1:9" ht="15">
      <c r="A9" s="115">
        <v>600</v>
      </c>
      <c r="B9" s="115">
        <v>60016</v>
      </c>
      <c r="C9" s="114">
        <v>4300</v>
      </c>
      <c r="D9" s="13"/>
      <c r="E9" s="119" t="s">
        <v>152</v>
      </c>
      <c r="F9" s="15">
        <v>43000</v>
      </c>
      <c r="G9" s="15"/>
      <c r="H9" s="15">
        <v>18265</v>
      </c>
      <c r="I9" s="16">
        <f aca="true" t="shared" si="0" ref="I9:I30">SUM(F9-G9+H9)</f>
        <v>61265</v>
      </c>
    </row>
    <row r="10" spans="1:9" ht="24">
      <c r="A10" s="12">
        <v>600</v>
      </c>
      <c r="B10" s="12">
        <v>60016</v>
      </c>
      <c r="C10" s="17">
        <v>6050</v>
      </c>
      <c r="D10" s="13"/>
      <c r="E10" s="119" t="s">
        <v>160</v>
      </c>
      <c r="F10" s="15">
        <v>3243000</v>
      </c>
      <c r="G10" s="15"/>
      <c r="H10" s="15">
        <v>122000</v>
      </c>
      <c r="I10" s="16">
        <f t="shared" si="0"/>
        <v>3365000</v>
      </c>
    </row>
    <row r="11" spans="1:9" ht="24">
      <c r="A11" s="115">
        <v>750</v>
      </c>
      <c r="B11" s="115">
        <v>75023</v>
      </c>
      <c r="C11" s="114">
        <v>6060</v>
      </c>
      <c r="D11" s="13"/>
      <c r="E11" s="119" t="s">
        <v>156</v>
      </c>
      <c r="F11" s="15">
        <v>55000</v>
      </c>
      <c r="G11" s="15"/>
      <c r="H11" s="15">
        <v>7285</v>
      </c>
      <c r="I11" s="16">
        <f t="shared" si="0"/>
        <v>62285</v>
      </c>
    </row>
    <row r="12" spans="1:9" ht="15">
      <c r="A12" s="12">
        <v>801</v>
      </c>
      <c r="B12" s="12">
        <v>80104</v>
      </c>
      <c r="C12" s="114">
        <v>4210</v>
      </c>
      <c r="D12" s="13"/>
      <c r="E12" s="119" t="s">
        <v>190</v>
      </c>
      <c r="F12" s="15">
        <v>38000</v>
      </c>
      <c r="G12" s="15"/>
      <c r="H12" s="15">
        <v>5690</v>
      </c>
      <c r="I12" s="16">
        <f t="shared" si="0"/>
        <v>43690</v>
      </c>
    </row>
    <row r="13" spans="1:9" ht="15">
      <c r="A13" s="115">
        <v>801</v>
      </c>
      <c r="B13" s="115">
        <v>80104</v>
      </c>
      <c r="C13" s="114">
        <v>4220</v>
      </c>
      <c r="D13" s="116"/>
      <c r="E13" s="119" t="s">
        <v>153</v>
      </c>
      <c r="F13" s="15">
        <v>0</v>
      </c>
      <c r="G13" s="15"/>
      <c r="H13" s="15">
        <v>101301</v>
      </c>
      <c r="I13" s="16">
        <f t="shared" si="0"/>
        <v>101301</v>
      </c>
    </row>
    <row r="14" spans="1:9" ht="24">
      <c r="A14" s="12">
        <v>852</v>
      </c>
      <c r="B14" s="12">
        <v>85213</v>
      </c>
      <c r="C14" s="17">
        <v>4130</v>
      </c>
      <c r="D14" s="13" t="s">
        <v>87</v>
      </c>
      <c r="E14" s="14" t="s">
        <v>217</v>
      </c>
      <c r="F14" s="15">
        <v>22607</v>
      </c>
      <c r="G14" s="15"/>
      <c r="H14" s="15">
        <v>5568</v>
      </c>
      <c r="I14" s="16">
        <f t="shared" si="0"/>
        <v>28175</v>
      </c>
    </row>
    <row r="15" spans="1:9" ht="24">
      <c r="A15" s="17">
        <v>852</v>
      </c>
      <c r="B15" s="17">
        <v>85214</v>
      </c>
      <c r="C15" s="17">
        <v>3110</v>
      </c>
      <c r="D15" s="13" t="s">
        <v>87</v>
      </c>
      <c r="E15" s="14" t="s">
        <v>218</v>
      </c>
      <c r="F15" s="15">
        <v>303628</v>
      </c>
      <c r="G15" s="15"/>
      <c r="H15" s="15">
        <v>13772</v>
      </c>
      <c r="I15" s="16">
        <f t="shared" si="0"/>
        <v>317400</v>
      </c>
    </row>
    <row r="16" spans="1:9" ht="15">
      <c r="A16" s="115">
        <v>852</v>
      </c>
      <c r="B16" s="115">
        <v>85219</v>
      </c>
      <c r="C16" s="114">
        <v>4260</v>
      </c>
      <c r="D16" s="13"/>
      <c r="E16" s="119" t="s">
        <v>188</v>
      </c>
      <c r="F16" s="15">
        <v>2000</v>
      </c>
      <c r="G16" s="15"/>
      <c r="H16" s="15">
        <v>9300</v>
      </c>
      <c r="I16" s="16">
        <f t="shared" si="0"/>
        <v>11300</v>
      </c>
    </row>
    <row r="17" spans="1:9" ht="15">
      <c r="A17" s="12">
        <v>852</v>
      </c>
      <c r="B17" s="12">
        <v>85219</v>
      </c>
      <c r="C17" s="17">
        <v>4300</v>
      </c>
      <c r="D17" s="13"/>
      <c r="E17" s="119" t="s">
        <v>189</v>
      </c>
      <c r="F17" s="16">
        <v>729</v>
      </c>
      <c r="G17" s="16"/>
      <c r="H17" s="15">
        <v>4971</v>
      </c>
      <c r="I17" s="16">
        <f t="shared" si="0"/>
        <v>5700</v>
      </c>
    </row>
    <row r="18" spans="1:9" ht="24">
      <c r="A18" s="12">
        <v>852</v>
      </c>
      <c r="B18" s="12">
        <v>85219</v>
      </c>
      <c r="C18" s="17">
        <v>6060</v>
      </c>
      <c r="D18" s="116"/>
      <c r="E18" s="119" t="s">
        <v>187</v>
      </c>
      <c r="F18" s="15">
        <v>0</v>
      </c>
      <c r="G18" s="15"/>
      <c r="H18" s="15">
        <v>4500</v>
      </c>
      <c r="I18" s="16">
        <f t="shared" si="0"/>
        <v>4500</v>
      </c>
    </row>
    <row r="19" spans="1:9" ht="15">
      <c r="A19" s="12">
        <v>852</v>
      </c>
      <c r="B19" s="12">
        <v>85295</v>
      </c>
      <c r="C19" s="17">
        <v>3110</v>
      </c>
      <c r="D19" s="13"/>
      <c r="E19" s="14" t="s">
        <v>219</v>
      </c>
      <c r="F19" s="15">
        <v>50000</v>
      </c>
      <c r="G19" s="15"/>
      <c r="H19" s="15">
        <v>85146</v>
      </c>
      <c r="I19" s="16">
        <f t="shared" si="0"/>
        <v>135146</v>
      </c>
    </row>
    <row r="20" spans="1:9" ht="15">
      <c r="A20" s="12">
        <v>854</v>
      </c>
      <c r="B20" s="12">
        <v>85401</v>
      </c>
      <c r="C20" s="17">
        <v>4210</v>
      </c>
      <c r="D20" s="13"/>
      <c r="E20" s="119" t="s">
        <v>191</v>
      </c>
      <c r="F20" s="15">
        <v>10000</v>
      </c>
      <c r="G20" s="15"/>
      <c r="H20" s="15">
        <v>12395</v>
      </c>
      <c r="I20" s="16">
        <f t="shared" si="0"/>
        <v>22395</v>
      </c>
    </row>
    <row r="21" spans="1:9" ht="15">
      <c r="A21" s="115">
        <v>854</v>
      </c>
      <c r="B21" s="115">
        <v>85401</v>
      </c>
      <c r="C21" s="17">
        <v>4220</v>
      </c>
      <c r="D21" s="13"/>
      <c r="E21" s="119" t="s">
        <v>154</v>
      </c>
      <c r="F21" s="15">
        <v>0</v>
      </c>
      <c r="G21" s="15"/>
      <c r="H21" s="15">
        <v>229216</v>
      </c>
      <c r="I21" s="16">
        <f t="shared" si="0"/>
        <v>229216</v>
      </c>
    </row>
    <row r="22" spans="1:9" ht="24">
      <c r="A22" s="115">
        <v>854</v>
      </c>
      <c r="B22" s="115">
        <v>85412</v>
      </c>
      <c r="C22" s="114">
        <v>4220</v>
      </c>
      <c r="D22" s="13"/>
      <c r="E22" s="119" t="s">
        <v>182</v>
      </c>
      <c r="F22" s="15">
        <v>0</v>
      </c>
      <c r="G22" s="15"/>
      <c r="H22" s="15">
        <v>3500</v>
      </c>
      <c r="I22" s="16">
        <f t="shared" si="0"/>
        <v>3500</v>
      </c>
    </row>
    <row r="23" spans="1:9" ht="24">
      <c r="A23" s="115">
        <v>854</v>
      </c>
      <c r="B23" s="115">
        <v>85412</v>
      </c>
      <c r="C23" s="17">
        <v>4300</v>
      </c>
      <c r="D23" s="116"/>
      <c r="E23" s="119" t="s">
        <v>155</v>
      </c>
      <c r="F23" s="15">
        <v>0</v>
      </c>
      <c r="G23" s="15"/>
      <c r="H23" s="15">
        <v>6500</v>
      </c>
      <c r="I23" s="16">
        <f t="shared" si="0"/>
        <v>6500</v>
      </c>
    </row>
    <row r="24" spans="1:9" ht="24">
      <c r="A24" s="17">
        <v>900</v>
      </c>
      <c r="B24" s="17">
        <v>90003</v>
      </c>
      <c r="C24" s="17">
        <v>4210</v>
      </c>
      <c r="D24" s="13"/>
      <c r="E24" s="14" t="s">
        <v>202</v>
      </c>
      <c r="F24" s="15">
        <v>10000</v>
      </c>
      <c r="G24" s="15"/>
      <c r="H24" s="15">
        <v>10000</v>
      </c>
      <c r="I24" s="16">
        <f t="shared" si="0"/>
        <v>20000</v>
      </c>
    </row>
    <row r="25" spans="1:9" ht="24">
      <c r="A25" s="115">
        <v>900</v>
      </c>
      <c r="B25" s="115">
        <v>90003</v>
      </c>
      <c r="C25" s="114">
        <v>4300</v>
      </c>
      <c r="D25" s="13"/>
      <c r="E25" s="14" t="s">
        <v>203</v>
      </c>
      <c r="F25" s="15">
        <v>70000</v>
      </c>
      <c r="G25" s="15"/>
      <c r="H25" s="15">
        <v>44000</v>
      </c>
      <c r="I25" s="16">
        <f t="shared" si="0"/>
        <v>114000</v>
      </c>
    </row>
    <row r="26" spans="1:9" ht="24">
      <c r="A26" s="17">
        <v>900</v>
      </c>
      <c r="B26" s="17">
        <v>90015</v>
      </c>
      <c r="C26" s="114">
        <v>2650</v>
      </c>
      <c r="D26" s="13"/>
      <c r="E26" s="14" t="s">
        <v>211</v>
      </c>
      <c r="F26" s="15">
        <v>450000</v>
      </c>
      <c r="G26" s="15"/>
      <c r="H26" s="15">
        <v>26779</v>
      </c>
      <c r="I26" s="16">
        <f t="shared" si="0"/>
        <v>476779</v>
      </c>
    </row>
    <row r="27" spans="1:13" ht="24">
      <c r="A27" s="12">
        <v>900</v>
      </c>
      <c r="B27" s="12">
        <v>90095</v>
      </c>
      <c r="C27" s="114">
        <v>4210</v>
      </c>
      <c r="D27" s="13"/>
      <c r="E27" s="119" t="s">
        <v>159</v>
      </c>
      <c r="F27" s="15">
        <v>0</v>
      </c>
      <c r="G27" s="15"/>
      <c r="H27" s="15">
        <v>230</v>
      </c>
      <c r="I27" s="16">
        <f t="shared" si="0"/>
        <v>230</v>
      </c>
      <c r="M27" s="33"/>
    </row>
    <row r="28" spans="1:13" ht="24">
      <c r="A28" s="115">
        <v>921</v>
      </c>
      <c r="B28" s="115">
        <v>92116</v>
      </c>
      <c r="C28" s="17">
        <v>6060</v>
      </c>
      <c r="D28" s="13"/>
      <c r="E28" s="119" t="s">
        <v>157</v>
      </c>
      <c r="F28" s="15">
        <v>0</v>
      </c>
      <c r="G28" s="15"/>
      <c r="H28" s="15">
        <v>982</v>
      </c>
      <c r="I28" s="16">
        <f t="shared" si="0"/>
        <v>982</v>
      </c>
      <c r="M28" s="33"/>
    </row>
    <row r="29" spans="1:9" ht="15">
      <c r="A29" s="17">
        <v>926</v>
      </c>
      <c r="B29" s="17">
        <v>92695</v>
      </c>
      <c r="C29" s="17">
        <v>4210</v>
      </c>
      <c r="D29" s="13"/>
      <c r="E29" s="14" t="s">
        <v>206</v>
      </c>
      <c r="F29" s="15">
        <v>2400</v>
      </c>
      <c r="G29" s="15"/>
      <c r="H29" s="15">
        <v>7600</v>
      </c>
      <c r="I29" s="16">
        <f t="shared" si="0"/>
        <v>10000</v>
      </c>
    </row>
    <row r="30" spans="1:9" ht="15">
      <c r="A30" s="12">
        <v>926</v>
      </c>
      <c r="B30" s="12">
        <v>92695</v>
      </c>
      <c r="C30" s="17">
        <v>4300</v>
      </c>
      <c r="D30" s="13"/>
      <c r="E30" s="14" t="s">
        <v>207</v>
      </c>
      <c r="F30" s="15">
        <v>70000</v>
      </c>
      <c r="G30" s="15"/>
      <c r="H30" s="15">
        <v>10000</v>
      </c>
      <c r="I30" s="16">
        <f t="shared" si="0"/>
        <v>80000</v>
      </c>
    </row>
    <row r="31" spans="1:9" ht="15">
      <c r="A31" s="12"/>
      <c r="B31" s="12"/>
      <c r="C31" s="114"/>
      <c r="D31" s="13"/>
      <c r="E31" s="14"/>
      <c r="F31" s="15"/>
      <c r="G31" s="15"/>
      <c r="H31" s="15"/>
      <c r="I31" s="16">
        <f aca="true" t="shared" si="1" ref="I31:I72">SUM(F31-G31+H31)</f>
        <v>0</v>
      </c>
    </row>
    <row r="32" spans="1:9" ht="15">
      <c r="A32" s="12"/>
      <c r="B32" s="12"/>
      <c r="C32" s="17"/>
      <c r="D32" s="13"/>
      <c r="E32" s="14"/>
      <c r="F32" s="15"/>
      <c r="G32" s="15"/>
      <c r="H32" s="15"/>
      <c r="I32" s="16">
        <f t="shared" si="1"/>
        <v>0</v>
      </c>
    </row>
    <row r="33" spans="1:9" ht="15">
      <c r="A33" s="12"/>
      <c r="B33" s="12"/>
      <c r="C33" s="17"/>
      <c r="D33" s="13"/>
      <c r="E33" s="14"/>
      <c r="F33" s="15"/>
      <c r="G33" s="15"/>
      <c r="H33" s="15"/>
      <c r="I33" s="16">
        <f t="shared" si="1"/>
        <v>0</v>
      </c>
    </row>
    <row r="34" spans="1:9" ht="15">
      <c r="A34" s="17"/>
      <c r="B34" s="17"/>
      <c r="C34" s="17"/>
      <c r="D34" s="13"/>
      <c r="E34" s="14"/>
      <c r="F34" s="15"/>
      <c r="G34" s="15"/>
      <c r="H34" s="15"/>
      <c r="I34" s="16">
        <f t="shared" si="1"/>
        <v>0</v>
      </c>
    </row>
    <row r="35" spans="1:9" ht="15">
      <c r="A35" s="17"/>
      <c r="B35" s="17"/>
      <c r="C35" s="17"/>
      <c r="D35" s="13"/>
      <c r="E35" s="14"/>
      <c r="F35" s="15"/>
      <c r="G35" s="15"/>
      <c r="H35" s="15"/>
      <c r="I35" s="16">
        <f t="shared" si="1"/>
        <v>0</v>
      </c>
    </row>
    <row r="36" spans="1:9" ht="15">
      <c r="A36" s="12"/>
      <c r="B36" s="12"/>
      <c r="C36" s="114"/>
      <c r="D36" s="13"/>
      <c r="E36" s="14"/>
      <c r="F36" s="15"/>
      <c r="G36" s="15"/>
      <c r="H36" s="15"/>
      <c r="I36" s="16">
        <f t="shared" si="1"/>
        <v>0</v>
      </c>
    </row>
    <row r="37" spans="1:9" ht="15">
      <c r="A37" s="12"/>
      <c r="B37" s="12"/>
      <c r="C37" s="17"/>
      <c r="D37" s="13"/>
      <c r="E37" s="14"/>
      <c r="F37" s="15"/>
      <c r="G37" s="15"/>
      <c r="H37" s="15"/>
      <c r="I37" s="16">
        <f t="shared" si="1"/>
        <v>0</v>
      </c>
    </row>
    <row r="38" spans="1:9" ht="15">
      <c r="A38" s="12"/>
      <c r="B38" s="12"/>
      <c r="C38" s="17"/>
      <c r="D38" s="13"/>
      <c r="E38" s="14"/>
      <c r="F38" s="15"/>
      <c r="G38" s="15"/>
      <c r="H38" s="15"/>
      <c r="I38" s="16">
        <f t="shared" si="1"/>
        <v>0</v>
      </c>
    </row>
    <row r="39" spans="1:9" ht="15">
      <c r="A39" s="17"/>
      <c r="B39" s="17"/>
      <c r="C39" s="17"/>
      <c r="D39" s="13"/>
      <c r="E39" s="14"/>
      <c r="F39" s="15"/>
      <c r="G39" s="15"/>
      <c r="H39" s="15"/>
      <c r="I39" s="16">
        <f t="shared" si="1"/>
        <v>0</v>
      </c>
    </row>
    <row r="40" spans="1:9" ht="15">
      <c r="A40" s="17"/>
      <c r="B40" s="17"/>
      <c r="C40" s="17"/>
      <c r="D40" s="13"/>
      <c r="E40" s="14"/>
      <c r="F40" s="15"/>
      <c r="G40" s="15"/>
      <c r="H40" s="15"/>
      <c r="I40" s="16">
        <f t="shared" si="1"/>
        <v>0</v>
      </c>
    </row>
    <row r="41" spans="1:9" ht="15">
      <c r="A41" s="17"/>
      <c r="B41" s="17"/>
      <c r="C41" s="17"/>
      <c r="D41" s="13"/>
      <c r="E41" s="14"/>
      <c r="F41" s="15"/>
      <c r="G41" s="15"/>
      <c r="H41" s="15"/>
      <c r="I41" s="16">
        <f t="shared" si="1"/>
        <v>0</v>
      </c>
    </row>
    <row r="42" spans="1:9" ht="15">
      <c r="A42" s="12"/>
      <c r="B42" s="12"/>
      <c r="C42" s="17"/>
      <c r="D42" s="13"/>
      <c r="E42" s="14"/>
      <c r="F42" s="16"/>
      <c r="G42" s="16"/>
      <c r="H42" s="15"/>
      <c r="I42" s="16">
        <f t="shared" si="1"/>
        <v>0</v>
      </c>
    </row>
    <row r="43" spans="1:13" ht="15">
      <c r="A43" s="115"/>
      <c r="B43" s="115"/>
      <c r="C43" s="17"/>
      <c r="D43" s="116"/>
      <c r="E43" s="119"/>
      <c r="F43" s="15"/>
      <c r="G43" s="15"/>
      <c r="H43" s="15"/>
      <c r="I43" s="16">
        <f t="shared" si="1"/>
        <v>0</v>
      </c>
      <c r="M43" s="33"/>
    </row>
    <row r="44" spans="1:9" ht="15">
      <c r="A44" s="17"/>
      <c r="B44" s="17"/>
      <c r="C44" s="17"/>
      <c r="D44" s="13"/>
      <c r="E44" s="14"/>
      <c r="F44" s="15"/>
      <c r="G44" s="15"/>
      <c r="H44" s="15"/>
      <c r="I44" s="16">
        <f t="shared" si="1"/>
        <v>0</v>
      </c>
    </row>
    <row r="45" spans="1:9" ht="15">
      <c r="A45" s="17"/>
      <c r="B45" s="17"/>
      <c r="C45" s="114"/>
      <c r="D45" s="13"/>
      <c r="E45" s="14"/>
      <c r="F45" s="15"/>
      <c r="G45" s="15"/>
      <c r="H45" s="15"/>
      <c r="I45" s="16">
        <f t="shared" si="1"/>
        <v>0</v>
      </c>
    </row>
    <row r="46" spans="1:13" ht="15">
      <c r="A46" s="115"/>
      <c r="B46" s="115"/>
      <c r="C46" s="114"/>
      <c r="D46" s="116"/>
      <c r="E46" s="14"/>
      <c r="F46" s="15"/>
      <c r="G46" s="15"/>
      <c r="H46" s="15"/>
      <c r="I46" s="16">
        <f t="shared" si="1"/>
        <v>0</v>
      </c>
      <c r="M46" s="33"/>
    </row>
    <row r="47" spans="1:9" ht="15">
      <c r="A47" s="115"/>
      <c r="B47" s="17"/>
      <c r="C47" s="114"/>
      <c r="D47" s="13"/>
      <c r="E47" s="14"/>
      <c r="F47" s="15"/>
      <c r="G47" s="15"/>
      <c r="H47" s="15"/>
      <c r="I47" s="16">
        <f t="shared" si="1"/>
        <v>0</v>
      </c>
    </row>
    <row r="48" spans="1:9" ht="15">
      <c r="A48" s="115"/>
      <c r="B48" s="17"/>
      <c r="C48" s="17"/>
      <c r="D48" s="13"/>
      <c r="E48" s="14"/>
      <c r="F48" s="15"/>
      <c r="G48" s="15"/>
      <c r="H48" s="15"/>
      <c r="I48" s="16">
        <f t="shared" si="1"/>
        <v>0</v>
      </c>
    </row>
    <row r="49" spans="1:9" ht="15">
      <c r="A49" s="115"/>
      <c r="B49" s="17"/>
      <c r="C49" s="17"/>
      <c r="D49" s="13"/>
      <c r="E49" s="14"/>
      <c r="F49" s="15"/>
      <c r="G49" s="15"/>
      <c r="H49" s="15"/>
      <c r="I49" s="16">
        <f t="shared" si="1"/>
        <v>0</v>
      </c>
    </row>
    <row r="50" spans="1:9" ht="15">
      <c r="A50" s="17"/>
      <c r="B50" s="17"/>
      <c r="C50" s="17"/>
      <c r="D50" s="13"/>
      <c r="E50" s="14"/>
      <c r="F50" s="15"/>
      <c r="G50" s="15"/>
      <c r="H50" s="15"/>
      <c r="I50" s="16">
        <f t="shared" si="1"/>
        <v>0</v>
      </c>
    </row>
    <row r="51" spans="1:9" ht="15">
      <c r="A51" s="17"/>
      <c r="B51" s="17"/>
      <c r="C51" s="17"/>
      <c r="D51" s="13"/>
      <c r="E51" s="14"/>
      <c r="F51" s="15"/>
      <c r="G51" s="15"/>
      <c r="H51" s="15"/>
      <c r="I51" s="16">
        <f t="shared" si="1"/>
        <v>0</v>
      </c>
    </row>
    <row r="52" spans="1:9" ht="15">
      <c r="A52" s="17"/>
      <c r="B52" s="17"/>
      <c r="C52" s="17"/>
      <c r="D52" s="13"/>
      <c r="E52" s="14"/>
      <c r="F52" s="15"/>
      <c r="G52" s="15"/>
      <c r="H52" s="15"/>
      <c r="I52" s="16">
        <f t="shared" si="1"/>
        <v>0</v>
      </c>
    </row>
    <row r="53" spans="1:9" ht="15">
      <c r="A53" s="17"/>
      <c r="B53" s="17"/>
      <c r="C53" s="17"/>
      <c r="D53" s="13"/>
      <c r="E53" s="14"/>
      <c r="F53" s="15"/>
      <c r="G53" s="15"/>
      <c r="H53" s="15"/>
      <c r="I53" s="16">
        <f t="shared" si="1"/>
        <v>0</v>
      </c>
    </row>
    <row r="54" spans="1:9" ht="15">
      <c r="A54" s="17"/>
      <c r="B54" s="17"/>
      <c r="C54" s="17"/>
      <c r="D54" s="13"/>
      <c r="E54" s="14"/>
      <c r="F54" s="15"/>
      <c r="G54" s="15"/>
      <c r="H54" s="15"/>
      <c r="I54" s="16">
        <f t="shared" si="1"/>
        <v>0</v>
      </c>
    </row>
    <row r="55" spans="1:9" ht="15">
      <c r="A55" s="17"/>
      <c r="B55" s="17"/>
      <c r="C55" s="17"/>
      <c r="D55" s="13"/>
      <c r="E55" s="14"/>
      <c r="F55" s="15"/>
      <c r="G55" s="15"/>
      <c r="H55" s="15"/>
      <c r="I55" s="16">
        <f t="shared" si="1"/>
        <v>0</v>
      </c>
    </row>
    <row r="56" spans="1:9" ht="15">
      <c r="A56" s="17"/>
      <c r="B56" s="17"/>
      <c r="C56" s="17"/>
      <c r="D56" s="13"/>
      <c r="E56" s="14"/>
      <c r="F56" s="15"/>
      <c r="G56" s="15"/>
      <c r="H56" s="15"/>
      <c r="I56" s="16">
        <f t="shared" si="1"/>
        <v>0</v>
      </c>
    </row>
    <row r="57" spans="1:9" ht="15">
      <c r="A57" s="17"/>
      <c r="B57" s="17"/>
      <c r="C57" s="17"/>
      <c r="D57" s="13"/>
      <c r="E57" s="14"/>
      <c r="F57" s="15"/>
      <c r="G57" s="15"/>
      <c r="H57" s="15"/>
      <c r="I57" s="16">
        <f t="shared" si="1"/>
        <v>0</v>
      </c>
    </row>
    <row r="58" spans="1:9" ht="15">
      <c r="A58" s="17"/>
      <c r="B58" s="17"/>
      <c r="C58" s="17"/>
      <c r="D58" s="13"/>
      <c r="E58" s="14"/>
      <c r="F58" s="15"/>
      <c r="G58" s="15"/>
      <c r="H58" s="15"/>
      <c r="I58" s="16">
        <f t="shared" si="1"/>
        <v>0</v>
      </c>
    </row>
    <row r="59" spans="1:9" ht="15">
      <c r="A59" s="17"/>
      <c r="B59" s="17"/>
      <c r="C59" s="17"/>
      <c r="D59" s="13"/>
      <c r="E59" s="14"/>
      <c r="F59" s="15"/>
      <c r="G59" s="15"/>
      <c r="H59" s="15"/>
      <c r="I59" s="16">
        <f t="shared" si="1"/>
        <v>0</v>
      </c>
    </row>
    <row r="60" spans="1:13" ht="15">
      <c r="A60" s="17"/>
      <c r="B60" s="17"/>
      <c r="C60" s="17"/>
      <c r="D60" s="13"/>
      <c r="E60" s="14"/>
      <c r="F60" s="15"/>
      <c r="G60" s="15"/>
      <c r="H60" s="15"/>
      <c r="I60" s="16">
        <f t="shared" si="1"/>
        <v>0</v>
      </c>
      <c r="M60" s="33"/>
    </row>
    <row r="61" spans="1:9" ht="15">
      <c r="A61" s="17"/>
      <c r="B61" s="17"/>
      <c r="C61" s="17"/>
      <c r="D61" s="13"/>
      <c r="E61" s="14"/>
      <c r="F61" s="15"/>
      <c r="G61" s="15"/>
      <c r="H61" s="15"/>
      <c r="I61" s="16">
        <f t="shared" si="1"/>
        <v>0</v>
      </c>
    </row>
    <row r="62" spans="1:9" ht="15">
      <c r="A62" s="115"/>
      <c r="B62" s="17"/>
      <c r="C62" s="114"/>
      <c r="D62" s="13"/>
      <c r="E62" s="14"/>
      <c r="F62" s="15"/>
      <c r="G62" s="15"/>
      <c r="H62" s="15"/>
      <c r="I62" s="16">
        <f t="shared" si="1"/>
        <v>0</v>
      </c>
    </row>
    <row r="63" spans="1:9" ht="15">
      <c r="A63" s="17"/>
      <c r="B63" s="17"/>
      <c r="C63" s="17"/>
      <c r="D63" s="13"/>
      <c r="E63" s="14"/>
      <c r="F63" s="15"/>
      <c r="G63" s="15"/>
      <c r="H63" s="15"/>
      <c r="I63" s="16">
        <f t="shared" si="1"/>
        <v>0</v>
      </c>
    </row>
    <row r="64" spans="1:9" ht="15">
      <c r="A64" s="17"/>
      <c r="B64" s="17"/>
      <c r="C64" s="17"/>
      <c r="D64" s="13"/>
      <c r="E64" s="14"/>
      <c r="F64" s="15"/>
      <c r="G64" s="15"/>
      <c r="H64" s="15"/>
      <c r="I64" s="16">
        <f t="shared" si="1"/>
        <v>0</v>
      </c>
    </row>
    <row r="65" spans="1:9" ht="15">
      <c r="A65" s="17"/>
      <c r="B65" s="17"/>
      <c r="C65" s="17"/>
      <c r="D65" s="13"/>
      <c r="E65" s="14"/>
      <c r="F65" s="15"/>
      <c r="G65" s="15"/>
      <c r="H65" s="15"/>
      <c r="I65" s="16">
        <f t="shared" si="1"/>
        <v>0</v>
      </c>
    </row>
    <row r="66" spans="1:9" ht="15">
      <c r="A66" s="17"/>
      <c r="B66" s="17"/>
      <c r="C66" s="17"/>
      <c r="D66" s="13"/>
      <c r="E66" s="14"/>
      <c r="F66" s="15"/>
      <c r="G66" s="15"/>
      <c r="H66" s="15"/>
      <c r="I66" s="16">
        <f t="shared" si="1"/>
        <v>0</v>
      </c>
    </row>
    <row r="67" spans="1:9" ht="15">
      <c r="A67" s="17"/>
      <c r="B67" s="17"/>
      <c r="C67" s="17"/>
      <c r="D67" s="13"/>
      <c r="E67" s="14"/>
      <c r="F67" s="15"/>
      <c r="G67" s="15"/>
      <c r="H67" s="15"/>
      <c r="I67" s="16">
        <f t="shared" si="1"/>
        <v>0</v>
      </c>
    </row>
    <row r="68" spans="1:9" ht="15">
      <c r="A68" s="17"/>
      <c r="B68" s="17"/>
      <c r="C68" s="17"/>
      <c r="D68" s="13"/>
      <c r="E68" s="14"/>
      <c r="F68" s="15"/>
      <c r="G68" s="15"/>
      <c r="H68" s="15"/>
      <c r="I68" s="16">
        <f t="shared" si="1"/>
        <v>0</v>
      </c>
    </row>
    <row r="69" spans="1:9" ht="15">
      <c r="A69" s="17"/>
      <c r="B69" s="17"/>
      <c r="C69" s="17"/>
      <c r="D69" s="13"/>
      <c r="E69" s="14"/>
      <c r="F69" s="15"/>
      <c r="G69" s="15"/>
      <c r="H69" s="15"/>
      <c r="I69" s="16">
        <f t="shared" si="1"/>
        <v>0</v>
      </c>
    </row>
    <row r="70" spans="1:9" ht="15">
      <c r="A70" s="17"/>
      <c r="B70" s="17"/>
      <c r="C70" s="17"/>
      <c r="D70" s="13"/>
      <c r="E70" s="14"/>
      <c r="F70" s="15"/>
      <c r="G70" s="15"/>
      <c r="H70" s="15"/>
      <c r="I70" s="16">
        <f t="shared" si="1"/>
        <v>0</v>
      </c>
    </row>
    <row r="71" spans="1:9" ht="15">
      <c r="A71" s="17"/>
      <c r="B71" s="17"/>
      <c r="C71" s="17"/>
      <c r="D71" s="13"/>
      <c r="E71" s="14"/>
      <c r="F71" s="15"/>
      <c r="G71" s="15"/>
      <c r="H71" s="15"/>
      <c r="I71" s="16">
        <f t="shared" si="1"/>
        <v>0</v>
      </c>
    </row>
    <row r="72" spans="1:9" ht="15">
      <c r="A72" s="17"/>
      <c r="B72" s="17"/>
      <c r="C72" s="17"/>
      <c r="D72" s="13"/>
      <c r="E72" s="14"/>
      <c r="F72" s="15"/>
      <c r="G72" s="15"/>
      <c r="H72" s="15"/>
      <c r="I72" s="16">
        <f t="shared" si="1"/>
        <v>0</v>
      </c>
    </row>
    <row r="73" spans="1:9" ht="15">
      <c r="A73" s="17"/>
      <c r="B73" s="17"/>
      <c r="C73" s="17"/>
      <c r="D73" s="13"/>
      <c r="E73" s="14"/>
      <c r="F73" s="15"/>
      <c r="G73" s="15"/>
      <c r="H73" s="15"/>
      <c r="I73" s="16">
        <f aca="true" t="shared" si="2" ref="I73:I80">SUM(F73-G73+H73)</f>
        <v>0</v>
      </c>
    </row>
    <row r="74" spans="1:9" ht="15">
      <c r="A74" s="17"/>
      <c r="B74" s="17"/>
      <c r="C74" s="17"/>
      <c r="D74" s="13"/>
      <c r="E74" s="14"/>
      <c r="F74" s="15"/>
      <c r="G74" s="15"/>
      <c r="H74" s="15"/>
      <c r="I74" s="16">
        <f t="shared" si="2"/>
        <v>0</v>
      </c>
    </row>
    <row r="75" spans="1:9" ht="15">
      <c r="A75" s="17"/>
      <c r="B75" s="17"/>
      <c r="C75" s="17"/>
      <c r="D75" s="13"/>
      <c r="E75" s="14"/>
      <c r="F75" s="15"/>
      <c r="G75" s="15"/>
      <c r="H75" s="15"/>
      <c r="I75" s="16">
        <f t="shared" si="2"/>
        <v>0</v>
      </c>
    </row>
    <row r="76" spans="1:9" ht="15">
      <c r="A76" s="17"/>
      <c r="B76" s="17"/>
      <c r="C76" s="17"/>
      <c r="D76" s="13"/>
      <c r="E76" s="14"/>
      <c r="F76" s="15"/>
      <c r="G76" s="15"/>
      <c r="H76" s="15"/>
      <c r="I76" s="16">
        <f t="shared" si="2"/>
        <v>0</v>
      </c>
    </row>
    <row r="77" spans="1:9" ht="15">
      <c r="A77" s="17"/>
      <c r="B77" s="17"/>
      <c r="C77" s="17"/>
      <c r="D77" s="13"/>
      <c r="E77" s="14"/>
      <c r="F77" s="15"/>
      <c r="G77" s="15"/>
      <c r="H77" s="15"/>
      <c r="I77" s="16">
        <f t="shared" si="2"/>
        <v>0</v>
      </c>
    </row>
    <row r="78" spans="1:9" ht="15">
      <c r="A78" s="17"/>
      <c r="B78" s="17"/>
      <c r="C78" s="17"/>
      <c r="D78" s="13"/>
      <c r="E78" s="14"/>
      <c r="F78" s="15"/>
      <c r="G78" s="15"/>
      <c r="H78" s="15"/>
      <c r="I78" s="16">
        <f t="shared" si="2"/>
        <v>0</v>
      </c>
    </row>
    <row r="79" spans="1:9" ht="15">
      <c r="A79" s="17"/>
      <c r="B79" s="17"/>
      <c r="C79" s="17"/>
      <c r="D79" s="13"/>
      <c r="E79" s="14"/>
      <c r="F79" s="15"/>
      <c r="G79" s="15"/>
      <c r="H79" s="15"/>
      <c r="I79" s="16">
        <f t="shared" si="2"/>
        <v>0</v>
      </c>
    </row>
    <row r="80" spans="1:9" ht="15">
      <c r="A80" s="18"/>
      <c r="B80" s="18"/>
      <c r="C80" s="18"/>
      <c r="D80" s="19"/>
      <c r="E80" s="20"/>
      <c r="F80" s="21"/>
      <c r="G80" s="21"/>
      <c r="H80" s="21"/>
      <c r="I80" s="16">
        <f t="shared" si="2"/>
        <v>0</v>
      </c>
    </row>
    <row r="81" spans="6:9" ht="18">
      <c r="F81" s="30"/>
      <c r="G81" s="23"/>
      <c r="H81" s="23"/>
      <c r="I81" s="24"/>
    </row>
    <row r="82" spans="7:8" ht="12.75">
      <c r="G82" s="27"/>
      <c r="H82" s="27"/>
    </row>
    <row r="83" spans="7:8" ht="12.75">
      <c r="G83" s="27"/>
      <c r="H83" s="27"/>
    </row>
    <row r="84" spans="7:8" ht="12.75">
      <c r="G84" s="27"/>
      <c r="H84" s="27"/>
    </row>
    <row r="85" spans="7:8" ht="12.75">
      <c r="G85" s="27"/>
      <c r="H85" s="27"/>
    </row>
  </sheetData>
  <mergeCells count="7">
    <mergeCell ref="A8:E8"/>
    <mergeCell ref="A5:I5"/>
    <mergeCell ref="A6:D6"/>
    <mergeCell ref="E1:I1"/>
    <mergeCell ref="E2:I2"/>
    <mergeCell ref="E3:I3"/>
    <mergeCell ref="E4:I4"/>
  </mergeCells>
  <printOptions/>
  <pageMargins left="0" right="0" top="0.1968503937007874" bottom="0.3937007874015748" header="0" footer="0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Sulejowie</dc:creator>
  <cp:keywords/>
  <dc:description/>
  <cp:lastModifiedBy>skarbnik</cp:lastModifiedBy>
  <cp:lastPrinted>2005-04-01T06:58:45Z</cp:lastPrinted>
  <dcterms:created xsi:type="dcterms:W3CDTF">2003-04-04T08:39:30Z</dcterms:created>
  <dcterms:modified xsi:type="dcterms:W3CDTF">2005-04-01T07:21:40Z</dcterms:modified>
  <cp:category/>
  <cp:version/>
  <cp:contentType/>
  <cp:contentStatus/>
</cp:coreProperties>
</file>