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wiel (2)" sheetId="1" r:id="rId1"/>
  </sheets>
  <definedNames>
    <definedName name="_xlnm.Print_Area" localSheetId="0">'zał 6 inwes wiel (2)'!$A$1:$U$30</definedName>
  </definedNames>
  <calcPr fullCalcOnLoad="1"/>
</workbook>
</file>

<file path=xl/sharedStrings.xml><?xml version="1.0" encoding="utf-8"?>
<sst xmlns="http://schemas.openxmlformats.org/spreadsheetml/2006/main" count="88" uniqueCount="55">
  <si>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</si>
  <si>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</si>
  <si>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</si>
  <si>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</si>
  <si>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</si>
  <si>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</si>
  <si>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</si>
  <si>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</si>
  <si>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</si>
  <si>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</si>
  <si>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</si>
  <si>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</si>
  <si>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</si>
  <si>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</si>
  <si>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</si>
  <si>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</si>
  <si>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</si>
  <si>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</si>
  <si>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</si>
  <si>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Przebudowa drogi w miejscowości  Wróblewo</t>
  </si>
  <si>
    <t>Przebudowa drogi w miejscowości  Trzciniec</t>
  </si>
  <si>
    <t>budżetu państwa</t>
  </si>
  <si>
    <t>2004-2006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</si>
  <si>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</si>
  <si>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</si>
  <si>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</si>
  <si>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</si>
  <si>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</si>
  <si>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</si>
  <si>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Remont Szkoły Podstawowej we Wróblewie - wymiana okien</t>
  </si>
  <si>
    <t>2003-2006</t>
  </si>
  <si>
    <t>Budowa drogi asfaltowej w miejscowości Bębnówko</t>
  </si>
  <si>
    <t>Budowa drogi asfaltowej w miejscowości Gradzanowo Zbęskie-Gradzanowo Włościańskie</t>
  </si>
  <si>
    <t>2003-2005</t>
  </si>
  <si>
    <t>kredyt</t>
  </si>
  <si>
    <t>pożyczka</t>
  </si>
  <si>
    <t xml:space="preserve"> środki pozyskane z innych źródeł</t>
  </si>
  <si>
    <t>Załącznik Nr 4</t>
  </si>
  <si>
    <t>2005-2006</t>
  </si>
  <si>
    <t>Budowa drogi żwirowej w miejscowości Gradzanowo Zbęskie Kolonia</t>
  </si>
  <si>
    <t>Wydatki na zadania inwestycyjne na 2005 rok objęte wieloletnimi programami inwestycyjnymi</t>
  </si>
  <si>
    <t>Program "Odnowa wsi" obejmuje:</t>
  </si>
  <si>
    <t>92601</t>
  </si>
  <si>
    <t>Budowa chodników i parkingu we wsi Radzanów</t>
  </si>
  <si>
    <t>Docieplenie, wymiana ogrzewania budynku komunalnego w Radzanowie</t>
  </si>
  <si>
    <t>Plac zabaw dla dzieci w Radzanowie</t>
  </si>
  <si>
    <t>Budowa boiska wiejskiego w miejscowości Radzanów</t>
  </si>
  <si>
    <t>z budżetu UE</t>
  </si>
  <si>
    <t>750</t>
  </si>
  <si>
    <t>Administracja publiczna</t>
  </si>
  <si>
    <t xml:space="preserve">                         środki pozyskane z innych źródeł</t>
  </si>
  <si>
    <t xml:space="preserve">Przebudowa drogi w miejscowości Bońkowo Kościelne </t>
  </si>
  <si>
    <t>Przebudowa drogi gminnej w miejscowości Zgliczyn Glinki</t>
  </si>
  <si>
    <t xml:space="preserve"> z dnia 9 sierpnia 2005r. </t>
  </si>
  <si>
    <t xml:space="preserve"> do Uchwały Nr XXVI/168 /2005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</si>
</sst>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8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75" fontId="6" fillId="4" borderId="30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9" xfId="15" applyNumberFormat="1" applyFont="1" applyFill="1" applyBorder="1" applyAlignment="1">
      <alignment horizontal="center" vertical="center" wrapText="1"/>
    </xf>
    <xf numFmtId="175" fontId="6" fillId="3" borderId="30" xfId="15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81" fontId="5" fillId="4" borderId="38" xfId="15" applyNumberFormat="1" applyFont="1" applyFill="1" applyBorder="1" applyAlignment="1">
      <alignment horizontal="center" vertical="center" wrapText="1"/>
    </xf>
    <xf numFmtId="181" fontId="5" fillId="4" borderId="30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Border="1" applyAlignment="1">
      <alignment horizontal="center" vertical="center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40" xfId="15" applyNumberFormat="1" applyFont="1" applyFill="1" applyBorder="1" applyAlignment="1">
      <alignment vertical="center"/>
    </xf>
    <xf numFmtId="175" fontId="6" fillId="4" borderId="40" xfId="15" applyNumberFormat="1" applyFont="1" applyFill="1" applyBorder="1" applyAlignment="1">
      <alignment vertical="center"/>
    </xf>
    <xf numFmtId="175" fontId="6" fillId="0" borderId="41" xfId="15" applyNumberFormat="1" applyFont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81" fontId="5" fillId="3" borderId="28" xfId="15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5" fillId="0" borderId="42" xfId="15" applyNumberFormat="1" applyFont="1" applyBorder="1" applyAlignment="1">
      <alignment vertical="center"/>
    </xf>
    <xf numFmtId="175" fontId="5" fillId="0" borderId="43" xfId="15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5" fontId="5" fillId="0" borderId="16" xfId="15" applyNumberFormat="1" applyFont="1" applyBorder="1" applyAlignment="1">
      <alignment vertical="center"/>
    </xf>
    <xf numFmtId="175" fontId="5" fillId="0" borderId="11" xfId="15" applyNumberFormat="1" applyFont="1" applyBorder="1" applyAlignment="1">
      <alignment vertical="center"/>
    </xf>
    <xf numFmtId="181" fontId="5" fillId="4" borderId="11" xfId="15" applyNumberFormat="1" applyFont="1" applyFill="1" applyBorder="1" applyAlignment="1">
      <alignment horizontal="center" vertical="center" wrapText="1"/>
    </xf>
    <xf numFmtId="175" fontId="6" fillId="3" borderId="6" xfId="15" applyNumberFormat="1" applyFont="1" applyFill="1" applyBorder="1" applyAlignment="1">
      <alignment vertical="center"/>
    </xf>
    <xf numFmtId="175" fontId="6" fillId="3" borderId="28" xfId="15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181" fontId="5" fillId="3" borderId="30" xfId="15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zoomScale="75" zoomScaleNormal="75" zoomScaleSheetLayoutView="75" workbookViewId="0" topLeftCell="BT1">
      <selection activeCell="J16" sqref="J16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4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37</v>
      </c>
    </row>
    <row r="2" spans="4:19" ht="20.25">
      <c r="D2" s="1"/>
      <c r="F2" s="120" t="s">
        <v>40</v>
      </c>
      <c r="I2" s="6"/>
      <c r="J2" s="6"/>
      <c r="K2" s="6"/>
      <c r="L2" s="6"/>
      <c r="M2" s="6"/>
      <c r="S2" s="79" t="s">
        <v>54</v>
      </c>
    </row>
    <row r="3" spans="9:19" ht="18">
      <c r="I3" s="6"/>
      <c r="J3" s="6"/>
      <c r="K3" s="6"/>
      <c r="L3" s="6"/>
      <c r="M3" s="6"/>
      <c r="S3" s="79" t="s">
        <v>28</v>
      </c>
    </row>
    <row r="4" spans="6:19" ht="18">
      <c r="F4" s="7"/>
      <c r="H4" s="3"/>
      <c r="I4" s="8"/>
      <c r="J4" s="8"/>
      <c r="K4" s="8"/>
      <c r="L4" s="8"/>
      <c r="M4" s="8"/>
      <c r="S4" s="80" t="s">
        <v>53</v>
      </c>
    </row>
    <row r="5" ht="16.5" thickBot="1"/>
    <row r="6" spans="1:21" ht="74.25" customHeight="1" thickBot="1">
      <c r="A6" s="61" t="s">
        <v>0</v>
      </c>
      <c r="B6" s="59" t="s">
        <v>1</v>
      </c>
      <c r="C6" s="59" t="s">
        <v>2</v>
      </c>
      <c r="D6" s="64" t="s">
        <v>3</v>
      </c>
      <c r="E6" s="59" t="s">
        <v>4</v>
      </c>
      <c r="F6" s="59" t="s">
        <v>6</v>
      </c>
      <c r="G6" s="9" t="s">
        <v>5</v>
      </c>
      <c r="H6" s="9"/>
      <c r="I6" s="129"/>
      <c r="J6" s="129"/>
      <c r="K6" s="129"/>
      <c r="L6" s="129"/>
      <c r="M6" s="129"/>
      <c r="N6" s="129"/>
      <c r="O6" s="129"/>
      <c r="P6" s="129"/>
      <c r="Q6" s="130"/>
      <c r="R6" s="88"/>
      <c r="S6" s="88"/>
      <c r="T6" s="88"/>
      <c r="U6" s="88"/>
    </row>
    <row r="7" spans="1:21" ht="15.75" customHeight="1">
      <c r="A7" s="62"/>
      <c r="B7" s="60"/>
      <c r="C7" s="60"/>
      <c r="D7" s="65"/>
      <c r="E7" s="60"/>
      <c r="F7" s="10"/>
      <c r="G7" s="11"/>
      <c r="H7" s="11"/>
      <c r="I7" s="95"/>
      <c r="J7" s="58"/>
      <c r="K7" s="58"/>
      <c r="L7" s="58"/>
      <c r="M7" s="58"/>
      <c r="N7" s="58">
        <v>2005</v>
      </c>
      <c r="O7" s="58"/>
      <c r="P7" s="85"/>
      <c r="Q7" s="134">
        <v>2006</v>
      </c>
      <c r="R7" s="129"/>
      <c r="S7" s="129"/>
      <c r="T7" s="129"/>
      <c r="U7" s="135"/>
    </row>
    <row r="8" spans="1:21" ht="15.75" customHeight="1" thickBot="1">
      <c r="A8" s="62"/>
      <c r="B8" s="60"/>
      <c r="C8" s="60"/>
      <c r="D8" s="65"/>
      <c r="E8" s="60"/>
      <c r="F8" s="10"/>
      <c r="G8" s="11"/>
      <c r="H8" s="11"/>
      <c r="I8" s="96"/>
      <c r="J8" s="89"/>
      <c r="K8" s="89"/>
      <c r="L8" s="89"/>
      <c r="M8" s="89"/>
      <c r="N8" s="89"/>
      <c r="O8" s="89"/>
      <c r="P8" s="90"/>
      <c r="Q8" s="136"/>
      <c r="R8" s="137"/>
      <c r="S8" s="137"/>
      <c r="T8" s="137"/>
      <c r="U8" s="138"/>
    </row>
    <row r="9" spans="1:21" ht="27.75" customHeight="1">
      <c r="A9" s="62"/>
      <c r="B9" s="60"/>
      <c r="C9" s="60"/>
      <c r="D9" s="65"/>
      <c r="E9" s="60"/>
      <c r="F9" s="63"/>
      <c r="G9" s="11"/>
      <c r="H9" s="11"/>
      <c r="I9" s="98"/>
      <c r="J9" s="60" t="s">
        <v>23</v>
      </c>
      <c r="K9" s="10"/>
      <c r="L9" s="60"/>
      <c r="M9" s="141" t="s">
        <v>36</v>
      </c>
      <c r="N9" s="140"/>
      <c r="O9" s="140"/>
      <c r="P9" s="142"/>
      <c r="Q9" s="100"/>
      <c r="R9" s="139" t="s">
        <v>50</v>
      </c>
      <c r="S9" s="140"/>
      <c r="T9" s="140"/>
      <c r="U9" s="140"/>
    </row>
    <row r="10" spans="1:21" ht="41.25" customHeight="1">
      <c r="A10" s="62"/>
      <c r="B10" s="60"/>
      <c r="C10" s="60"/>
      <c r="D10" s="65"/>
      <c r="E10" s="60"/>
      <c r="F10" s="63"/>
      <c r="G10" s="11"/>
      <c r="H10" s="11" t="s">
        <v>7</v>
      </c>
      <c r="I10" s="60" t="s">
        <v>8</v>
      </c>
      <c r="J10" s="60"/>
      <c r="K10" s="60" t="s">
        <v>35</v>
      </c>
      <c r="L10" s="60" t="s">
        <v>34</v>
      </c>
      <c r="M10" s="93" t="s">
        <v>27</v>
      </c>
      <c r="N10" s="12" t="s">
        <v>47</v>
      </c>
      <c r="O10" s="93" t="s">
        <v>21</v>
      </c>
      <c r="P10" s="91" t="s">
        <v>21</v>
      </c>
      <c r="Q10" s="10" t="s">
        <v>8</v>
      </c>
      <c r="R10" s="60" t="s">
        <v>23</v>
      </c>
      <c r="S10" s="93" t="s">
        <v>21</v>
      </c>
      <c r="T10" s="12" t="s">
        <v>47</v>
      </c>
      <c r="U10" s="91" t="s">
        <v>21</v>
      </c>
    </row>
    <row r="11" spans="1:21" ht="16.5" thickBot="1">
      <c r="A11" s="13"/>
      <c r="B11" s="14"/>
      <c r="C11" s="14"/>
      <c r="D11" s="15"/>
      <c r="E11" s="14"/>
      <c r="F11" s="16"/>
      <c r="G11" s="17"/>
      <c r="H11" s="17"/>
      <c r="I11" s="97"/>
      <c r="J11" s="97"/>
      <c r="K11" s="97"/>
      <c r="L11" s="97"/>
      <c r="M11" s="97"/>
      <c r="N11" s="18"/>
      <c r="O11" s="94" t="s">
        <v>25</v>
      </c>
      <c r="P11" s="92" t="s">
        <v>24</v>
      </c>
      <c r="Q11" s="99"/>
      <c r="R11" s="97"/>
      <c r="S11" s="94" t="s">
        <v>25</v>
      </c>
      <c r="T11" s="18"/>
      <c r="U11" s="92" t="s">
        <v>24</v>
      </c>
    </row>
    <row r="12" spans="1:33" s="67" customFormat="1" ht="39" customHeight="1" hidden="1" thickBot="1">
      <c r="A12" s="31">
        <v>1</v>
      </c>
      <c r="B12" s="32"/>
      <c r="C12" s="33" t="s">
        <v>10</v>
      </c>
      <c r="D12" s="34" t="s">
        <v>11</v>
      </c>
      <c r="E12" s="35" t="s">
        <v>9</v>
      </c>
      <c r="F12" s="36" t="s">
        <v>12</v>
      </c>
      <c r="G12" s="37"/>
      <c r="H12" s="38"/>
      <c r="I12" s="74"/>
      <c r="J12" s="81"/>
      <c r="K12" s="81"/>
      <c r="L12" s="81"/>
      <c r="M12" s="81"/>
      <c r="N12" s="39"/>
      <c r="O12" s="39"/>
      <c r="P12" s="81"/>
      <c r="Q12" s="74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2" s="73" customFormat="1" ht="50.25" customHeight="1" thickBot="1">
      <c r="A13" s="19"/>
      <c r="B13" s="20" t="s">
        <v>13</v>
      </c>
      <c r="C13" s="20"/>
      <c r="D13" s="21" t="s">
        <v>14</v>
      </c>
      <c r="E13" s="22"/>
      <c r="F13" s="23"/>
      <c r="G13" s="29">
        <f aca="true" t="shared" si="0" ref="G13:U13">SUM(G14:G20)</f>
        <v>1688680</v>
      </c>
      <c r="H13" s="29">
        <f t="shared" si="0"/>
        <v>31618</v>
      </c>
      <c r="I13" s="103">
        <f t="shared" si="0"/>
        <v>831439</v>
      </c>
      <c r="J13" s="29">
        <f t="shared" si="0"/>
        <v>268160</v>
      </c>
      <c r="K13" s="29">
        <f t="shared" si="0"/>
        <v>0</v>
      </c>
      <c r="L13" s="29">
        <f t="shared" si="0"/>
        <v>0</v>
      </c>
      <c r="M13" s="29">
        <f t="shared" si="0"/>
        <v>237356</v>
      </c>
      <c r="N13" s="29">
        <f t="shared" si="0"/>
        <v>287579</v>
      </c>
      <c r="O13" s="29">
        <f t="shared" si="0"/>
        <v>38344</v>
      </c>
      <c r="P13" s="29">
        <f t="shared" si="0"/>
        <v>0</v>
      </c>
      <c r="Q13" s="116">
        <f t="shared" si="0"/>
        <v>825623</v>
      </c>
      <c r="R13" s="118">
        <f t="shared" si="0"/>
        <v>825623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71"/>
      <c r="AU13" s="71"/>
      <c r="AV13" s="72"/>
      <c r="AW13" s="68"/>
      <c r="AX13" s="68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0"/>
      <c r="BJ13" s="71"/>
      <c r="BK13" s="71"/>
      <c r="BL13" s="72"/>
      <c r="BM13" s="68"/>
      <c r="BN13" s="68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0"/>
      <c r="BZ13" s="71"/>
      <c r="CA13" s="71"/>
      <c r="CB13" s="72"/>
      <c r="CC13" s="68"/>
      <c r="CD13" s="68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70"/>
      <c r="CP13" s="71"/>
      <c r="CQ13" s="71"/>
      <c r="CR13" s="72"/>
      <c r="CS13" s="68"/>
      <c r="CT13" s="68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70"/>
      <c r="DF13" s="71"/>
      <c r="DG13" s="71"/>
      <c r="DH13" s="72"/>
      <c r="DI13" s="68"/>
      <c r="DJ13" s="68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70"/>
      <c r="DV13" s="71"/>
      <c r="DW13" s="71"/>
      <c r="DX13" s="72"/>
      <c r="DY13" s="68"/>
      <c r="DZ13" s="68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1"/>
      <c r="EM13" s="71"/>
      <c r="EN13" s="72"/>
      <c r="EO13" s="68"/>
      <c r="EP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70"/>
      <c r="FB13" s="71"/>
      <c r="FC13" s="71"/>
      <c r="FD13" s="72"/>
      <c r="FE13" s="68"/>
      <c r="FF13" s="68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70"/>
      <c r="FR13" s="71"/>
      <c r="FS13" s="71"/>
      <c r="FT13" s="72"/>
      <c r="FU13" s="68"/>
      <c r="FV13" s="68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70"/>
      <c r="GH13" s="71"/>
      <c r="GI13" s="71"/>
      <c r="GJ13" s="72"/>
      <c r="GK13" s="68"/>
      <c r="GL13" s="68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70"/>
      <c r="GX13" s="71"/>
      <c r="GY13" s="71"/>
      <c r="GZ13" s="72"/>
      <c r="HA13" s="68"/>
      <c r="HB13" s="68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70"/>
      <c r="HN13" s="71"/>
      <c r="HO13" s="71"/>
      <c r="HP13" s="72"/>
      <c r="HQ13" s="68"/>
      <c r="HR13" s="68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70"/>
      <c r="ID13" s="71"/>
      <c r="IE13" s="71"/>
      <c r="IF13" s="72"/>
      <c r="IG13" s="68"/>
      <c r="IH13" s="68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33" s="67" customFormat="1" ht="68.25" customHeight="1">
      <c r="A14" s="42">
        <v>1</v>
      </c>
      <c r="B14" s="25"/>
      <c r="C14" s="26" t="s">
        <v>15</v>
      </c>
      <c r="D14" s="27" t="s">
        <v>32</v>
      </c>
      <c r="E14" s="43" t="s">
        <v>9</v>
      </c>
      <c r="F14" s="105" t="s">
        <v>30</v>
      </c>
      <c r="G14" s="29">
        <f aca="true" t="shared" si="1" ref="G14:G29">H14+I14+Q14</f>
        <v>242865</v>
      </c>
      <c r="H14" s="29">
        <v>16865</v>
      </c>
      <c r="I14" s="116">
        <f aca="true" t="shared" si="2" ref="I14:I20">SUM(J14:O14)</f>
        <v>226000</v>
      </c>
      <c r="J14" s="82">
        <f>226000-M14</f>
        <v>28644</v>
      </c>
      <c r="K14" s="82">
        <v>0</v>
      </c>
      <c r="L14" s="82">
        <v>0</v>
      </c>
      <c r="M14" s="82">
        <v>197356</v>
      </c>
      <c r="N14" s="44"/>
      <c r="O14" s="44"/>
      <c r="P14" s="82"/>
      <c r="Q14" s="76">
        <f>SUM(R14:U14)</f>
        <v>0</v>
      </c>
      <c r="R14" s="44">
        <v>0</v>
      </c>
      <c r="S14" s="44"/>
      <c r="T14" s="44"/>
      <c r="U14" s="4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7" customFormat="1" ht="68.25" customHeight="1">
      <c r="A15" s="56">
        <v>2</v>
      </c>
      <c r="B15" s="57"/>
      <c r="C15" s="26"/>
      <c r="D15" s="27" t="s">
        <v>31</v>
      </c>
      <c r="E15" s="43" t="s">
        <v>9</v>
      </c>
      <c r="F15" s="105" t="s">
        <v>33</v>
      </c>
      <c r="G15" s="29">
        <f t="shared" si="1"/>
        <v>166753</v>
      </c>
      <c r="H15" s="29">
        <v>10753</v>
      </c>
      <c r="I15" s="116">
        <f t="shared" si="2"/>
        <v>156000</v>
      </c>
      <c r="J15" s="114">
        <f>156000-M15</f>
        <v>116000</v>
      </c>
      <c r="K15" s="82"/>
      <c r="L15" s="82"/>
      <c r="M15" s="82">
        <v>40000</v>
      </c>
      <c r="N15" s="44"/>
      <c r="O15" s="44"/>
      <c r="P15" s="114"/>
      <c r="Q15" s="116"/>
      <c r="R15" s="30"/>
      <c r="S15" s="30"/>
      <c r="T15" s="30"/>
      <c r="U15" s="30"/>
      <c r="V15"/>
      <c r="W15"/>
      <c r="X15"/>
      <c r="Y15"/>
      <c r="Z15"/>
      <c r="AA15"/>
      <c r="AB15"/>
      <c r="AC15"/>
      <c r="AD15"/>
      <c r="AE15"/>
      <c r="AF15"/>
      <c r="AG15"/>
    </row>
    <row r="16" spans="1:21" ht="68.25" customHeight="1">
      <c r="A16" s="56">
        <v>3</v>
      </c>
      <c r="B16" s="57"/>
      <c r="C16" s="26" t="s">
        <v>15</v>
      </c>
      <c r="D16" s="27" t="s">
        <v>19</v>
      </c>
      <c r="E16" s="43" t="s">
        <v>9</v>
      </c>
      <c r="F16" s="28" t="s">
        <v>12</v>
      </c>
      <c r="G16" s="29">
        <f t="shared" si="1"/>
        <v>184531</v>
      </c>
      <c r="H16" s="117">
        <v>2000</v>
      </c>
      <c r="I16" s="116">
        <f t="shared" si="2"/>
        <v>182531</v>
      </c>
      <c r="J16" s="66">
        <v>31630</v>
      </c>
      <c r="K16" s="66"/>
      <c r="L16" s="66"/>
      <c r="M16" s="66"/>
      <c r="N16" s="66">
        <v>133148</v>
      </c>
      <c r="O16" s="66">
        <v>17753</v>
      </c>
      <c r="P16" s="82"/>
      <c r="Q16" s="116"/>
      <c r="R16" s="125">
        <f>Q16*75%</f>
        <v>0</v>
      </c>
      <c r="S16" s="125">
        <f aca="true" t="shared" si="3" ref="S16:U17">Q16*10%</f>
        <v>0</v>
      </c>
      <c r="T16" s="125">
        <f t="shared" si="3"/>
        <v>0</v>
      </c>
      <c r="U16" s="125">
        <f t="shared" si="3"/>
        <v>0</v>
      </c>
    </row>
    <row r="17" spans="1:21" ht="68.25" customHeight="1">
      <c r="A17" s="56">
        <v>4</v>
      </c>
      <c r="B17" s="57"/>
      <c r="C17" s="26" t="s">
        <v>15</v>
      </c>
      <c r="D17" s="27" t="s">
        <v>20</v>
      </c>
      <c r="E17" s="43" t="s">
        <v>9</v>
      </c>
      <c r="F17" s="28" t="s">
        <v>12</v>
      </c>
      <c r="G17" s="29">
        <f t="shared" si="1"/>
        <v>212908</v>
      </c>
      <c r="H17" s="117">
        <v>2000</v>
      </c>
      <c r="I17" s="116">
        <f t="shared" si="2"/>
        <v>210908</v>
      </c>
      <c r="J17" s="66">
        <v>35886</v>
      </c>
      <c r="K17" s="66"/>
      <c r="L17" s="66"/>
      <c r="M17" s="66"/>
      <c r="N17" s="66">
        <v>154431</v>
      </c>
      <c r="O17" s="66">
        <v>20591</v>
      </c>
      <c r="P17" s="114"/>
      <c r="Q17" s="116"/>
      <c r="R17" s="125">
        <f>Q17*75%</f>
        <v>0</v>
      </c>
      <c r="S17" s="125">
        <f t="shared" si="3"/>
        <v>0</v>
      </c>
      <c r="T17" s="125">
        <f t="shared" si="3"/>
        <v>0</v>
      </c>
      <c r="U17" s="125">
        <f t="shared" si="3"/>
        <v>0</v>
      </c>
    </row>
    <row r="18" spans="1:21" ht="68.25" customHeight="1" thickBot="1">
      <c r="A18" s="56">
        <v>5</v>
      </c>
      <c r="B18" s="57"/>
      <c r="C18" s="26" t="s">
        <v>15</v>
      </c>
      <c r="D18" s="27" t="s">
        <v>39</v>
      </c>
      <c r="E18" s="43" t="s">
        <v>9</v>
      </c>
      <c r="F18" s="28" t="s">
        <v>38</v>
      </c>
      <c r="G18" s="29">
        <f t="shared" si="1"/>
        <v>144000</v>
      </c>
      <c r="H18" s="117">
        <v>0</v>
      </c>
      <c r="I18" s="116">
        <f t="shared" si="2"/>
        <v>44000</v>
      </c>
      <c r="J18" s="66">
        <v>44000</v>
      </c>
      <c r="K18" s="66"/>
      <c r="L18" s="66"/>
      <c r="M18" s="66"/>
      <c r="N18" s="66"/>
      <c r="O18" s="66"/>
      <c r="P18" s="124"/>
      <c r="Q18" s="116">
        <f>SUM(R18:U18)</f>
        <v>100000</v>
      </c>
      <c r="R18" s="124">
        <v>100000</v>
      </c>
      <c r="S18" s="124"/>
      <c r="T18" s="124"/>
      <c r="U18" s="124"/>
    </row>
    <row r="19" spans="1:21" ht="68.25" customHeight="1" thickBot="1">
      <c r="A19" s="56">
        <v>6</v>
      </c>
      <c r="B19" s="57"/>
      <c r="C19" s="26" t="s">
        <v>15</v>
      </c>
      <c r="D19" s="27" t="s">
        <v>51</v>
      </c>
      <c r="E19" s="43" t="s">
        <v>9</v>
      </c>
      <c r="F19" s="28" t="s">
        <v>38</v>
      </c>
      <c r="G19" s="29">
        <f>H19+I19+Q19</f>
        <v>395523</v>
      </c>
      <c r="H19" s="117">
        <v>0</v>
      </c>
      <c r="I19" s="116">
        <f t="shared" si="2"/>
        <v>2000</v>
      </c>
      <c r="J19" s="66">
        <v>2000</v>
      </c>
      <c r="K19" s="66"/>
      <c r="L19" s="66"/>
      <c r="M19" s="66"/>
      <c r="N19" s="66"/>
      <c r="O19" s="66"/>
      <c r="P19" s="124"/>
      <c r="Q19" s="116">
        <f>SUM(R19:U19)</f>
        <v>393523</v>
      </c>
      <c r="R19" s="124">
        <v>393523</v>
      </c>
      <c r="S19" s="124"/>
      <c r="T19" s="124"/>
      <c r="U19" s="124"/>
    </row>
    <row r="20" spans="1:21" ht="68.25" customHeight="1" thickBot="1">
      <c r="A20" s="56">
        <v>7</v>
      </c>
      <c r="B20" s="57"/>
      <c r="C20" s="26" t="s">
        <v>15</v>
      </c>
      <c r="D20" s="27" t="s">
        <v>52</v>
      </c>
      <c r="E20" s="43" t="s">
        <v>9</v>
      </c>
      <c r="F20" s="28" t="s">
        <v>38</v>
      </c>
      <c r="G20" s="29">
        <f>H20+I20+Q20</f>
        <v>342100</v>
      </c>
      <c r="H20" s="29">
        <v>0</v>
      </c>
      <c r="I20" s="76">
        <f t="shared" si="2"/>
        <v>10000</v>
      </c>
      <c r="J20" s="30">
        <v>10000</v>
      </c>
      <c r="K20" s="66"/>
      <c r="L20" s="30"/>
      <c r="M20" s="66"/>
      <c r="N20" s="66"/>
      <c r="O20" s="66"/>
      <c r="P20" s="124"/>
      <c r="Q20" s="116">
        <f>SUM(R20:U20)</f>
        <v>332100</v>
      </c>
      <c r="R20" s="124">
        <v>332100</v>
      </c>
      <c r="S20" s="124"/>
      <c r="T20" s="124"/>
      <c r="U20" s="124"/>
    </row>
    <row r="21" spans="1:252" s="73" customFormat="1" ht="50.25" customHeight="1" thickBot="1">
      <c r="A21" s="19"/>
      <c r="B21" s="20" t="s">
        <v>48</v>
      </c>
      <c r="C21" s="20"/>
      <c r="D21" s="21" t="s">
        <v>49</v>
      </c>
      <c r="E21" s="22"/>
      <c r="F21" s="23"/>
      <c r="G21" s="40">
        <f>H21+I21+Q21</f>
        <v>1015820</v>
      </c>
      <c r="H21" s="40">
        <f>H23</f>
        <v>39188</v>
      </c>
      <c r="I21" s="77">
        <f>SUM(J21:P21)</f>
        <v>7500</v>
      </c>
      <c r="J21" s="41">
        <f>SUM(J22)</f>
        <v>7500</v>
      </c>
      <c r="K21" s="41">
        <f aca="true" t="shared" si="4" ref="K21:P21">SUM(K22)</f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41">
        <f t="shared" si="4"/>
        <v>0</v>
      </c>
      <c r="P21" s="41">
        <f t="shared" si="4"/>
        <v>0</v>
      </c>
      <c r="Q21" s="77">
        <f>SUM(Q23)</f>
        <v>969132</v>
      </c>
      <c r="R21" s="41">
        <f>SUM(R22)</f>
        <v>187500</v>
      </c>
      <c r="S21" s="41">
        <f>SUM(S22)</f>
        <v>0</v>
      </c>
      <c r="T21" s="41">
        <f>SUM(T22)</f>
        <v>0</v>
      </c>
      <c r="U21" s="41">
        <f>SUM(U22)</f>
        <v>0</v>
      </c>
      <c r="V21"/>
      <c r="W21"/>
      <c r="X21"/>
      <c r="Y21"/>
      <c r="Z21" s="69"/>
      <c r="AA21" s="69"/>
      <c r="AB21" s="69"/>
      <c r="AC21" s="70"/>
      <c r="AD21" s="71"/>
      <c r="AE21" s="71"/>
      <c r="AF21" s="72"/>
      <c r="AG21" s="68"/>
      <c r="AH21" s="68"/>
      <c r="AI21" s="86"/>
      <c r="AJ21" s="86"/>
      <c r="AK21" s="86"/>
      <c r="AL21" s="87"/>
      <c r="AM21" s="69"/>
      <c r="AN21" s="69"/>
      <c r="AO21" s="69"/>
      <c r="AP21" s="69"/>
      <c r="AQ21" s="69"/>
      <c r="AR21" s="69"/>
      <c r="AS21" s="70"/>
      <c r="AT21" s="71"/>
      <c r="AU21" s="71"/>
      <c r="AV21" s="72"/>
      <c r="AW21" s="68"/>
      <c r="AX21" s="68"/>
      <c r="AY21" s="86"/>
      <c r="AZ21" s="86"/>
      <c r="BA21" s="86"/>
      <c r="BB21" s="87"/>
      <c r="BC21" s="69"/>
      <c r="BD21" s="69"/>
      <c r="BE21" s="69"/>
      <c r="BF21" s="69"/>
      <c r="BG21" s="69"/>
      <c r="BH21" s="69"/>
      <c r="BI21" s="70"/>
      <c r="BJ21" s="71"/>
      <c r="BK21" s="71"/>
      <c r="BL21" s="72"/>
      <c r="BM21" s="68"/>
      <c r="BN21" s="68"/>
      <c r="BO21" s="86"/>
      <c r="BP21" s="86"/>
      <c r="BQ21" s="86"/>
      <c r="BR21" s="87"/>
      <c r="BS21" s="69"/>
      <c r="BT21" s="69"/>
      <c r="BU21" s="69"/>
      <c r="BV21" s="69"/>
      <c r="BW21" s="69"/>
      <c r="BX21" s="69"/>
      <c r="BY21" s="70"/>
      <c r="BZ21" s="71"/>
      <c r="CA21" s="71"/>
      <c r="CB21" s="72"/>
      <c r="CC21" s="68"/>
      <c r="CD21" s="68"/>
      <c r="CE21" s="86"/>
      <c r="CF21" s="86"/>
      <c r="CG21" s="86"/>
      <c r="CH21" s="87"/>
      <c r="CI21" s="69"/>
      <c r="CJ21" s="69"/>
      <c r="CK21" s="69"/>
      <c r="CL21" s="69"/>
      <c r="CM21" s="69"/>
      <c r="CN21" s="69"/>
      <c r="CO21" s="70"/>
      <c r="CP21" s="71"/>
      <c r="CQ21" s="71"/>
      <c r="CR21" s="72"/>
      <c r="CS21" s="68"/>
      <c r="CT21" s="68"/>
      <c r="CU21" s="86"/>
      <c r="CV21" s="86"/>
      <c r="CW21" s="86"/>
      <c r="CX21" s="87"/>
      <c r="CY21" s="69"/>
      <c r="CZ21" s="69"/>
      <c r="DA21" s="69"/>
      <c r="DB21" s="69"/>
      <c r="DC21" s="69"/>
      <c r="DD21" s="69"/>
      <c r="DE21" s="70"/>
      <c r="DF21" s="71"/>
      <c r="DG21" s="71"/>
      <c r="DH21" s="72"/>
      <c r="DI21" s="68"/>
      <c r="DJ21" s="68"/>
      <c r="DK21" s="86"/>
      <c r="DL21" s="86"/>
      <c r="DM21" s="86"/>
      <c r="DN21" s="87"/>
      <c r="DO21" s="69"/>
      <c r="DP21" s="69"/>
      <c r="DQ21" s="69"/>
      <c r="DR21" s="69"/>
      <c r="DS21" s="69"/>
      <c r="DT21" s="69"/>
      <c r="DU21" s="70"/>
      <c r="DV21" s="71"/>
      <c r="DW21" s="71"/>
      <c r="DX21" s="72"/>
      <c r="DY21" s="68"/>
      <c r="DZ21" s="68"/>
      <c r="EA21" s="86"/>
      <c r="EB21" s="86"/>
      <c r="EC21" s="86"/>
      <c r="ED21" s="87"/>
      <c r="EE21" s="69"/>
      <c r="EF21" s="69"/>
      <c r="EG21" s="69"/>
      <c r="EH21" s="69"/>
      <c r="EI21" s="69"/>
      <c r="EJ21" s="69"/>
      <c r="EK21" s="70"/>
      <c r="EL21" s="71"/>
      <c r="EM21" s="71"/>
      <c r="EN21" s="72"/>
      <c r="EO21" s="68"/>
      <c r="EP21" s="68"/>
      <c r="EQ21" s="86"/>
      <c r="ER21" s="86"/>
      <c r="ES21" s="86"/>
      <c r="ET21" s="87"/>
      <c r="EU21" s="69"/>
      <c r="EV21" s="69"/>
      <c r="EW21" s="69"/>
      <c r="EX21" s="69"/>
      <c r="EY21" s="69"/>
      <c r="EZ21" s="69"/>
      <c r="FA21" s="70"/>
      <c r="FB21" s="71"/>
      <c r="FC21" s="71"/>
      <c r="FD21" s="72"/>
      <c r="FE21" s="68"/>
      <c r="FF21" s="68"/>
      <c r="FG21" s="86"/>
      <c r="FH21" s="86"/>
      <c r="FI21" s="86"/>
      <c r="FJ21" s="87"/>
      <c r="FK21" s="69"/>
      <c r="FL21" s="69"/>
      <c r="FM21" s="69"/>
      <c r="FN21" s="69"/>
      <c r="FO21" s="69"/>
      <c r="FP21" s="69"/>
      <c r="FQ21" s="70"/>
      <c r="FR21" s="71"/>
      <c r="FS21" s="71"/>
      <c r="FT21" s="72"/>
      <c r="FU21" s="68"/>
      <c r="FV21" s="68"/>
      <c r="FW21" s="86"/>
      <c r="FX21" s="86"/>
      <c r="FY21" s="86"/>
      <c r="FZ21" s="87"/>
      <c r="GA21" s="69"/>
      <c r="GB21" s="69"/>
      <c r="GC21" s="69"/>
      <c r="GD21" s="69"/>
      <c r="GE21" s="69"/>
      <c r="GF21" s="69"/>
      <c r="GG21" s="70"/>
      <c r="GH21" s="71"/>
      <c r="GI21" s="71"/>
      <c r="GJ21" s="72"/>
      <c r="GK21" s="68"/>
      <c r="GL21" s="68"/>
      <c r="GM21" s="86"/>
      <c r="GN21" s="86"/>
      <c r="GO21" s="86"/>
      <c r="GP21" s="87"/>
      <c r="GQ21" s="69"/>
      <c r="GR21" s="69"/>
      <c r="GS21" s="69"/>
      <c r="GT21" s="69"/>
      <c r="GU21" s="69"/>
      <c r="GV21" s="69"/>
      <c r="GW21" s="70"/>
      <c r="GX21" s="71"/>
      <c r="GY21" s="71"/>
      <c r="GZ21" s="72"/>
      <c r="HA21" s="68"/>
      <c r="HB21" s="68"/>
      <c r="HC21" s="86"/>
      <c r="HD21" s="86"/>
      <c r="HE21" s="86"/>
      <c r="HF21" s="87"/>
      <c r="HG21" s="69"/>
      <c r="HH21" s="69"/>
      <c r="HI21" s="69"/>
      <c r="HJ21" s="69"/>
      <c r="HK21" s="69"/>
      <c r="HL21" s="69"/>
      <c r="HM21" s="70"/>
      <c r="HN21" s="71"/>
      <c r="HO21" s="71"/>
      <c r="HP21" s="72"/>
      <c r="HQ21" s="68"/>
      <c r="HR21" s="68"/>
      <c r="HS21" s="86"/>
      <c r="HT21" s="86"/>
      <c r="HU21" s="86"/>
      <c r="HV21" s="87"/>
      <c r="HW21" s="69"/>
      <c r="HX21" s="69"/>
      <c r="HY21" s="69"/>
      <c r="HZ21" s="69"/>
      <c r="IA21" s="69"/>
      <c r="IB21" s="69"/>
      <c r="IC21" s="70"/>
      <c r="ID21" s="71"/>
      <c r="IE21" s="71"/>
      <c r="IF21" s="72"/>
      <c r="IG21" s="68"/>
      <c r="IH21" s="68"/>
      <c r="II21" s="86"/>
      <c r="IJ21" s="86"/>
      <c r="IK21" s="86"/>
      <c r="IL21" s="87"/>
      <c r="IM21" s="69"/>
      <c r="IN21" s="69"/>
      <c r="IO21" s="69"/>
      <c r="IP21" s="69"/>
      <c r="IQ21" s="69"/>
      <c r="IR21" s="69"/>
    </row>
    <row r="22" spans="1:21" ht="43.5" customHeight="1" thickBot="1">
      <c r="A22" s="56">
        <v>6</v>
      </c>
      <c r="B22" s="127">
        <v>750</v>
      </c>
      <c r="C22" s="26">
        <v>75023</v>
      </c>
      <c r="D22" s="119" t="s">
        <v>44</v>
      </c>
      <c r="E22" s="43" t="s">
        <v>9</v>
      </c>
      <c r="F22" s="28" t="s">
        <v>38</v>
      </c>
      <c r="G22" s="29">
        <f>H22+I22+Q22</f>
        <v>195000</v>
      </c>
      <c r="H22" s="113">
        <v>0</v>
      </c>
      <c r="I22" s="75">
        <f>SUM(J22:P22)</f>
        <v>7500</v>
      </c>
      <c r="J22" s="66">
        <v>7500</v>
      </c>
      <c r="K22" s="66"/>
      <c r="L22" s="66"/>
      <c r="M22" s="66"/>
      <c r="N22" s="66"/>
      <c r="O22" s="66"/>
      <c r="P22" s="66"/>
      <c r="Q22" s="116">
        <f>SUM(R22:U22)</f>
        <v>187500</v>
      </c>
      <c r="R22" s="44">
        <v>187500</v>
      </c>
      <c r="S22" s="66"/>
      <c r="T22" s="44">
        <v>0</v>
      </c>
      <c r="U22" s="66"/>
    </row>
    <row r="23" spans="1:252" s="73" customFormat="1" ht="50.25" customHeight="1" thickBot="1">
      <c r="A23" s="19"/>
      <c r="B23" s="20" t="s">
        <v>16</v>
      </c>
      <c r="C23" s="20"/>
      <c r="D23" s="21" t="s">
        <v>17</v>
      </c>
      <c r="E23" s="22"/>
      <c r="F23" s="23"/>
      <c r="G23" s="40">
        <f t="shared" si="1"/>
        <v>3020496</v>
      </c>
      <c r="H23" s="40">
        <f>H25</f>
        <v>39188</v>
      </c>
      <c r="I23" s="77">
        <f aca="true" t="shared" si="5" ref="I23:I29">SUM(J23:P23)</f>
        <v>2012176</v>
      </c>
      <c r="J23" s="41">
        <f>SUM(J25+J24)</f>
        <v>117073</v>
      </c>
      <c r="K23" s="41">
        <f>SUM(K25+K24)</f>
        <v>1486706</v>
      </c>
      <c r="L23" s="41">
        <f>SUM(L25+L24)</f>
        <v>53524</v>
      </c>
      <c r="M23" s="41">
        <f>SUM(M25+M24)</f>
        <v>6662</v>
      </c>
      <c r="N23" s="41">
        <f aca="true" t="shared" si="6" ref="N23:U23">SUM(N25)</f>
        <v>0</v>
      </c>
      <c r="O23" s="41">
        <f t="shared" si="6"/>
        <v>144691</v>
      </c>
      <c r="P23" s="84">
        <f t="shared" si="6"/>
        <v>203520</v>
      </c>
      <c r="Q23" s="77">
        <f t="shared" si="6"/>
        <v>969132</v>
      </c>
      <c r="R23" s="41">
        <f t="shared" si="6"/>
        <v>48985</v>
      </c>
      <c r="S23" s="41">
        <f t="shared" si="6"/>
        <v>96913</v>
      </c>
      <c r="T23" s="41">
        <f t="shared" si="6"/>
        <v>726754</v>
      </c>
      <c r="U23" s="112">
        <f t="shared" si="6"/>
        <v>96480</v>
      </c>
      <c r="V23"/>
      <c r="W23"/>
      <c r="X23"/>
      <c r="Y23"/>
      <c r="Z23" s="69"/>
      <c r="AA23" s="69"/>
      <c r="AB23" s="69"/>
      <c r="AC23" s="70"/>
      <c r="AD23" s="71"/>
      <c r="AE23" s="71"/>
      <c r="AF23" s="72"/>
      <c r="AG23" s="68"/>
      <c r="AH23" s="68"/>
      <c r="AI23" s="86"/>
      <c r="AJ23" s="86"/>
      <c r="AK23" s="86"/>
      <c r="AL23" s="87"/>
      <c r="AM23" s="69"/>
      <c r="AN23" s="69"/>
      <c r="AO23" s="69"/>
      <c r="AP23" s="69"/>
      <c r="AQ23" s="69"/>
      <c r="AR23" s="69"/>
      <c r="AS23" s="70"/>
      <c r="AT23" s="71"/>
      <c r="AU23" s="71"/>
      <c r="AV23" s="72"/>
      <c r="AW23" s="68"/>
      <c r="AX23" s="68"/>
      <c r="AY23" s="86"/>
      <c r="AZ23" s="86"/>
      <c r="BA23" s="86"/>
      <c r="BB23" s="87"/>
      <c r="BC23" s="69"/>
      <c r="BD23" s="69"/>
      <c r="BE23" s="69"/>
      <c r="BF23" s="69"/>
      <c r="BG23" s="69"/>
      <c r="BH23" s="69"/>
      <c r="BI23" s="70"/>
      <c r="BJ23" s="71"/>
      <c r="BK23" s="71"/>
      <c r="BL23" s="72"/>
      <c r="BM23" s="68"/>
      <c r="BN23" s="68"/>
      <c r="BO23" s="86"/>
      <c r="BP23" s="86"/>
      <c r="BQ23" s="86"/>
      <c r="BR23" s="87"/>
      <c r="BS23" s="69"/>
      <c r="BT23" s="69"/>
      <c r="BU23" s="69"/>
      <c r="BV23" s="69"/>
      <c r="BW23" s="69"/>
      <c r="BX23" s="69"/>
      <c r="BY23" s="70"/>
      <c r="BZ23" s="71"/>
      <c r="CA23" s="71"/>
      <c r="CB23" s="72"/>
      <c r="CC23" s="68"/>
      <c r="CD23" s="68"/>
      <c r="CE23" s="86"/>
      <c r="CF23" s="86"/>
      <c r="CG23" s="86"/>
      <c r="CH23" s="87"/>
      <c r="CI23" s="69"/>
      <c r="CJ23" s="69"/>
      <c r="CK23" s="69"/>
      <c r="CL23" s="69"/>
      <c r="CM23" s="69"/>
      <c r="CN23" s="69"/>
      <c r="CO23" s="70"/>
      <c r="CP23" s="71"/>
      <c r="CQ23" s="71"/>
      <c r="CR23" s="72"/>
      <c r="CS23" s="68"/>
      <c r="CT23" s="68"/>
      <c r="CU23" s="86"/>
      <c r="CV23" s="86"/>
      <c r="CW23" s="86"/>
      <c r="CX23" s="87"/>
      <c r="CY23" s="69"/>
      <c r="CZ23" s="69"/>
      <c r="DA23" s="69"/>
      <c r="DB23" s="69"/>
      <c r="DC23" s="69"/>
      <c r="DD23" s="69"/>
      <c r="DE23" s="70"/>
      <c r="DF23" s="71"/>
      <c r="DG23" s="71"/>
      <c r="DH23" s="72"/>
      <c r="DI23" s="68"/>
      <c r="DJ23" s="68"/>
      <c r="DK23" s="86"/>
      <c r="DL23" s="86"/>
      <c r="DM23" s="86"/>
      <c r="DN23" s="87"/>
      <c r="DO23" s="69"/>
      <c r="DP23" s="69"/>
      <c r="DQ23" s="69"/>
      <c r="DR23" s="69"/>
      <c r="DS23" s="69"/>
      <c r="DT23" s="69"/>
      <c r="DU23" s="70"/>
      <c r="DV23" s="71"/>
      <c r="DW23" s="71"/>
      <c r="DX23" s="72"/>
      <c r="DY23" s="68"/>
      <c r="DZ23" s="68"/>
      <c r="EA23" s="86"/>
      <c r="EB23" s="86"/>
      <c r="EC23" s="86"/>
      <c r="ED23" s="87"/>
      <c r="EE23" s="69"/>
      <c r="EF23" s="69"/>
      <c r="EG23" s="69"/>
      <c r="EH23" s="69"/>
      <c r="EI23" s="69"/>
      <c r="EJ23" s="69"/>
      <c r="EK23" s="70"/>
      <c r="EL23" s="71"/>
      <c r="EM23" s="71"/>
      <c r="EN23" s="72"/>
      <c r="EO23" s="68"/>
      <c r="EP23" s="68"/>
      <c r="EQ23" s="86"/>
      <c r="ER23" s="86"/>
      <c r="ES23" s="86"/>
      <c r="ET23" s="87"/>
      <c r="EU23" s="69"/>
      <c r="EV23" s="69"/>
      <c r="EW23" s="69"/>
      <c r="EX23" s="69"/>
      <c r="EY23" s="69"/>
      <c r="EZ23" s="69"/>
      <c r="FA23" s="70"/>
      <c r="FB23" s="71"/>
      <c r="FC23" s="71"/>
      <c r="FD23" s="72"/>
      <c r="FE23" s="68"/>
      <c r="FF23" s="68"/>
      <c r="FG23" s="86"/>
      <c r="FH23" s="86"/>
      <c r="FI23" s="86"/>
      <c r="FJ23" s="87"/>
      <c r="FK23" s="69"/>
      <c r="FL23" s="69"/>
      <c r="FM23" s="69"/>
      <c r="FN23" s="69"/>
      <c r="FO23" s="69"/>
      <c r="FP23" s="69"/>
      <c r="FQ23" s="70"/>
      <c r="FR23" s="71"/>
      <c r="FS23" s="71"/>
      <c r="FT23" s="72"/>
      <c r="FU23" s="68"/>
      <c r="FV23" s="68"/>
      <c r="FW23" s="86"/>
      <c r="FX23" s="86"/>
      <c r="FY23" s="86"/>
      <c r="FZ23" s="87"/>
      <c r="GA23" s="69"/>
      <c r="GB23" s="69"/>
      <c r="GC23" s="69"/>
      <c r="GD23" s="69"/>
      <c r="GE23" s="69"/>
      <c r="GF23" s="69"/>
      <c r="GG23" s="70"/>
      <c r="GH23" s="71"/>
      <c r="GI23" s="71"/>
      <c r="GJ23" s="72"/>
      <c r="GK23" s="68"/>
      <c r="GL23" s="68"/>
      <c r="GM23" s="86"/>
      <c r="GN23" s="86"/>
      <c r="GO23" s="86"/>
      <c r="GP23" s="87"/>
      <c r="GQ23" s="69"/>
      <c r="GR23" s="69"/>
      <c r="GS23" s="69"/>
      <c r="GT23" s="69"/>
      <c r="GU23" s="69"/>
      <c r="GV23" s="69"/>
      <c r="GW23" s="70"/>
      <c r="GX23" s="71"/>
      <c r="GY23" s="71"/>
      <c r="GZ23" s="72"/>
      <c r="HA23" s="68"/>
      <c r="HB23" s="68"/>
      <c r="HC23" s="86"/>
      <c r="HD23" s="86"/>
      <c r="HE23" s="86"/>
      <c r="HF23" s="87"/>
      <c r="HG23" s="69"/>
      <c r="HH23" s="69"/>
      <c r="HI23" s="69"/>
      <c r="HJ23" s="69"/>
      <c r="HK23" s="69"/>
      <c r="HL23" s="69"/>
      <c r="HM23" s="70"/>
      <c r="HN23" s="71"/>
      <c r="HO23" s="71"/>
      <c r="HP23" s="72"/>
      <c r="HQ23" s="68"/>
      <c r="HR23" s="68"/>
      <c r="HS23" s="86"/>
      <c r="HT23" s="86"/>
      <c r="HU23" s="86"/>
      <c r="HV23" s="87"/>
      <c r="HW23" s="69"/>
      <c r="HX23" s="69"/>
      <c r="HY23" s="69"/>
      <c r="HZ23" s="69"/>
      <c r="IA23" s="69"/>
      <c r="IB23" s="69"/>
      <c r="IC23" s="70"/>
      <c r="ID23" s="71"/>
      <c r="IE23" s="71"/>
      <c r="IF23" s="72"/>
      <c r="IG23" s="68"/>
      <c r="IH23" s="68"/>
      <c r="II23" s="86"/>
      <c r="IJ23" s="86"/>
      <c r="IK23" s="86"/>
      <c r="IL23" s="87"/>
      <c r="IM23" s="69"/>
      <c r="IN23" s="69"/>
      <c r="IO23" s="69"/>
      <c r="IP23" s="69"/>
      <c r="IQ23" s="69"/>
      <c r="IR23" s="69"/>
    </row>
    <row r="24" spans="1:252" s="73" customFormat="1" ht="68.25" customHeight="1">
      <c r="A24" s="107">
        <v>7</v>
      </c>
      <c r="B24" s="101"/>
      <c r="C24" s="108">
        <v>80101</v>
      </c>
      <c r="D24" s="102" t="s">
        <v>29</v>
      </c>
      <c r="E24" s="43" t="s">
        <v>9</v>
      </c>
      <c r="F24" s="28" t="s">
        <v>12</v>
      </c>
      <c r="G24" s="29">
        <f t="shared" si="1"/>
        <v>16022</v>
      </c>
      <c r="H24" s="37">
        <v>0</v>
      </c>
      <c r="I24" s="75">
        <f t="shared" si="5"/>
        <v>16022</v>
      </c>
      <c r="J24" s="115">
        <v>9360</v>
      </c>
      <c r="K24" s="115"/>
      <c r="L24" s="115"/>
      <c r="M24" s="115">
        <v>6662</v>
      </c>
      <c r="N24" s="109"/>
      <c r="O24" s="109"/>
      <c r="P24" s="110"/>
      <c r="Q24" s="111"/>
      <c r="R24" s="109"/>
      <c r="S24" s="109"/>
      <c r="T24" s="109"/>
      <c r="U24" s="109"/>
      <c r="V24"/>
      <c r="W24"/>
      <c r="X24"/>
      <c r="Y24"/>
      <c r="Z24" s="69"/>
      <c r="AA24" s="69"/>
      <c r="AB24" s="69"/>
      <c r="AC24" s="70"/>
      <c r="AD24" s="71"/>
      <c r="AE24" s="71"/>
      <c r="AF24" s="72"/>
      <c r="AG24" s="68"/>
      <c r="AH24" s="68"/>
      <c r="AI24" s="86"/>
      <c r="AJ24" s="86"/>
      <c r="AK24" s="86"/>
      <c r="AL24" s="87"/>
      <c r="AM24" s="69"/>
      <c r="AN24" s="69"/>
      <c r="AO24" s="69"/>
      <c r="AP24" s="69"/>
      <c r="AQ24" s="69"/>
      <c r="AR24" s="69"/>
      <c r="AS24" s="70"/>
      <c r="AT24" s="71"/>
      <c r="AU24" s="71"/>
      <c r="AV24" s="72"/>
      <c r="AW24" s="68"/>
      <c r="AX24" s="68"/>
      <c r="AY24" s="86"/>
      <c r="AZ24" s="86"/>
      <c r="BA24" s="86"/>
      <c r="BB24" s="87"/>
      <c r="BC24" s="69"/>
      <c r="BD24" s="69"/>
      <c r="BE24" s="69"/>
      <c r="BF24" s="69"/>
      <c r="BG24" s="69"/>
      <c r="BH24" s="69"/>
      <c r="BI24" s="70"/>
      <c r="BJ24" s="71"/>
      <c r="BK24" s="71"/>
      <c r="BL24" s="72"/>
      <c r="BM24" s="68"/>
      <c r="BN24" s="68"/>
      <c r="BO24" s="86"/>
      <c r="BP24" s="86"/>
      <c r="BQ24" s="86"/>
      <c r="BR24" s="87"/>
      <c r="BS24" s="69"/>
      <c r="BT24" s="69"/>
      <c r="BU24" s="69"/>
      <c r="BV24" s="69"/>
      <c r="BW24" s="69"/>
      <c r="BX24" s="69"/>
      <c r="BY24" s="70"/>
      <c r="BZ24" s="71"/>
      <c r="CA24" s="71"/>
      <c r="CB24" s="72"/>
      <c r="CC24" s="68"/>
      <c r="CD24" s="68"/>
      <c r="CE24" s="86"/>
      <c r="CF24" s="86"/>
      <c r="CG24" s="86"/>
      <c r="CH24" s="87"/>
      <c r="CI24" s="69"/>
      <c r="CJ24" s="69"/>
      <c r="CK24" s="69"/>
      <c r="CL24" s="69"/>
      <c r="CM24" s="69"/>
      <c r="CN24" s="69"/>
      <c r="CO24" s="70"/>
      <c r="CP24" s="71"/>
      <c r="CQ24" s="71"/>
      <c r="CR24" s="72"/>
      <c r="CS24" s="68"/>
      <c r="CT24" s="68"/>
      <c r="CU24" s="86"/>
      <c r="CV24" s="86"/>
      <c r="CW24" s="86"/>
      <c r="CX24" s="87"/>
      <c r="CY24" s="69"/>
      <c r="CZ24" s="69"/>
      <c r="DA24" s="69"/>
      <c r="DB24" s="69"/>
      <c r="DC24" s="69"/>
      <c r="DD24" s="69"/>
      <c r="DE24" s="70"/>
      <c r="DF24" s="71"/>
      <c r="DG24" s="71"/>
      <c r="DH24" s="72"/>
      <c r="DI24" s="68"/>
      <c r="DJ24" s="68"/>
      <c r="DK24" s="86"/>
      <c r="DL24" s="86"/>
      <c r="DM24" s="86"/>
      <c r="DN24" s="87"/>
      <c r="DO24" s="69"/>
      <c r="DP24" s="69"/>
      <c r="DQ24" s="69"/>
      <c r="DR24" s="69"/>
      <c r="DS24" s="69"/>
      <c r="DT24" s="69"/>
      <c r="DU24" s="70"/>
      <c r="DV24" s="71"/>
      <c r="DW24" s="71"/>
      <c r="DX24" s="72"/>
      <c r="DY24" s="68"/>
      <c r="DZ24" s="68"/>
      <c r="EA24" s="86"/>
      <c r="EB24" s="86"/>
      <c r="EC24" s="86"/>
      <c r="ED24" s="87"/>
      <c r="EE24" s="69"/>
      <c r="EF24" s="69"/>
      <c r="EG24" s="69"/>
      <c r="EH24" s="69"/>
      <c r="EI24" s="69"/>
      <c r="EJ24" s="69"/>
      <c r="EK24" s="70"/>
      <c r="EL24" s="71"/>
      <c r="EM24" s="71"/>
      <c r="EN24" s="72"/>
      <c r="EO24" s="68"/>
      <c r="EP24" s="68"/>
      <c r="EQ24" s="86"/>
      <c r="ER24" s="86"/>
      <c r="ES24" s="86"/>
      <c r="ET24" s="87"/>
      <c r="EU24" s="69"/>
      <c r="EV24" s="69"/>
      <c r="EW24" s="69"/>
      <c r="EX24" s="69"/>
      <c r="EY24" s="69"/>
      <c r="EZ24" s="69"/>
      <c r="FA24" s="70"/>
      <c r="FB24" s="71"/>
      <c r="FC24" s="71"/>
      <c r="FD24" s="72"/>
      <c r="FE24" s="68"/>
      <c r="FF24" s="68"/>
      <c r="FG24" s="86"/>
      <c r="FH24" s="86"/>
      <c r="FI24" s="86"/>
      <c r="FJ24" s="87"/>
      <c r="FK24" s="69"/>
      <c r="FL24" s="69"/>
      <c r="FM24" s="69"/>
      <c r="FN24" s="69"/>
      <c r="FO24" s="69"/>
      <c r="FP24" s="69"/>
      <c r="FQ24" s="70"/>
      <c r="FR24" s="71"/>
      <c r="FS24" s="71"/>
      <c r="FT24" s="72"/>
      <c r="FU24" s="68"/>
      <c r="FV24" s="68"/>
      <c r="FW24" s="86"/>
      <c r="FX24" s="86"/>
      <c r="FY24" s="86"/>
      <c r="FZ24" s="87"/>
      <c r="GA24" s="69"/>
      <c r="GB24" s="69"/>
      <c r="GC24" s="69"/>
      <c r="GD24" s="69"/>
      <c r="GE24" s="69"/>
      <c r="GF24" s="69"/>
      <c r="GG24" s="70"/>
      <c r="GH24" s="71"/>
      <c r="GI24" s="71"/>
      <c r="GJ24" s="72"/>
      <c r="GK24" s="68"/>
      <c r="GL24" s="68"/>
      <c r="GM24" s="86"/>
      <c r="GN24" s="86"/>
      <c r="GO24" s="86"/>
      <c r="GP24" s="87"/>
      <c r="GQ24" s="69"/>
      <c r="GR24" s="69"/>
      <c r="GS24" s="69"/>
      <c r="GT24" s="69"/>
      <c r="GU24" s="69"/>
      <c r="GV24" s="69"/>
      <c r="GW24" s="70"/>
      <c r="GX24" s="71"/>
      <c r="GY24" s="71"/>
      <c r="GZ24" s="72"/>
      <c r="HA24" s="68"/>
      <c r="HB24" s="68"/>
      <c r="HC24" s="86"/>
      <c r="HD24" s="86"/>
      <c r="HE24" s="86"/>
      <c r="HF24" s="87"/>
      <c r="HG24" s="69"/>
      <c r="HH24" s="69"/>
      <c r="HI24" s="69"/>
      <c r="HJ24" s="69"/>
      <c r="HK24" s="69"/>
      <c r="HL24" s="69"/>
      <c r="HM24" s="70"/>
      <c r="HN24" s="71"/>
      <c r="HO24" s="71"/>
      <c r="HP24" s="72"/>
      <c r="HQ24" s="68"/>
      <c r="HR24" s="68"/>
      <c r="HS24" s="86"/>
      <c r="HT24" s="86"/>
      <c r="HU24" s="86"/>
      <c r="HV24" s="87"/>
      <c r="HW24" s="69"/>
      <c r="HX24" s="69"/>
      <c r="HY24" s="69"/>
      <c r="HZ24" s="69"/>
      <c r="IA24" s="69"/>
      <c r="IB24" s="69"/>
      <c r="IC24" s="70"/>
      <c r="ID24" s="71"/>
      <c r="IE24" s="71"/>
      <c r="IF24" s="72"/>
      <c r="IG24" s="68"/>
      <c r="IH24" s="68"/>
      <c r="II24" s="86"/>
      <c r="IJ24" s="86"/>
      <c r="IK24" s="86"/>
      <c r="IL24" s="87"/>
      <c r="IM24" s="69"/>
      <c r="IN24" s="69"/>
      <c r="IO24" s="69"/>
      <c r="IP24" s="69"/>
      <c r="IQ24" s="69"/>
      <c r="IR24" s="69"/>
    </row>
    <row r="25" spans="1:21" ht="53.25" customHeight="1" thickBot="1">
      <c r="A25" s="45">
        <v>8</v>
      </c>
      <c r="B25" s="46"/>
      <c r="C25" s="47">
        <v>80110</v>
      </c>
      <c r="D25" s="34" t="s">
        <v>26</v>
      </c>
      <c r="E25" s="35" t="s">
        <v>9</v>
      </c>
      <c r="F25" s="48" t="s">
        <v>22</v>
      </c>
      <c r="G25" s="37">
        <f t="shared" si="1"/>
        <v>3004474</v>
      </c>
      <c r="H25" s="113">
        <v>39188</v>
      </c>
      <c r="I25" s="106">
        <f>SUM(J25:P25)</f>
        <v>1996154</v>
      </c>
      <c r="J25" s="30">
        <v>107713</v>
      </c>
      <c r="K25" s="30">
        <v>1486706</v>
      </c>
      <c r="L25" s="30">
        <v>53524</v>
      </c>
      <c r="M25" s="30"/>
      <c r="N25" s="30">
        <v>0</v>
      </c>
      <c r="O25" s="30">
        <v>144691</v>
      </c>
      <c r="P25" s="83">
        <v>203520</v>
      </c>
      <c r="Q25" s="76">
        <f>SUM(R25:U25)</f>
        <v>969132</v>
      </c>
      <c r="R25" s="30">
        <v>48985</v>
      </c>
      <c r="S25" s="30">
        <v>96913</v>
      </c>
      <c r="T25" s="30">
        <v>726754</v>
      </c>
      <c r="U25" s="30">
        <v>96480</v>
      </c>
    </row>
    <row r="26" spans="1:252" s="73" customFormat="1" ht="43.5" customHeight="1" thickBot="1">
      <c r="A26" s="126">
        <v>9</v>
      </c>
      <c r="B26" s="20"/>
      <c r="C26" s="20"/>
      <c r="D26" s="21" t="s">
        <v>41</v>
      </c>
      <c r="E26" s="22" t="s">
        <v>9</v>
      </c>
      <c r="F26" s="23" t="s">
        <v>38</v>
      </c>
      <c r="G26" s="40">
        <f>H26+I26+Q26</f>
        <v>706705.8749999999</v>
      </c>
      <c r="H26" s="122">
        <v>0</v>
      </c>
      <c r="I26" s="123">
        <f t="shared" si="5"/>
        <v>23300</v>
      </c>
      <c r="J26" s="41">
        <f>SUM(J27:J29)</f>
        <v>23300</v>
      </c>
      <c r="K26" s="41">
        <f aca="true" t="shared" si="7" ref="K26:P26">SUM(K27:K29)</f>
        <v>0</v>
      </c>
      <c r="L26" s="41">
        <f t="shared" si="7"/>
        <v>0</v>
      </c>
      <c r="M26" s="41">
        <f t="shared" si="7"/>
        <v>0</v>
      </c>
      <c r="N26" s="41">
        <f t="shared" si="7"/>
        <v>0</v>
      </c>
      <c r="O26" s="41">
        <f t="shared" si="7"/>
        <v>0</v>
      </c>
      <c r="P26" s="41">
        <f t="shared" si="7"/>
        <v>0</v>
      </c>
      <c r="Q26" s="104">
        <f>SUM(Q27:Q29)</f>
        <v>683405.8749999999</v>
      </c>
      <c r="R26" s="128">
        <f>SUM(R27:R29)</f>
        <v>235270.87500000003</v>
      </c>
      <c r="S26" s="128">
        <f>SUM(S27:S29)</f>
        <v>0</v>
      </c>
      <c r="T26" s="128">
        <f>SUM(T27:T29)</f>
        <v>448135</v>
      </c>
      <c r="U26" s="128">
        <f>SUM(U27:U29)</f>
        <v>0</v>
      </c>
      <c r="V26"/>
      <c r="W26"/>
      <c r="X26"/>
      <c r="Y26"/>
      <c r="Z26" s="69"/>
      <c r="AA26" s="69"/>
      <c r="AB26" s="69"/>
      <c r="AC26" s="70"/>
      <c r="AD26" s="71"/>
      <c r="AE26" s="71"/>
      <c r="AF26" s="72"/>
      <c r="AG26" s="68"/>
      <c r="AH26" s="68"/>
      <c r="AI26" s="86"/>
      <c r="AJ26" s="86"/>
      <c r="AK26" s="86"/>
      <c r="AL26" s="87"/>
      <c r="AM26" s="69"/>
      <c r="AN26" s="69"/>
      <c r="AO26" s="69"/>
      <c r="AP26" s="69"/>
      <c r="AQ26" s="69"/>
      <c r="AR26" s="69"/>
      <c r="AS26" s="70"/>
      <c r="AT26" s="71"/>
      <c r="AU26" s="71"/>
      <c r="AV26" s="72"/>
      <c r="AW26" s="68"/>
      <c r="AX26" s="68"/>
      <c r="AY26" s="86"/>
      <c r="AZ26" s="86"/>
      <c r="BA26" s="86"/>
      <c r="BB26" s="87"/>
      <c r="BC26" s="69"/>
      <c r="BD26" s="69"/>
      <c r="BE26" s="69"/>
      <c r="BF26" s="69"/>
      <c r="BG26" s="69"/>
      <c r="BH26" s="69"/>
      <c r="BI26" s="70"/>
      <c r="BJ26" s="71"/>
      <c r="BK26" s="71"/>
      <c r="BL26" s="72"/>
      <c r="BM26" s="68"/>
      <c r="BN26" s="68"/>
      <c r="BO26" s="86"/>
      <c r="BP26" s="86"/>
      <c r="BQ26" s="86"/>
      <c r="BR26" s="87"/>
      <c r="BS26" s="69"/>
      <c r="BT26" s="69"/>
      <c r="BU26" s="69"/>
      <c r="BV26" s="69"/>
      <c r="BW26" s="69"/>
      <c r="BX26" s="69"/>
      <c r="BY26" s="70"/>
      <c r="BZ26" s="71"/>
      <c r="CA26" s="71"/>
      <c r="CB26" s="72"/>
      <c r="CC26" s="68"/>
      <c r="CD26" s="68"/>
      <c r="CE26" s="86"/>
      <c r="CF26" s="86"/>
      <c r="CG26" s="86"/>
      <c r="CH26" s="87"/>
      <c r="CI26" s="69"/>
      <c r="CJ26" s="69"/>
      <c r="CK26" s="69"/>
      <c r="CL26" s="69"/>
      <c r="CM26" s="69"/>
      <c r="CN26" s="69"/>
      <c r="CO26" s="70"/>
      <c r="CP26" s="71"/>
      <c r="CQ26" s="71"/>
      <c r="CR26" s="72"/>
      <c r="CS26" s="68"/>
      <c r="CT26" s="68"/>
      <c r="CU26" s="86"/>
      <c r="CV26" s="86"/>
      <c r="CW26" s="86"/>
      <c r="CX26" s="87"/>
      <c r="CY26" s="69"/>
      <c r="CZ26" s="69"/>
      <c r="DA26" s="69"/>
      <c r="DB26" s="69"/>
      <c r="DC26" s="69"/>
      <c r="DD26" s="69"/>
      <c r="DE26" s="70"/>
      <c r="DF26" s="71"/>
      <c r="DG26" s="71"/>
      <c r="DH26" s="72"/>
      <c r="DI26" s="68"/>
      <c r="DJ26" s="68"/>
      <c r="DK26" s="86"/>
      <c r="DL26" s="86"/>
      <c r="DM26" s="86"/>
      <c r="DN26" s="87"/>
      <c r="DO26" s="69"/>
      <c r="DP26" s="69"/>
      <c r="DQ26" s="69"/>
      <c r="DR26" s="69"/>
      <c r="DS26" s="69"/>
      <c r="DT26" s="69"/>
      <c r="DU26" s="70"/>
      <c r="DV26" s="71"/>
      <c r="DW26" s="71"/>
      <c r="DX26" s="72"/>
      <c r="DY26" s="68"/>
      <c r="DZ26" s="68"/>
      <c r="EA26" s="86"/>
      <c r="EB26" s="86"/>
      <c r="EC26" s="86"/>
      <c r="ED26" s="87"/>
      <c r="EE26" s="69"/>
      <c r="EF26" s="69"/>
      <c r="EG26" s="69"/>
      <c r="EH26" s="69"/>
      <c r="EI26" s="69"/>
      <c r="EJ26" s="69"/>
      <c r="EK26" s="70"/>
      <c r="EL26" s="71"/>
      <c r="EM26" s="71"/>
      <c r="EN26" s="72"/>
      <c r="EO26" s="68"/>
      <c r="EP26" s="68"/>
      <c r="EQ26" s="86"/>
      <c r="ER26" s="86"/>
      <c r="ES26" s="86"/>
      <c r="ET26" s="87"/>
      <c r="EU26" s="69"/>
      <c r="EV26" s="69"/>
      <c r="EW26" s="69"/>
      <c r="EX26" s="69"/>
      <c r="EY26" s="69"/>
      <c r="EZ26" s="69"/>
      <c r="FA26" s="70"/>
      <c r="FB26" s="71"/>
      <c r="FC26" s="71"/>
      <c r="FD26" s="72"/>
      <c r="FE26" s="68"/>
      <c r="FF26" s="68"/>
      <c r="FG26" s="86"/>
      <c r="FH26" s="86"/>
      <c r="FI26" s="86"/>
      <c r="FJ26" s="87"/>
      <c r="FK26" s="69"/>
      <c r="FL26" s="69"/>
      <c r="FM26" s="69"/>
      <c r="FN26" s="69"/>
      <c r="FO26" s="69"/>
      <c r="FP26" s="69"/>
      <c r="FQ26" s="70"/>
      <c r="FR26" s="71"/>
      <c r="FS26" s="71"/>
      <c r="FT26" s="72"/>
      <c r="FU26" s="68"/>
      <c r="FV26" s="68"/>
      <c r="FW26" s="86"/>
      <c r="FX26" s="86"/>
      <c r="FY26" s="86"/>
      <c r="FZ26" s="87"/>
      <c r="GA26" s="69"/>
      <c r="GB26" s="69"/>
      <c r="GC26" s="69"/>
      <c r="GD26" s="69"/>
      <c r="GE26" s="69"/>
      <c r="GF26" s="69"/>
      <c r="GG26" s="70"/>
      <c r="GH26" s="71"/>
      <c r="GI26" s="71"/>
      <c r="GJ26" s="72"/>
      <c r="GK26" s="68"/>
      <c r="GL26" s="68"/>
      <c r="GM26" s="86"/>
      <c r="GN26" s="86"/>
      <c r="GO26" s="86"/>
      <c r="GP26" s="87"/>
      <c r="GQ26" s="69"/>
      <c r="GR26" s="69"/>
      <c r="GS26" s="69"/>
      <c r="GT26" s="69"/>
      <c r="GU26" s="69"/>
      <c r="GV26" s="69"/>
      <c r="GW26" s="70"/>
      <c r="GX26" s="71"/>
      <c r="GY26" s="71"/>
      <c r="GZ26" s="72"/>
      <c r="HA26" s="68"/>
      <c r="HB26" s="68"/>
      <c r="HC26" s="86"/>
      <c r="HD26" s="86"/>
      <c r="HE26" s="86"/>
      <c r="HF26" s="87"/>
      <c r="HG26" s="69"/>
      <c r="HH26" s="69"/>
      <c r="HI26" s="69"/>
      <c r="HJ26" s="69"/>
      <c r="HK26" s="69"/>
      <c r="HL26" s="69"/>
      <c r="HM26" s="70"/>
      <c r="HN26" s="71"/>
      <c r="HO26" s="71"/>
      <c r="HP26" s="72"/>
      <c r="HQ26" s="68"/>
      <c r="HR26" s="68"/>
      <c r="HS26" s="86"/>
      <c r="HT26" s="86"/>
      <c r="HU26" s="86"/>
      <c r="HV26" s="87"/>
      <c r="HW26" s="69"/>
      <c r="HX26" s="69"/>
      <c r="HY26" s="69"/>
      <c r="HZ26" s="69"/>
      <c r="IA26" s="69"/>
      <c r="IB26" s="69"/>
      <c r="IC26" s="70"/>
      <c r="ID26" s="71"/>
      <c r="IE26" s="71"/>
      <c r="IF26" s="72"/>
      <c r="IG26" s="68"/>
      <c r="IH26" s="68"/>
      <c r="II26" s="86"/>
      <c r="IJ26" s="86"/>
      <c r="IK26" s="86"/>
      <c r="IL26" s="87"/>
      <c r="IM26" s="69"/>
      <c r="IN26" s="69"/>
      <c r="IO26" s="69"/>
      <c r="IP26" s="69"/>
      <c r="IQ26" s="69"/>
      <c r="IR26" s="69"/>
    </row>
    <row r="27" spans="1:21" ht="29.25" customHeight="1">
      <c r="A27" s="56"/>
      <c r="B27" s="57" t="s">
        <v>13</v>
      </c>
      <c r="C27" s="26" t="s">
        <v>15</v>
      </c>
      <c r="D27" s="119" t="s">
        <v>43</v>
      </c>
      <c r="E27" s="43"/>
      <c r="F27" s="28"/>
      <c r="G27" s="29">
        <f t="shared" si="1"/>
        <v>544265.7</v>
      </c>
      <c r="H27" s="121">
        <v>0</v>
      </c>
      <c r="I27" s="75">
        <f t="shared" si="5"/>
        <v>17000</v>
      </c>
      <c r="J27" s="30">
        <v>17000</v>
      </c>
      <c r="K27" s="44"/>
      <c r="L27" s="30"/>
      <c r="M27" s="44"/>
      <c r="N27" s="44"/>
      <c r="O27" s="44"/>
      <c r="P27" s="44"/>
      <c r="Q27" s="76">
        <f>SUM(R27:U27)</f>
        <v>527265.7</v>
      </c>
      <c r="R27" s="44">
        <f>(T27*20/80)+((T27*100/80)*22%)</f>
        <v>181517.7</v>
      </c>
      <c r="S27" s="44"/>
      <c r="T27" s="44">
        <v>345748</v>
      </c>
      <c r="U27" s="44"/>
    </row>
    <row r="28" spans="1:21" ht="27.75" customHeight="1">
      <c r="A28" s="56"/>
      <c r="B28" s="127">
        <v>900</v>
      </c>
      <c r="C28" s="26">
        <v>90004</v>
      </c>
      <c r="D28" s="119" t="s">
        <v>45</v>
      </c>
      <c r="E28" s="43"/>
      <c r="F28" s="28"/>
      <c r="G28" s="29">
        <f t="shared" si="1"/>
        <v>25604.575</v>
      </c>
      <c r="H28" s="113">
        <v>0</v>
      </c>
      <c r="I28" s="75">
        <f t="shared" si="5"/>
        <v>1200</v>
      </c>
      <c r="J28" s="66">
        <v>1200</v>
      </c>
      <c r="K28" s="66"/>
      <c r="L28" s="66"/>
      <c r="M28" s="66"/>
      <c r="N28" s="66"/>
      <c r="O28" s="66"/>
      <c r="P28" s="66"/>
      <c r="Q28" s="116">
        <f>SUM(R28:U28)</f>
        <v>24404.575</v>
      </c>
      <c r="R28" s="44">
        <f>(T28*20/80)+((T28*100/80)*22%)</f>
        <v>8401.575</v>
      </c>
      <c r="S28" s="66"/>
      <c r="T28" s="44">
        <v>16003</v>
      </c>
      <c r="U28" s="66"/>
    </row>
    <row r="29" spans="1:21" ht="33" customHeight="1" thickBot="1">
      <c r="A29" s="56"/>
      <c r="B29" s="57">
        <v>926</v>
      </c>
      <c r="C29" s="26" t="s">
        <v>42</v>
      </c>
      <c r="D29" s="119" t="s">
        <v>46</v>
      </c>
      <c r="E29" s="43"/>
      <c r="F29" s="28"/>
      <c r="G29" s="29">
        <f t="shared" si="1"/>
        <v>136835.6</v>
      </c>
      <c r="H29" s="113">
        <v>0</v>
      </c>
      <c r="I29" s="75">
        <f t="shared" si="5"/>
        <v>5100</v>
      </c>
      <c r="J29" s="30">
        <v>5100</v>
      </c>
      <c r="K29" s="66"/>
      <c r="L29" s="30"/>
      <c r="M29" s="66"/>
      <c r="N29" s="66"/>
      <c r="O29" s="66"/>
      <c r="P29" s="66"/>
      <c r="Q29" s="76">
        <f>SUM(R29:U29)</f>
        <v>131735.6</v>
      </c>
      <c r="R29" s="44">
        <f>(T29*20/80)+((T29*100/80)*22%)</f>
        <v>45351.6</v>
      </c>
      <c r="S29" s="66"/>
      <c r="T29" s="44">
        <v>86384</v>
      </c>
      <c r="U29" s="66"/>
    </row>
    <row r="30" spans="1:21" s="50" customFormat="1" ht="34.5" customHeight="1" thickBot="1">
      <c r="A30" s="131" t="s">
        <v>18</v>
      </c>
      <c r="B30" s="132"/>
      <c r="C30" s="132"/>
      <c r="D30" s="132"/>
      <c r="E30" s="132"/>
      <c r="F30" s="133"/>
      <c r="G30" s="40">
        <f>H30+I30+Q30</f>
        <v>6392513.875</v>
      </c>
      <c r="H30" s="49">
        <f>H$23+H$13+H$26+H22</f>
        <v>70806</v>
      </c>
      <c r="I30" s="104">
        <f>I$23+I$13+I26+I21</f>
        <v>2874415</v>
      </c>
      <c r="J30" s="49">
        <f>J$23+J$13+J26+J21</f>
        <v>416033</v>
      </c>
      <c r="K30" s="49">
        <f aca="true" t="shared" si="8" ref="K30:P30">K$23+K$13+K26+K21</f>
        <v>1486706</v>
      </c>
      <c r="L30" s="49">
        <f t="shared" si="8"/>
        <v>53524</v>
      </c>
      <c r="M30" s="49">
        <f t="shared" si="8"/>
        <v>244018</v>
      </c>
      <c r="N30" s="49">
        <f t="shared" si="8"/>
        <v>287579</v>
      </c>
      <c r="O30" s="49">
        <f t="shared" si="8"/>
        <v>183035</v>
      </c>
      <c r="P30" s="49">
        <f t="shared" si="8"/>
        <v>203520</v>
      </c>
      <c r="Q30" s="104">
        <f>Q$23+Q$13+Q26+Q21</f>
        <v>3447292.875</v>
      </c>
      <c r="R30" s="49">
        <f>R$23+R$13+R26+R21</f>
        <v>1297378.875</v>
      </c>
      <c r="S30" s="49">
        <f>S$23+S$13+S26+S21</f>
        <v>96913</v>
      </c>
      <c r="T30" s="49">
        <f>T$23+T$13+T26+T21</f>
        <v>1174889</v>
      </c>
      <c r="U30" s="49">
        <f>U$23+U$13+U26+U21</f>
        <v>96480</v>
      </c>
    </row>
    <row r="31" spans="1:8" ht="15.75">
      <c r="A31" s="51"/>
      <c r="B31" s="51"/>
      <c r="C31" s="52"/>
      <c r="D31" s="53"/>
      <c r="E31" s="54"/>
      <c r="F31" s="55"/>
      <c r="G31" s="51"/>
      <c r="H31" s="51"/>
    </row>
    <row r="32" spans="1:8" ht="15.75" hidden="1">
      <c r="A32" s="51"/>
      <c r="B32" s="51"/>
      <c r="C32" s="52"/>
      <c r="D32" s="53"/>
      <c r="E32" s="54"/>
      <c r="F32" s="55"/>
      <c r="G32" s="51"/>
      <c r="H32" s="51"/>
    </row>
    <row r="33" spans="1:8" ht="15.75">
      <c r="A33" s="51"/>
      <c r="B33" s="51"/>
      <c r="C33" s="52"/>
      <c r="D33" s="53"/>
      <c r="E33" s="51"/>
      <c r="F33" s="52"/>
      <c r="G33" s="51"/>
      <c r="H33" s="51"/>
    </row>
    <row r="34" ht="15.75">
      <c r="D34" s="53"/>
    </row>
    <row r="35" ht="9.75" customHeight="1"/>
  </sheetData>
  <mergeCells count="5">
    <mergeCell ref="I6:Q6"/>
    <mergeCell ref="A30:F30"/>
    <mergeCell ref="Q7:U8"/>
    <mergeCell ref="R9:U9"/>
    <mergeCell ref="M9:P9"/>
  </mergeCells>
  <printOptions/>
  <pageMargins left="0.3937007874015748" right="0.3937007874015748" top="0.1968503937007874" bottom="0.1968503937007874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2005-08-03T10:19:45Z</cp:lastPrinted>
  <dcterms:created xsi:type="dcterms:W3CDTF">2004-04-29T10:30:09Z</dcterms:created>
  <dcterms:modified xsi:type="dcterms:W3CDTF">2005-12-27T11:05:03Z</dcterms:modified>
  <cp:category/>
  <cp:version/>
  <cp:contentType/>
  <cp:contentStatus/>
</cp:coreProperties>
</file>