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<sst xmlns="http://schemas.openxmlformats.org/spreadsheetml/2006/main" count="435" uniqueCount="295">
  <si>
    <t>Dział</t>
  </si>
  <si>
    <t>Rozdział</t>
  </si>
  <si>
    <t>Paragraf</t>
  </si>
  <si>
    <t>Treść</t>
  </si>
  <si>
    <t>010</t>
  </si>
  <si>
    <t>Rolnictwo i łowiectwo</t>
  </si>
  <si>
    <t>425 682,33</t>
  </si>
  <si>
    <t>01042</t>
  </si>
  <si>
    <t>Wyłączenie z produkcji gruntów rolnych</t>
  </si>
  <si>
    <t>40 000,00</t>
  </si>
  <si>
    <t>6610</t>
  </si>
  <si>
    <t>Dotacje celowe otrzymane z gminy na inwestycje i zakupy inwestycyjne realizowane na podstawie porozumień (umów) między jednostkami samorządu terytorialnego</t>
  </si>
  <si>
    <t>0,00</t>
  </si>
  <si>
    <t>01095</t>
  </si>
  <si>
    <t>Pozostała działalność</t>
  </si>
  <si>
    <t>385 682,33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</si>
  <si>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</si>
  <si>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</si>
  <si>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3 300,00</t>
  </si>
  <si>
    <t>0770</t>
  </si>
  <si>
    <t>Wpłaty z tytułu odpłatnego nabycia prawa własności oraz prawa użytkowania wieczystego nieruchomości</t>
  </si>
  <si>
    <t>69 200,00</t>
  </si>
  <si>
    <t>2010</t>
  </si>
  <si>
    <t>Dotacje celowe otrzymane z budżetu państwa na realizację zadań bieżących z zakresu administracji rządowej oraz innych zadań zleconych gminie (związkom gmin) ustawami</t>
  </si>
  <si>
    <t>313 182,33</t>
  </si>
  <si>
    <t>600</t>
  </si>
  <si>
    <t>Transport i łączność</t>
  </si>
  <si>
    <t>457 296,00</t>
  </si>
  <si>
    <t>2030</t>
  </si>
  <si>
    <t>Dotacje celowe otrzymane z budżetu państwa na realizację własnych zadań bieżących gmin (związków gmin)</t>
  </si>
  <si>
    <t>60016</t>
  </si>
  <si>
    <t>Drogi publiczne gminne</t>
  </si>
  <si>
    <t>31 000,00</t>
  </si>
  <si>
    <t>0690</t>
  </si>
  <si>
    <t>Wpływy z różnych opłat</t>
  </si>
  <si>
    <t>1 000,00</t>
  </si>
  <si>
    <t>0960</t>
  </si>
  <si>
    <t>Otrzymane spadki, zapisy i darowizny w postaci pieniężnej</t>
  </si>
  <si>
    <t>30 000,00</t>
  </si>
  <si>
    <t>6330</t>
  </si>
  <si>
    <t>Dotacje celowe otrzymane z budżetu państwa na realizację inwestycji i zakupów inwestycyjnych własnych gmin (związków gmin)</t>
  </si>
  <si>
    <t>60078</t>
  </si>
  <si>
    <t>Usuwanie skutków klęsk żywiołowych</t>
  </si>
  <si>
    <t>426 296,00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</si>
  <si>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</si>
  <si>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</si>
  <si>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750</t>
  </si>
  <si>
    <t>Administracja publiczna</t>
  </si>
  <si>
    <t>139 484,00</t>
  </si>
  <si>
    <t>75011</t>
  </si>
  <si>
    <t>Urzędy wojewódzkie</t>
  </si>
  <si>
    <t>40 644,00</t>
  </si>
  <si>
    <t>40 627,00</t>
  </si>
  <si>
    <t>2360</t>
  </si>
  <si>
    <t>Dochody jednostek samorządu terytorialnego związane z realizacją zadań z zakresu administracji rządowej oraz innych zadań zleconych ustawami</t>
  </si>
  <si>
    <t>17,00</t>
  </si>
  <si>
    <t>75023</t>
  </si>
  <si>
    <t>Urzędy gmin (miast i miast na prawach powiatu)</t>
  </si>
  <si>
    <t>98 840,00</t>
  </si>
  <si>
    <t>240,00</t>
  </si>
  <si>
    <t>0830</t>
  </si>
  <si>
    <t>Wpływy z usług</t>
  </si>
  <si>
    <t>16 500,00</t>
  </si>
  <si>
    <t>0920</t>
  </si>
  <si>
    <t>Pozostałe odsetki</t>
  </si>
  <si>
    <t>15 100,00</t>
  </si>
  <si>
    <t>20 000,00</t>
  </si>
  <si>
    <t>0970</t>
  </si>
  <si>
    <t>Wpływy z różnych dochodów</t>
  </si>
  <si>
    <t>7 000,00</t>
  </si>
  <si>
    <t>751</t>
  </si>
  <si>
    <t>Urzędy naczelnych organów władzy państwowej, kontroli i ochrony prawa oraz sądownictwa</t>
  </si>
  <si>
    <t>4 811,00</t>
  </si>
  <si>
    <t>75101</t>
  </si>
  <si>
    <t>Urzędy naczelnych organów władzy państwowej, kontroli i ochrony prawa</t>
  </si>
  <si>
    <t>986,00</t>
  </si>
  <si>
    <t>Strona 1 z 4</t>
  </si>
  <si>
    <t>BeSTia</t>
  </si>
  <si>
    <t>75109</t>
  </si>
  <si>
    <t>Wybory do rad gmin, rad powiatów i sejmików województw, wybory wójtów, burmistrzów i prezydentów miast oraz referenda gminne, powiatowe i wojewódzkie</t>
  </si>
  <si>
    <t>3 825,00</t>
  </si>
  <si>
    <t>754</t>
  </si>
  <si>
    <t>Bezpieczeństwo publiczne i ochrona przeciwpożarowa</t>
  </si>
  <si>
    <t>60 200,00</t>
  </si>
  <si>
    <t>75412</t>
  </si>
  <si>
    <t>Ochotnicze straże pożarne</t>
  </si>
  <si>
    <t>60 000,00</t>
  </si>
  <si>
    <t>6300</t>
  </si>
  <si>
    <t>Dotacja celowa otrzymana z tytułu pomocy finansowej udzielanej między jednostkami samorządu terytorialnego na dofinansowanie własnych zadań inwestycyjnych i zakupów inwestycyjnych</t>
  </si>
  <si>
    <t>75414</t>
  </si>
  <si>
    <t>Obrona cywilna</t>
  </si>
  <si>
    <t>200,00</t>
  </si>
  <si>
    <t>756</t>
  </si>
  <si>
    <t>Dochody od osób prawnych, od osób fizycznych i od innych jednostek nieposiadających osobowości prawnej oraz wydatki związane z ich poborem</t>
  </si>
  <si>
    <t>4 332 782,00</t>
  </si>
  <si>
    <t>75601</t>
  </si>
  <si>
    <t>Wpływy z podatku dochodowego od osób fizycznych</t>
  </si>
  <si>
    <t>10 000,00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</si>
  <si>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</si>
  <si>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</si>
  <si>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</si>
  <si>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</si>
  <si>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590 150,00</t>
  </si>
  <si>
    <t>0310</t>
  </si>
  <si>
    <t>Podatek od nieruchomości</t>
  </si>
  <si>
    <t>460 000,00</t>
  </si>
  <si>
    <t>0320</t>
  </si>
  <si>
    <t>Podatek rolny</t>
  </si>
  <si>
    <t>6 500,00</t>
  </si>
  <si>
    <t>0330</t>
  </si>
  <si>
    <t>Podatek leśny</t>
  </si>
  <si>
    <t>9 000,00</t>
  </si>
  <si>
    <t>0340</t>
  </si>
  <si>
    <t>Podatek od środków transportowych</t>
  </si>
  <si>
    <t>114 000,00</t>
  </si>
  <si>
    <t>0910</t>
  </si>
  <si>
    <t>Odsetki od nieterminowych wpłat z tytułu podatków i opłat</t>
  </si>
  <si>
    <t>650,00</t>
  </si>
  <si>
    <t>75616</t>
  </si>
  <si>
    <t>Wpływy z podatku rolnego, podatku leśnego, podatku od spadków i darowizn, podatku od czynności cywilno-prawnych oraz podatków i opłat lokalnych od osób fizycznych</t>
  </si>
  <si>
    <t>1 761 000,00</t>
  </si>
  <si>
    <t>480 000,00</t>
  </si>
  <si>
    <t>858 000,00</t>
  </si>
  <si>
    <t>17 300,00</t>
  </si>
  <si>
    <t>327 000,00</t>
  </si>
  <si>
    <t>0360</t>
  </si>
  <si>
    <t>Podatek od spadków i darowizn</t>
  </si>
  <si>
    <t>5 000,00</t>
  </si>
  <si>
    <t>0500</t>
  </si>
  <si>
    <t>Podatek od czynności cywilnoprawnych</t>
  </si>
  <si>
    <t>50 000,00</t>
  </si>
  <si>
    <t>23 700,00</t>
  </si>
  <si>
    <t>75618</t>
  </si>
  <si>
    <t>Wpływy z innych opłat stanowiących dochody jednostek samorządu terytorialnego na podstawie ustaw</t>
  </si>
  <si>
    <t>124 065,00</t>
  </si>
  <si>
    <t>0410</t>
  </si>
  <si>
    <t>Wpływy z opłaty skarbowej</t>
  </si>
  <si>
    <t>36 000,00</t>
  </si>
  <si>
    <t>0460</t>
  </si>
  <si>
    <t>Wpływy z opłaty eksploatacyjnej</t>
  </si>
  <si>
    <t>1 500,00</t>
  </si>
  <si>
    <t>0480</t>
  </si>
  <si>
    <t>Wpływy z opłat za zezwolenia na sprzedaż alkoholu</t>
  </si>
  <si>
    <t>86 565,00</t>
  </si>
  <si>
    <t>75621</t>
  </si>
  <si>
    <t>Udziały gmin w podatkach stanowiących dochód budżetu państwa</t>
  </si>
  <si>
    <t>1 847 567,00</t>
  </si>
  <si>
    <t>0010</t>
  </si>
  <si>
    <t>Podatek dochodowy od osób fizycznych</t>
  </si>
  <si>
    <t>1 846 567,00</t>
  </si>
  <si>
    <t>0020</t>
  </si>
  <si>
    <t>Podatek dochodowy od osób prawnych</t>
  </si>
  <si>
    <t>758</t>
  </si>
  <si>
    <t>Różne rozliczenia</t>
  </si>
  <si>
    <t>6 746 587,00</t>
  </si>
  <si>
    <t>75801</t>
  </si>
  <si>
    <t>Część oświatowa subwencji ogólnej dla jednostek samorządu terytorialnego</t>
  </si>
  <si>
    <t>3 934 070,00</t>
  </si>
  <si>
    <t>2920</t>
  </si>
  <si>
    <t>Subwencje ogólne z budżetu państwa</t>
  </si>
  <si>
    <t>75802</t>
  </si>
  <si>
    <t>Uzupełnienie subwencji ogólnej dla jednostek samorządu terytorialnego</t>
  </si>
  <si>
    <t>9 856,00</t>
  </si>
  <si>
    <t>2750</t>
  </si>
  <si>
    <t>Środki na uzupełnienie dochodów gmin</t>
  </si>
  <si>
    <t>Strona 2 z 4</t>
  </si>
  <si>
    <t>75807</t>
  </si>
  <si>
    <t>Część wyrównawcza subwencji ogólnej dla gmin</t>
  </si>
  <si>
    <t>2 802 661,00</t>
  </si>
  <si>
    <t>801</t>
  </si>
  <si>
    <t>Oświata i wychowanie</t>
  </si>
  <si>
    <t>358 166,04</t>
  </si>
  <si>
    <t>80101</t>
  </si>
  <si>
    <t>Szkoły podstawowe</t>
  </si>
  <si>
    <t>7 212,00</t>
  </si>
  <si>
    <t>2 500,00</t>
  </si>
  <si>
    <t>161,00</t>
  </si>
  <si>
    <t>651,00</t>
  </si>
  <si>
    <t>2700</t>
  </si>
  <si>
    <t>Środki na dofinansowanie własnych zadań bieżących gmin (związków gmin), powiatów (związków powiatów), samorządów województw, pozyskane z innych źródeł</t>
  </si>
  <si>
    <t>600,00</t>
  </si>
  <si>
    <t>80104</t>
  </si>
  <si>
    <t xml:space="preserve">Przedszkola </t>
  </si>
  <si>
    <t>235 935,00</t>
  </si>
  <si>
    <t>30 695,00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</si>
  <si>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</si>
  <si>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</si>
  <si>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177 463,18</t>
  </si>
  <si>
    <t>2009</t>
  </si>
  <si>
    <t>23 276,82</t>
  </si>
  <si>
    <t>6209</t>
  </si>
  <si>
    <t>675,00</t>
  </si>
  <si>
    <t>80110</t>
  </si>
  <si>
    <t>Gimnazja</t>
  </si>
  <si>
    <t>4 793,00</t>
  </si>
  <si>
    <t>2 300,00</t>
  </si>
  <si>
    <t>2 200,00</t>
  </si>
  <si>
    <t>62,00</t>
  </si>
  <si>
    <t>231,00</t>
  </si>
  <si>
    <t>80148</t>
  </si>
  <si>
    <t>Stołówki szkolne i przedszkolne</t>
  </si>
  <si>
    <t>43 650,00</t>
  </si>
  <si>
    <t>80195</t>
  </si>
  <si>
    <t>66 576,04</t>
  </si>
  <si>
    <t>57 609,63</t>
  </si>
  <si>
    <t>8 966,41</t>
  </si>
  <si>
    <t>851</t>
  </si>
  <si>
    <t>Ochrona zdrowia</t>
  </si>
  <si>
    <t>26 985,14</t>
  </si>
  <si>
    <t>85121</t>
  </si>
  <si>
    <t>Lecznictwo ambulatoryjne</t>
  </si>
  <si>
    <t>6260</t>
  </si>
  <si>
    <t>Dotacje otrzymane z państwowych funduszy celowych na finansowanie lub dofinansowanie kosztów realizacji inwestycji i zakupów inwestycyjnych jednostek sektora finansów publicznych</t>
  </si>
  <si>
    <t>852</t>
  </si>
  <si>
    <t>Pomoc społeczna</t>
  </si>
  <si>
    <t>1 805 582,00</t>
  </si>
  <si>
    <t>85212</t>
  </si>
  <si>
    <t>Świadczenia rodzinne, świadczenia z funduszu alimentacyjneego oraz składki na ubezpieczenia emerytalne i rentowe z ubezpieczenia społecznego</t>
  </si>
  <si>
    <t>1 607 965,00</t>
  </si>
  <si>
    <t>1 607 000,00</t>
  </si>
  <si>
    <t>965,00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</si>
  <si>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</si>
  <si>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</si>
  <si>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11 659,00</t>
  </si>
  <si>
    <t>3 184,00</t>
  </si>
  <si>
    <t>Strona 3 z 4</t>
  </si>
  <si>
    <t>8 475,00</t>
  </si>
  <si>
    <t>85214</t>
  </si>
  <si>
    <t>Zasiłki i pomoc w naturze oraz składki na ubezpieczenia emerytalne i rentowe</t>
  </si>
  <si>
    <t>8 000,00</t>
  </si>
  <si>
    <t>85216</t>
  </si>
  <si>
    <t>Zasiłki stałe</t>
  </si>
  <si>
    <t>94 158,00</t>
  </si>
  <si>
    <t>85219</t>
  </si>
  <si>
    <t>Ośrodki pomocy społecznej</t>
  </si>
  <si>
    <t>53 900,00</t>
  </si>
  <si>
    <t>85295</t>
  </si>
  <si>
    <t>29 900,00</t>
  </si>
  <si>
    <t>18 200,00</t>
  </si>
  <si>
    <t>11 700,00</t>
  </si>
  <si>
    <t>853</t>
  </si>
  <si>
    <t>Pozostałe zadania w zakresie polityki społecznej</t>
  </si>
  <si>
    <t>107 400,00</t>
  </si>
  <si>
    <t>85395</t>
  </si>
  <si>
    <t>102 000,00</t>
  </si>
  <si>
    <t>5 400,00</t>
  </si>
  <si>
    <t>854</t>
  </si>
  <si>
    <t>Edukacyjna opieka wychowawcza</t>
  </si>
  <si>
    <t>30 836,00</t>
  </si>
  <si>
    <t>85415</t>
  </si>
  <si>
    <t>Pomoc materialna dla uczniów</t>
  </si>
  <si>
    <t>900</t>
  </si>
  <si>
    <t>Gospodarka komunalna i ochrona środowiska</t>
  </si>
  <si>
    <t>6 050,00</t>
  </si>
  <si>
    <t>90015</t>
  </si>
  <si>
    <t>Oświetlenie ulic, placów i dróg</t>
  </si>
  <si>
    <t>1 050,00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</si>
  <si>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</si>
  <si>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</si>
  <si>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</si>
  <si>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</si>
  <si>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4 434,00</t>
  </si>
  <si>
    <t>92117</t>
  </si>
  <si>
    <t>Archiwa</t>
  </si>
  <si>
    <t>926</t>
  </si>
  <si>
    <t>Kultura fizyczna</t>
  </si>
  <si>
    <t>694 017,00</t>
  </si>
  <si>
    <t>92601</t>
  </si>
  <si>
    <t>Obiekty sportowe</t>
  </si>
  <si>
    <t>694 000,00</t>
  </si>
  <si>
    <t>92695</t>
  </si>
  <si>
    <t>Razem:</t>
  </si>
  <si>
    <t>15 200 312,51</t>
  </si>
  <si>
    <t>Strona 4 z 4</t>
  </si>
  <si>
    <t xml:space="preserve">Plan </t>
  </si>
  <si>
    <t>Wykonanie</t>
  </si>
  <si>
    <t>% wykonanie</t>
  </si>
  <si>
    <t>40000,00</t>
  </si>
  <si>
    <t>3395,13</t>
  </si>
  <si>
    <t>69186,99</t>
  </si>
  <si>
    <t>313182,33</t>
  </si>
  <si>
    <t>40627,00</t>
  </si>
  <si>
    <t>3,10</t>
  </si>
  <si>
    <t>3934070,0</t>
  </si>
  <si>
    <t>9856,00</t>
  </si>
  <si>
    <t>2802661,00</t>
  </si>
  <si>
    <t>26985,14</t>
  </si>
  <si>
    <t>wpływy z różnych opłat</t>
  </si>
  <si>
    <t>pozostałe odsetki</t>
  </si>
  <si>
    <t>100713,17</t>
  </si>
  <si>
    <t>5331,87</t>
  </si>
  <si>
    <t>Zakłady gospodarki komunalnej</t>
  </si>
  <si>
    <t>92116</t>
  </si>
  <si>
    <t>Biblioteki</t>
  </si>
  <si>
    <r>
      <t xml:space="preserve">Sprawozdanie z wykonania budżetu za 2012r.                                </t>
    </r>
    <r>
      <rPr>
        <b/>
        <i/>
        <sz val="14"/>
        <color indexed="8"/>
        <rFont val="Arial"/>
        <family val="2"/>
      </rPr>
      <t xml:space="preserve">           DOCHODY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</si>
</sst>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2"/>
    </font>
    <font>
      <sz val="8.5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8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2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2" fontId="6" fillId="35" borderId="12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12" xfId="0" applyNumberFormat="1" applyFont="1" applyFill="1" applyBorder="1" applyAlignment="1" applyProtection="1">
      <alignment horizontal="left"/>
      <protection locked="0"/>
    </xf>
    <xf numFmtId="2" fontId="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 locked="0"/>
    </xf>
    <xf numFmtId="2" fontId="6" fillId="35" borderId="12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4" xfId="0" applyNumberFormat="1" applyFont="1" applyFill="1" applyBorder="1" applyAlignment="1" applyProtection="1">
      <alignment horizontal="center" vertical="center" wrapText="1"/>
      <protection locked="0"/>
    </xf>
    <xf numFmtId="2" fontId="6" fillId="37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0" xfId="0" applyNumberFormat="1" applyFont="1" applyFill="1" applyBorder="1" applyAlignment="1" applyProtection="1">
      <alignment horizontal="left" vertical="center" wrapText="1"/>
      <protection locked="0"/>
    </xf>
    <xf numFmtId="2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38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1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10" fontId="6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6" fillId="37" borderId="15" xfId="0" applyNumberFormat="1" applyFont="1" applyFill="1" applyBorder="1" applyAlignment="1" applyProtection="1">
      <alignment horizontal="right" vertical="center" wrapText="1"/>
      <protection locked="0"/>
    </xf>
    <xf numFmtId="2" fontId="1" fillId="39" borderId="16" xfId="0" applyNumberFormat="1" applyFont="1" applyFill="1" applyBorder="1" applyAlignment="1" applyProtection="1">
      <alignment horizontal="right" vertical="center" wrapText="1"/>
      <protection locked="0"/>
    </xf>
    <xf numFmtId="2" fontId="1" fillId="39" borderId="17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39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39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5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6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showGridLines="0" tabSelected="1" zoomScalePageLayoutView="0" workbookViewId="0" topLeftCell="A1">
      <selection activeCell="M111" sqref="M11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8.83203125" style="0" customWidth="1"/>
    <col min="8" max="8" width="16.5" style="0" customWidth="1"/>
    <col min="9" max="9" width="1.171875" style="0" customWidth="1"/>
    <col min="10" max="11" width="15" style="0" customWidth="1"/>
  </cols>
  <sheetData>
    <row r="1" spans="1:9" ht="46.5" customHeight="1">
      <c r="A1" s="55" t="s">
        <v>294</v>
      </c>
      <c r="B1" s="56"/>
      <c r="C1" s="56"/>
      <c r="D1" s="56"/>
      <c r="E1" s="56"/>
      <c r="F1" s="56"/>
      <c r="G1" s="56"/>
      <c r="H1" s="56"/>
      <c r="I1" s="56"/>
    </row>
    <row r="2" spans="2:11" ht="34.5" customHeight="1">
      <c r="B2" s="57"/>
      <c r="C2" s="57"/>
      <c r="D2" s="57"/>
      <c r="E2" s="57"/>
      <c r="F2" s="57"/>
      <c r="G2" s="57"/>
      <c r="H2" s="57"/>
      <c r="I2" s="57"/>
      <c r="J2" s="1"/>
      <c r="K2" s="1"/>
    </row>
    <row r="3" spans="2:11" ht="16.5" customHeight="1">
      <c r="B3" s="2" t="s">
        <v>0</v>
      </c>
      <c r="C3" s="58" t="s">
        <v>1</v>
      </c>
      <c r="D3" s="58"/>
      <c r="E3" s="2" t="s">
        <v>2</v>
      </c>
      <c r="F3" s="2" t="s">
        <v>3</v>
      </c>
      <c r="G3" s="58" t="s">
        <v>274</v>
      </c>
      <c r="H3" s="58"/>
      <c r="I3" s="59"/>
      <c r="J3" s="11" t="s">
        <v>275</v>
      </c>
      <c r="K3" s="35" t="s">
        <v>276</v>
      </c>
    </row>
    <row r="4" spans="2:11" ht="16.5" customHeight="1">
      <c r="B4" s="3" t="s">
        <v>4</v>
      </c>
      <c r="C4" s="60"/>
      <c r="D4" s="60"/>
      <c r="E4" s="3"/>
      <c r="F4" s="4" t="s">
        <v>5</v>
      </c>
      <c r="G4" s="61" t="s">
        <v>6</v>
      </c>
      <c r="H4" s="61"/>
      <c r="I4" s="62"/>
      <c r="J4" s="14">
        <f>J5+J7</f>
        <v>425764.45</v>
      </c>
      <c r="K4" s="36">
        <f>J4/G4</f>
        <v>1.0001929138096946</v>
      </c>
    </row>
    <row r="5" spans="2:11" ht="16.5" customHeight="1">
      <c r="B5" s="5"/>
      <c r="C5" s="52" t="s">
        <v>7</v>
      </c>
      <c r="D5" s="52"/>
      <c r="E5" s="6"/>
      <c r="F5" s="7" t="s">
        <v>8</v>
      </c>
      <c r="G5" s="53" t="s">
        <v>9</v>
      </c>
      <c r="H5" s="53"/>
      <c r="I5" s="54"/>
      <c r="J5" s="15" t="str">
        <f>J6</f>
        <v>40000,00</v>
      </c>
      <c r="K5" s="37">
        <f>J5/G5</f>
        <v>1</v>
      </c>
    </row>
    <row r="6" spans="2:11" ht="43.5" customHeight="1">
      <c r="B6" s="8"/>
      <c r="C6" s="63"/>
      <c r="D6" s="63"/>
      <c r="E6" s="9" t="s">
        <v>10</v>
      </c>
      <c r="F6" s="10" t="s">
        <v>11</v>
      </c>
      <c r="G6" s="50" t="s">
        <v>9</v>
      </c>
      <c r="H6" s="50"/>
      <c r="I6" s="51"/>
      <c r="J6" s="16" t="s">
        <v>277</v>
      </c>
      <c r="K6" s="37">
        <f aca="true" t="shared" si="0" ref="K6:K69">J6/G6</f>
        <v>1</v>
      </c>
    </row>
    <row r="7" spans="2:11" ht="16.5" customHeight="1">
      <c r="B7" s="5"/>
      <c r="C7" s="52" t="s">
        <v>13</v>
      </c>
      <c r="D7" s="52"/>
      <c r="E7" s="6"/>
      <c r="F7" s="7" t="s">
        <v>14</v>
      </c>
      <c r="G7" s="53" t="s">
        <v>15</v>
      </c>
      <c r="H7" s="53"/>
      <c r="I7" s="54"/>
      <c r="J7" s="15">
        <f>J8+J9+J10</f>
        <v>385764.45</v>
      </c>
      <c r="K7" s="37">
        <f t="shared" si="0"/>
        <v>1.0002129213438427</v>
      </c>
    </row>
    <row r="8" spans="2:11" ht="40.5" customHeight="1">
      <c r="B8" s="8"/>
      <c r="C8" s="63"/>
      <c r="D8" s="63"/>
      <c r="E8" s="9" t="s">
        <v>16</v>
      </c>
      <c r="F8" s="10" t="s">
        <v>17</v>
      </c>
      <c r="G8" s="50" t="s">
        <v>18</v>
      </c>
      <c r="H8" s="50"/>
      <c r="I8" s="51"/>
      <c r="J8" s="16" t="s">
        <v>278</v>
      </c>
      <c r="K8" s="37">
        <f t="shared" si="0"/>
        <v>1.0288272727272727</v>
      </c>
    </row>
    <row r="9" spans="2:11" ht="30.75" customHeight="1">
      <c r="B9" s="8"/>
      <c r="C9" s="63"/>
      <c r="D9" s="63"/>
      <c r="E9" s="9" t="s">
        <v>19</v>
      </c>
      <c r="F9" s="10" t="s">
        <v>20</v>
      </c>
      <c r="G9" s="50" t="s">
        <v>21</v>
      </c>
      <c r="H9" s="50"/>
      <c r="I9" s="51"/>
      <c r="J9" s="16" t="s">
        <v>279</v>
      </c>
      <c r="K9" s="37">
        <f t="shared" si="0"/>
        <v>0.9998119942196533</v>
      </c>
    </row>
    <row r="10" spans="2:11" ht="37.5" customHeight="1">
      <c r="B10" s="8"/>
      <c r="C10" s="63"/>
      <c r="D10" s="63"/>
      <c r="E10" s="9" t="s">
        <v>22</v>
      </c>
      <c r="F10" s="10" t="s">
        <v>23</v>
      </c>
      <c r="G10" s="50" t="s">
        <v>24</v>
      </c>
      <c r="H10" s="50"/>
      <c r="I10" s="51"/>
      <c r="J10" s="12" t="s">
        <v>280</v>
      </c>
      <c r="K10" s="37">
        <f t="shared" si="0"/>
        <v>1</v>
      </c>
    </row>
    <row r="11" spans="2:11" ht="16.5" customHeight="1">
      <c r="B11" s="3" t="s">
        <v>25</v>
      </c>
      <c r="C11" s="60"/>
      <c r="D11" s="60"/>
      <c r="E11" s="3"/>
      <c r="F11" s="4" t="s">
        <v>26</v>
      </c>
      <c r="G11" s="61" t="s">
        <v>27</v>
      </c>
      <c r="H11" s="61"/>
      <c r="I11" s="62"/>
      <c r="J11" s="14">
        <f>J12+J15</f>
        <v>457296.32</v>
      </c>
      <c r="K11" s="37">
        <f t="shared" si="0"/>
        <v>1.0000006997655786</v>
      </c>
    </row>
    <row r="12" spans="2:11" ht="16.5" customHeight="1">
      <c r="B12" s="5"/>
      <c r="C12" s="52" t="s">
        <v>30</v>
      </c>
      <c r="D12" s="52"/>
      <c r="E12" s="6"/>
      <c r="F12" s="7" t="s">
        <v>31</v>
      </c>
      <c r="G12" s="53" t="s">
        <v>32</v>
      </c>
      <c r="H12" s="53"/>
      <c r="I12" s="54"/>
      <c r="J12" s="15">
        <f>J13+J14</f>
        <v>31000.32</v>
      </c>
      <c r="K12" s="37">
        <f t="shared" si="0"/>
        <v>1.0000103225806452</v>
      </c>
    </row>
    <row r="13" spans="2:11" ht="16.5" customHeight="1">
      <c r="B13" s="8"/>
      <c r="C13" s="63"/>
      <c r="D13" s="63"/>
      <c r="E13" s="9" t="s">
        <v>33</v>
      </c>
      <c r="F13" s="10" t="s">
        <v>34</v>
      </c>
      <c r="G13" s="50" t="s">
        <v>35</v>
      </c>
      <c r="H13" s="50"/>
      <c r="I13" s="51"/>
      <c r="J13" s="16">
        <v>1000.32</v>
      </c>
      <c r="K13" s="37">
        <f t="shared" si="0"/>
        <v>1.00032</v>
      </c>
    </row>
    <row r="14" spans="2:11" ht="16.5" customHeight="1">
      <c r="B14" s="8"/>
      <c r="C14" s="63"/>
      <c r="D14" s="63"/>
      <c r="E14" s="9" t="s">
        <v>36</v>
      </c>
      <c r="F14" s="10" t="s">
        <v>37</v>
      </c>
      <c r="G14" s="50" t="s">
        <v>38</v>
      </c>
      <c r="H14" s="50"/>
      <c r="I14" s="51"/>
      <c r="J14" s="16">
        <v>30000</v>
      </c>
      <c r="K14" s="37">
        <f t="shared" si="0"/>
        <v>1</v>
      </c>
    </row>
    <row r="15" spans="2:11" ht="16.5" customHeight="1">
      <c r="B15" s="5"/>
      <c r="C15" s="52" t="s">
        <v>41</v>
      </c>
      <c r="D15" s="52"/>
      <c r="E15" s="6"/>
      <c r="F15" s="7" t="s">
        <v>42</v>
      </c>
      <c r="G15" s="53" t="s">
        <v>43</v>
      </c>
      <c r="H15" s="53"/>
      <c r="I15" s="54"/>
      <c r="J15" s="15">
        <f>J16</f>
        <v>426296</v>
      </c>
      <c r="K15" s="37">
        <f t="shared" si="0"/>
        <v>1</v>
      </c>
    </row>
    <row r="16" spans="2:11" ht="25.5" customHeight="1">
      <c r="B16" s="8"/>
      <c r="C16" s="63"/>
      <c r="D16" s="63"/>
      <c r="E16" s="9" t="s">
        <v>28</v>
      </c>
      <c r="F16" s="10" t="s">
        <v>29</v>
      </c>
      <c r="G16" s="50" t="s">
        <v>43</v>
      </c>
      <c r="H16" s="50"/>
      <c r="I16" s="51"/>
      <c r="J16" s="16">
        <v>426296</v>
      </c>
      <c r="K16" s="37">
        <f t="shared" si="0"/>
        <v>1</v>
      </c>
    </row>
    <row r="17" spans="2:11" ht="16.5" customHeight="1">
      <c r="B17" s="3" t="s">
        <v>46</v>
      </c>
      <c r="C17" s="60"/>
      <c r="D17" s="60"/>
      <c r="E17" s="3"/>
      <c r="F17" s="4" t="s">
        <v>47</v>
      </c>
      <c r="G17" s="61" t="s">
        <v>48</v>
      </c>
      <c r="H17" s="61"/>
      <c r="I17" s="62"/>
      <c r="J17" s="14">
        <f>J18+J21</f>
        <v>161862.49000000002</v>
      </c>
      <c r="K17" s="37">
        <f t="shared" si="0"/>
        <v>1.1604376846089877</v>
      </c>
    </row>
    <row r="18" spans="2:11" ht="16.5" customHeight="1">
      <c r="B18" s="5"/>
      <c r="C18" s="52" t="s">
        <v>49</v>
      </c>
      <c r="D18" s="52"/>
      <c r="E18" s="6"/>
      <c r="F18" s="7" t="s">
        <v>50</v>
      </c>
      <c r="G18" s="53" t="s">
        <v>51</v>
      </c>
      <c r="H18" s="53"/>
      <c r="I18" s="54"/>
      <c r="J18" s="15">
        <f>J19+J20</f>
        <v>40630.1</v>
      </c>
      <c r="K18" s="37">
        <f t="shared" si="0"/>
        <v>0.9996580061017616</v>
      </c>
    </row>
    <row r="19" spans="2:11" ht="39" customHeight="1">
      <c r="B19" s="8"/>
      <c r="C19" s="63"/>
      <c r="D19" s="63"/>
      <c r="E19" s="9" t="s">
        <v>22</v>
      </c>
      <c r="F19" s="10" t="s">
        <v>23</v>
      </c>
      <c r="G19" s="50" t="s">
        <v>52</v>
      </c>
      <c r="H19" s="50"/>
      <c r="I19" s="51"/>
      <c r="J19" s="16" t="s">
        <v>281</v>
      </c>
      <c r="K19" s="37">
        <f t="shared" si="0"/>
        <v>1</v>
      </c>
    </row>
    <row r="20" spans="2:11" ht="27.75" customHeight="1">
      <c r="B20" s="8"/>
      <c r="C20" s="63"/>
      <c r="D20" s="63"/>
      <c r="E20" s="9" t="s">
        <v>53</v>
      </c>
      <c r="F20" s="10" t="s">
        <v>54</v>
      </c>
      <c r="G20" s="50" t="s">
        <v>55</v>
      </c>
      <c r="H20" s="50"/>
      <c r="I20" s="51"/>
      <c r="J20" s="16" t="s">
        <v>282</v>
      </c>
      <c r="K20" s="37">
        <f t="shared" si="0"/>
        <v>0.1823529411764706</v>
      </c>
    </row>
    <row r="21" spans="2:11" ht="16.5" customHeight="1">
      <c r="B21" s="5"/>
      <c r="C21" s="52" t="s">
        <v>56</v>
      </c>
      <c r="D21" s="52"/>
      <c r="E21" s="6"/>
      <c r="F21" s="7" t="s">
        <v>57</v>
      </c>
      <c r="G21" s="53" t="s">
        <v>58</v>
      </c>
      <c r="H21" s="53"/>
      <c r="I21" s="54"/>
      <c r="J21" s="15">
        <f>J22+J23+J24+J25+J26+J27</f>
        <v>121232.39000000001</v>
      </c>
      <c r="K21" s="37">
        <f t="shared" si="0"/>
        <v>1.226551902063942</v>
      </c>
    </row>
    <row r="22" spans="2:11" ht="16.5" customHeight="1">
      <c r="B22" s="8"/>
      <c r="C22" s="63"/>
      <c r="D22" s="63"/>
      <c r="E22" s="9" t="s">
        <v>33</v>
      </c>
      <c r="F22" s="10" t="s">
        <v>34</v>
      </c>
      <c r="G22" s="50" t="s">
        <v>59</v>
      </c>
      <c r="H22" s="50"/>
      <c r="I22" s="51"/>
      <c r="J22" s="16">
        <v>447.15</v>
      </c>
      <c r="K22" s="37">
        <f t="shared" si="0"/>
        <v>1.863125</v>
      </c>
    </row>
    <row r="23" spans="2:11" ht="39" customHeight="1">
      <c r="B23" s="8"/>
      <c r="C23" s="63"/>
      <c r="D23" s="63"/>
      <c r="E23" s="9" t="s">
        <v>16</v>
      </c>
      <c r="F23" s="10" t="s">
        <v>17</v>
      </c>
      <c r="G23" s="50" t="s">
        <v>9</v>
      </c>
      <c r="H23" s="50"/>
      <c r="I23" s="51"/>
      <c r="J23" s="16">
        <v>39684.41</v>
      </c>
      <c r="K23" s="37">
        <f t="shared" si="0"/>
        <v>0.9921102500000001</v>
      </c>
    </row>
    <row r="24" spans="2:11" ht="16.5" customHeight="1">
      <c r="B24" s="8"/>
      <c r="C24" s="63"/>
      <c r="D24" s="63"/>
      <c r="E24" s="9" t="s">
        <v>60</v>
      </c>
      <c r="F24" s="20" t="s">
        <v>61</v>
      </c>
      <c r="G24" s="50" t="s">
        <v>62</v>
      </c>
      <c r="H24" s="50"/>
      <c r="I24" s="51"/>
      <c r="J24" s="16">
        <v>16901.31</v>
      </c>
      <c r="K24" s="37">
        <f t="shared" si="0"/>
        <v>1.0243218181818183</v>
      </c>
    </row>
    <row r="25" spans="2:11" ht="16.5" customHeight="1">
      <c r="B25" s="8"/>
      <c r="C25" s="63"/>
      <c r="D25" s="63"/>
      <c r="E25" s="9" t="s">
        <v>63</v>
      </c>
      <c r="F25" s="10" t="s">
        <v>64</v>
      </c>
      <c r="G25" s="50" t="s">
        <v>65</v>
      </c>
      <c r="H25" s="50"/>
      <c r="I25" s="51"/>
      <c r="J25" s="16">
        <v>36700.43</v>
      </c>
      <c r="K25" s="37">
        <f t="shared" si="0"/>
        <v>2.4304920529801324</v>
      </c>
    </row>
    <row r="26" spans="2:11" ht="16.5" customHeight="1">
      <c r="B26" s="8"/>
      <c r="C26" s="63"/>
      <c r="D26" s="63"/>
      <c r="E26" s="9" t="s">
        <v>36</v>
      </c>
      <c r="F26" s="10" t="s">
        <v>37</v>
      </c>
      <c r="G26" s="50" t="s">
        <v>66</v>
      </c>
      <c r="H26" s="50"/>
      <c r="I26" s="51"/>
      <c r="J26" s="16">
        <v>20000</v>
      </c>
      <c r="K26" s="37">
        <f t="shared" si="0"/>
        <v>1</v>
      </c>
    </row>
    <row r="27" spans="2:11" ht="16.5" customHeight="1">
      <c r="B27" s="8"/>
      <c r="C27" s="63"/>
      <c r="D27" s="63"/>
      <c r="E27" s="9" t="s">
        <v>67</v>
      </c>
      <c r="F27" s="10" t="s">
        <v>68</v>
      </c>
      <c r="G27" s="50" t="s">
        <v>69</v>
      </c>
      <c r="H27" s="50"/>
      <c r="I27" s="51"/>
      <c r="J27" s="16">
        <v>7499.09</v>
      </c>
      <c r="K27" s="37">
        <f t="shared" si="0"/>
        <v>1.0712985714285714</v>
      </c>
    </row>
    <row r="28" spans="2:11" ht="24.75" customHeight="1">
      <c r="B28" s="3" t="s">
        <v>70</v>
      </c>
      <c r="C28" s="60"/>
      <c r="D28" s="60"/>
      <c r="E28" s="3"/>
      <c r="F28" s="4" t="s">
        <v>71</v>
      </c>
      <c r="G28" s="61" t="s">
        <v>72</v>
      </c>
      <c r="H28" s="61"/>
      <c r="I28" s="62"/>
      <c r="J28" s="14">
        <f>J29+J36</f>
        <v>2725</v>
      </c>
      <c r="K28" s="37">
        <f t="shared" si="0"/>
        <v>0.5664103097069216</v>
      </c>
    </row>
    <row r="29" spans="2:11" ht="16.5" customHeight="1">
      <c r="B29" s="5"/>
      <c r="C29" s="52" t="s">
        <v>73</v>
      </c>
      <c r="D29" s="52"/>
      <c r="E29" s="6"/>
      <c r="F29" s="7" t="s">
        <v>74</v>
      </c>
      <c r="G29" s="53" t="s">
        <v>75</v>
      </c>
      <c r="H29" s="53"/>
      <c r="I29" s="54"/>
      <c r="J29" s="15">
        <f>J35</f>
        <v>986</v>
      </c>
      <c r="K29" s="37">
        <f t="shared" si="0"/>
        <v>1</v>
      </c>
    </row>
    <row r="30" spans="1:11" ht="0.75" customHeight="1">
      <c r="A30" s="56"/>
      <c r="B30" s="56"/>
      <c r="C30" s="56"/>
      <c r="D30" s="56"/>
      <c r="E30" s="56"/>
      <c r="F30" s="56"/>
      <c r="G30" s="56"/>
      <c r="H30" s="56"/>
      <c r="I30" s="56"/>
      <c r="J30" s="17"/>
      <c r="K30" s="37" t="e">
        <f t="shared" si="0"/>
        <v>#DIV/0!</v>
      </c>
    </row>
    <row r="31" spans="1:11" ht="5.25" customHeight="1" hidden="1">
      <c r="A31" s="56"/>
      <c r="B31" s="56"/>
      <c r="C31" s="56"/>
      <c r="D31" s="56"/>
      <c r="E31" s="56"/>
      <c r="F31" s="56"/>
      <c r="G31" s="56"/>
      <c r="H31" s="64" t="s">
        <v>76</v>
      </c>
      <c r="J31" s="17"/>
      <c r="K31" s="37" t="e">
        <f t="shared" si="0"/>
        <v>#DIV/0!</v>
      </c>
    </row>
    <row r="32" spans="2:11" ht="11.25" customHeight="1" hidden="1">
      <c r="B32" s="64" t="s">
        <v>77</v>
      </c>
      <c r="C32" s="64"/>
      <c r="D32" s="56"/>
      <c r="E32" s="56"/>
      <c r="F32" s="56"/>
      <c r="G32" s="56"/>
      <c r="H32" s="64"/>
      <c r="J32" s="17"/>
      <c r="K32" s="37" t="e">
        <f t="shared" si="0"/>
        <v>#DIV/0!</v>
      </c>
    </row>
    <row r="33" spans="2:11" ht="5.25" customHeight="1" hidden="1">
      <c r="B33" s="64"/>
      <c r="C33" s="64"/>
      <c r="D33" s="56"/>
      <c r="E33" s="56"/>
      <c r="F33" s="56"/>
      <c r="G33" s="56"/>
      <c r="H33" s="56"/>
      <c r="I33" s="56"/>
      <c r="J33" s="17"/>
      <c r="K33" s="37" t="e">
        <f t="shared" si="0"/>
        <v>#DIV/0!</v>
      </c>
    </row>
    <row r="34" spans="1:11" ht="63.75" customHeight="1" hidden="1">
      <c r="A34" s="56"/>
      <c r="B34" s="56"/>
      <c r="C34" s="56"/>
      <c r="D34" s="56"/>
      <c r="E34" s="56"/>
      <c r="F34" s="56"/>
      <c r="G34" s="56"/>
      <c r="H34" s="56"/>
      <c r="I34" s="56"/>
      <c r="J34" s="17"/>
      <c r="K34" s="37" t="e">
        <f t="shared" si="0"/>
        <v>#DIV/0!</v>
      </c>
    </row>
    <row r="35" spans="2:11" ht="37.5" customHeight="1">
      <c r="B35" s="8"/>
      <c r="C35" s="63"/>
      <c r="D35" s="63"/>
      <c r="E35" s="9" t="s">
        <v>22</v>
      </c>
      <c r="F35" s="10" t="s">
        <v>23</v>
      </c>
      <c r="G35" s="50" t="s">
        <v>75</v>
      </c>
      <c r="H35" s="50"/>
      <c r="I35" s="51"/>
      <c r="J35" s="16">
        <v>986</v>
      </c>
      <c r="K35" s="37">
        <f t="shared" si="0"/>
        <v>1</v>
      </c>
    </row>
    <row r="36" spans="2:11" ht="38.25" customHeight="1">
      <c r="B36" s="5"/>
      <c r="C36" s="52" t="s">
        <v>78</v>
      </c>
      <c r="D36" s="52"/>
      <c r="E36" s="6"/>
      <c r="F36" s="7" t="s">
        <v>79</v>
      </c>
      <c r="G36" s="53" t="s">
        <v>80</v>
      </c>
      <c r="H36" s="53"/>
      <c r="I36" s="54"/>
      <c r="J36" s="15">
        <f>J37</f>
        <v>1739</v>
      </c>
      <c r="K36" s="37">
        <f t="shared" si="0"/>
        <v>0.45464052287581697</v>
      </c>
    </row>
    <row r="37" spans="2:11" ht="36.75" customHeight="1">
      <c r="B37" s="8"/>
      <c r="C37" s="63"/>
      <c r="D37" s="63"/>
      <c r="E37" s="9" t="s">
        <v>22</v>
      </c>
      <c r="F37" s="10" t="s">
        <v>23</v>
      </c>
      <c r="G37" s="50" t="s">
        <v>80</v>
      </c>
      <c r="H37" s="50"/>
      <c r="I37" s="51"/>
      <c r="J37" s="16">
        <v>1739</v>
      </c>
      <c r="K37" s="37">
        <f t="shared" si="0"/>
        <v>0.45464052287581697</v>
      </c>
    </row>
    <row r="38" spans="2:11" ht="16.5" customHeight="1">
      <c r="B38" s="3" t="s">
        <v>81</v>
      </c>
      <c r="C38" s="60"/>
      <c r="D38" s="60"/>
      <c r="E38" s="3"/>
      <c r="F38" s="4" t="s">
        <v>82</v>
      </c>
      <c r="G38" s="61" t="s">
        <v>83</v>
      </c>
      <c r="H38" s="61"/>
      <c r="I38" s="62"/>
      <c r="J38" s="14">
        <f>J39+J42</f>
        <v>60200</v>
      </c>
      <c r="K38" s="37">
        <f t="shared" si="0"/>
        <v>1</v>
      </c>
    </row>
    <row r="39" spans="2:11" ht="16.5" customHeight="1">
      <c r="B39" s="5"/>
      <c r="C39" s="52" t="s">
        <v>84</v>
      </c>
      <c r="D39" s="52"/>
      <c r="E39" s="6"/>
      <c r="F39" s="7" t="s">
        <v>85</v>
      </c>
      <c r="G39" s="53" t="s">
        <v>86</v>
      </c>
      <c r="H39" s="53"/>
      <c r="I39" s="54"/>
      <c r="J39" s="15">
        <f>J40+J41</f>
        <v>60000</v>
      </c>
      <c r="K39" s="37">
        <f t="shared" si="0"/>
        <v>1</v>
      </c>
    </row>
    <row r="40" spans="2:11" ht="16.5" customHeight="1">
      <c r="B40" s="8"/>
      <c r="C40" s="63"/>
      <c r="D40" s="63"/>
      <c r="E40" s="9" t="s">
        <v>36</v>
      </c>
      <c r="F40" s="10" t="s">
        <v>37</v>
      </c>
      <c r="G40" s="50" t="s">
        <v>66</v>
      </c>
      <c r="H40" s="50"/>
      <c r="I40" s="51"/>
      <c r="J40" s="16">
        <v>20000</v>
      </c>
      <c r="K40" s="37">
        <f t="shared" si="0"/>
        <v>1</v>
      </c>
    </row>
    <row r="41" spans="2:11" ht="33" customHeight="1">
      <c r="B41" s="8"/>
      <c r="C41" s="63"/>
      <c r="D41" s="63"/>
      <c r="E41" s="9" t="s">
        <v>87</v>
      </c>
      <c r="F41" s="10" t="s">
        <v>88</v>
      </c>
      <c r="G41" s="50" t="s">
        <v>9</v>
      </c>
      <c r="H41" s="50"/>
      <c r="I41" s="51"/>
      <c r="J41" s="16">
        <v>40000</v>
      </c>
      <c r="K41" s="37">
        <f t="shared" si="0"/>
        <v>1</v>
      </c>
    </row>
    <row r="42" spans="2:11" ht="16.5" customHeight="1">
      <c r="B42" s="5"/>
      <c r="C42" s="52" t="s">
        <v>89</v>
      </c>
      <c r="D42" s="52"/>
      <c r="E42" s="6"/>
      <c r="F42" s="7" t="s">
        <v>90</v>
      </c>
      <c r="G42" s="53" t="s">
        <v>91</v>
      </c>
      <c r="H42" s="53"/>
      <c r="I42" s="54"/>
      <c r="J42" s="15">
        <f>J43</f>
        <v>200</v>
      </c>
      <c r="K42" s="37">
        <f t="shared" si="0"/>
        <v>1</v>
      </c>
    </row>
    <row r="43" spans="2:11" ht="41.25" customHeight="1">
      <c r="B43" s="8"/>
      <c r="C43" s="63"/>
      <c r="D43" s="63"/>
      <c r="E43" s="9" t="s">
        <v>22</v>
      </c>
      <c r="F43" s="10" t="s">
        <v>23</v>
      </c>
      <c r="G43" s="50" t="s">
        <v>91</v>
      </c>
      <c r="H43" s="50"/>
      <c r="I43" s="51"/>
      <c r="J43" s="16">
        <v>200</v>
      </c>
      <c r="K43" s="37">
        <f t="shared" si="0"/>
        <v>1</v>
      </c>
    </row>
    <row r="44" spans="2:11" ht="36.75" customHeight="1">
      <c r="B44" s="3" t="s">
        <v>92</v>
      </c>
      <c r="C44" s="60"/>
      <c r="D44" s="60"/>
      <c r="E44" s="3"/>
      <c r="F44" s="4" t="s">
        <v>93</v>
      </c>
      <c r="G44" s="61" t="s">
        <v>94</v>
      </c>
      <c r="H44" s="61"/>
      <c r="I44" s="62"/>
      <c r="J44" s="14">
        <f>J45+J47+J54+J62+J66</f>
        <v>4392113.4399999995</v>
      </c>
      <c r="K44" s="37">
        <f t="shared" si="0"/>
        <v>1.0136936130181484</v>
      </c>
    </row>
    <row r="45" spans="2:11" ht="16.5" customHeight="1">
      <c r="B45" s="5"/>
      <c r="C45" s="52" t="s">
        <v>95</v>
      </c>
      <c r="D45" s="52"/>
      <c r="E45" s="6"/>
      <c r="F45" s="7" t="s">
        <v>96</v>
      </c>
      <c r="G45" s="53" t="s">
        <v>97</v>
      </c>
      <c r="H45" s="53"/>
      <c r="I45" s="54"/>
      <c r="J45" s="15">
        <f>J46</f>
        <v>12627.7</v>
      </c>
      <c r="K45" s="37">
        <f t="shared" si="0"/>
        <v>1.2627700000000002</v>
      </c>
    </row>
    <row r="46" spans="2:11" ht="27" customHeight="1">
      <c r="B46" s="8"/>
      <c r="C46" s="63"/>
      <c r="D46" s="63"/>
      <c r="E46" s="9" t="s">
        <v>98</v>
      </c>
      <c r="F46" s="10" t="s">
        <v>99</v>
      </c>
      <c r="G46" s="50" t="s">
        <v>97</v>
      </c>
      <c r="H46" s="50"/>
      <c r="I46" s="51"/>
      <c r="J46" s="16">
        <v>12627.7</v>
      </c>
      <c r="K46" s="37">
        <f t="shared" si="0"/>
        <v>1.2627700000000002</v>
      </c>
    </row>
    <row r="47" spans="2:11" ht="35.25" customHeight="1">
      <c r="B47" s="5"/>
      <c r="C47" s="52" t="s">
        <v>100</v>
      </c>
      <c r="D47" s="52"/>
      <c r="E47" s="6"/>
      <c r="F47" s="7" t="s">
        <v>101</v>
      </c>
      <c r="G47" s="53" t="s">
        <v>102</v>
      </c>
      <c r="H47" s="53"/>
      <c r="I47" s="54"/>
      <c r="J47" s="15">
        <f>J48+J49+J50+J51+J52+J53</f>
        <v>586046.1799999999</v>
      </c>
      <c r="K47" s="37">
        <f t="shared" si="0"/>
        <v>0.993046140811658</v>
      </c>
    </row>
    <row r="48" spans="2:11" ht="16.5" customHeight="1">
      <c r="B48" s="8"/>
      <c r="C48" s="41"/>
      <c r="D48" s="65"/>
      <c r="E48" s="9" t="s">
        <v>103</v>
      </c>
      <c r="F48" s="10" t="s">
        <v>104</v>
      </c>
      <c r="G48" s="50" t="s">
        <v>105</v>
      </c>
      <c r="H48" s="50"/>
      <c r="I48" s="51"/>
      <c r="J48" s="16">
        <v>445278.18</v>
      </c>
      <c r="K48" s="37">
        <f t="shared" si="0"/>
        <v>0.9679960434782608</v>
      </c>
    </row>
    <row r="49" spans="2:11" ht="16.5" customHeight="1">
      <c r="B49" s="8"/>
      <c r="C49" s="43"/>
      <c r="D49" s="44"/>
      <c r="E49" s="9" t="s">
        <v>106</v>
      </c>
      <c r="F49" s="10" t="s">
        <v>107</v>
      </c>
      <c r="G49" s="50" t="s">
        <v>108</v>
      </c>
      <c r="H49" s="50"/>
      <c r="I49" s="51"/>
      <c r="J49" s="16">
        <v>6487</v>
      </c>
      <c r="K49" s="37">
        <f t="shared" si="0"/>
        <v>0.998</v>
      </c>
    </row>
    <row r="50" spans="2:11" ht="16.5" customHeight="1">
      <c r="B50" s="8"/>
      <c r="C50" s="43"/>
      <c r="D50" s="44"/>
      <c r="E50" s="9" t="s">
        <v>109</v>
      </c>
      <c r="F50" s="10" t="s">
        <v>110</v>
      </c>
      <c r="G50" s="50" t="s">
        <v>111</v>
      </c>
      <c r="H50" s="50"/>
      <c r="I50" s="51"/>
      <c r="J50" s="16">
        <v>9773</v>
      </c>
      <c r="K50" s="37">
        <f t="shared" si="0"/>
        <v>1.085888888888889</v>
      </c>
    </row>
    <row r="51" spans="2:11" ht="16.5" customHeight="1">
      <c r="B51" s="8"/>
      <c r="C51" s="43"/>
      <c r="D51" s="44"/>
      <c r="E51" s="9" t="s">
        <v>112</v>
      </c>
      <c r="F51" s="10" t="s">
        <v>113</v>
      </c>
      <c r="G51" s="50" t="s">
        <v>114</v>
      </c>
      <c r="H51" s="50"/>
      <c r="I51" s="51"/>
      <c r="J51" s="16">
        <v>116957</v>
      </c>
      <c r="K51" s="37">
        <f t="shared" si="0"/>
        <v>1.025938596491228</v>
      </c>
    </row>
    <row r="52" spans="2:11" ht="16.5" customHeight="1">
      <c r="B52" s="8"/>
      <c r="C52" s="43"/>
      <c r="D52" s="44"/>
      <c r="E52" s="30" t="s">
        <v>128</v>
      </c>
      <c r="F52" s="10" t="s">
        <v>129</v>
      </c>
      <c r="G52" s="38" t="s">
        <v>12</v>
      </c>
      <c r="H52" s="39"/>
      <c r="I52" s="40"/>
      <c r="J52" s="16">
        <v>6885</v>
      </c>
      <c r="K52" s="37" t="e">
        <f t="shared" si="0"/>
        <v>#DIV/0!</v>
      </c>
    </row>
    <row r="53" spans="2:11" ht="16.5" customHeight="1">
      <c r="B53" s="8"/>
      <c r="C53" s="45"/>
      <c r="D53" s="46"/>
      <c r="E53" s="9" t="s">
        <v>115</v>
      </c>
      <c r="F53" s="10" t="s">
        <v>116</v>
      </c>
      <c r="G53" s="50" t="s">
        <v>117</v>
      </c>
      <c r="H53" s="50"/>
      <c r="I53" s="51"/>
      <c r="J53" s="16">
        <v>666</v>
      </c>
      <c r="K53" s="37">
        <f t="shared" si="0"/>
        <v>1.0246153846153847</v>
      </c>
    </row>
    <row r="54" spans="2:11" ht="42" customHeight="1">
      <c r="B54" s="5"/>
      <c r="C54" s="52" t="s">
        <v>118</v>
      </c>
      <c r="D54" s="52"/>
      <c r="E54" s="6"/>
      <c r="F54" s="7" t="s">
        <v>119</v>
      </c>
      <c r="G54" s="53" t="s">
        <v>120</v>
      </c>
      <c r="H54" s="53"/>
      <c r="I54" s="54"/>
      <c r="J54" s="15">
        <f>J55+J56+J57+J58+J59+J60+J61</f>
        <v>1865108.8</v>
      </c>
      <c r="K54" s="37">
        <f t="shared" si="0"/>
        <v>1.0591191368540602</v>
      </c>
    </row>
    <row r="55" spans="2:11" ht="16.5" customHeight="1">
      <c r="B55" s="8"/>
      <c r="C55" s="63"/>
      <c r="D55" s="63"/>
      <c r="E55" s="9" t="s">
        <v>103</v>
      </c>
      <c r="F55" s="10" t="s">
        <v>104</v>
      </c>
      <c r="G55" s="50" t="s">
        <v>121</v>
      </c>
      <c r="H55" s="50"/>
      <c r="I55" s="51"/>
      <c r="J55" s="16">
        <v>535867.01</v>
      </c>
      <c r="K55" s="37">
        <f t="shared" si="0"/>
        <v>1.1163896041666668</v>
      </c>
    </row>
    <row r="56" spans="2:11" ht="16.5" customHeight="1">
      <c r="B56" s="8"/>
      <c r="C56" s="63"/>
      <c r="D56" s="63"/>
      <c r="E56" s="9" t="s">
        <v>106</v>
      </c>
      <c r="F56" s="10" t="s">
        <v>107</v>
      </c>
      <c r="G56" s="50" t="s">
        <v>122</v>
      </c>
      <c r="H56" s="50"/>
      <c r="I56" s="51"/>
      <c r="J56" s="16">
        <v>871247.25</v>
      </c>
      <c r="K56" s="37">
        <f t="shared" si="0"/>
        <v>1.0154396853146854</v>
      </c>
    </row>
    <row r="57" spans="2:11" ht="16.5" customHeight="1">
      <c r="B57" s="8"/>
      <c r="C57" s="63"/>
      <c r="D57" s="63"/>
      <c r="E57" s="9" t="s">
        <v>109</v>
      </c>
      <c r="F57" s="10" t="s">
        <v>110</v>
      </c>
      <c r="G57" s="50" t="s">
        <v>123</v>
      </c>
      <c r="H57" s="50"/>
      <c r="I57" s="51"/>
      <c r="J57" s="16">
        <v>17579.24</v>
      </c>
      <c r="K57" s="37">
        <f t="shared" si="0"/>
        <v>1.0161410404624278</v>
      </c>
    </row>
    <row r="58" spans="2:11" ht="16.5" customHeight="1">
      <c r="B58" s="8"/>
      <c r="C58" s="63"/>
      <c r="D58" s="63"/>
      <c r="E58" s="9" t="s">
        <v>112</v>
      </c>
      <c r="F58" s="10" t="s">
        <v>113</v>
      </c>
      <c r="G58" s="50" t="s">
        <v>124</v>
      </c>
      <c r="H58" s="50"/>
      <c r="I58" s="51"/>
      <c r="J58" s="16">
        <v>327672.3</v>
      </c>
      <c r="K58" s="37">
        <f t="shared" si="0"/>
        <v>1.0020559633027522</v>
      </c>
    </row>
    <row r="59" spans="2:11" ht="16.5" customHeight="1">
      <c r="B59" s="8"/>
      <c r="C59" s="63"/>
      <c r="D59" s="63"/>
      <c r="E59" s="9" t="s">
        <v>125</v>
      </c>
      <c r="F59" s="10" t="s">
        <v>126</v>
      </c>
      <c r="G59" s="50" t="s">
        <v>127</v>
      </c>
      <c r="H59" s="50"/>
      <c r="I59" s="51"/>
      <c r="J59" s="16">
        <v>4720</v>
      </c>
      <c r="K59" s="37">
        <f t="shared" si="0"/>
        <v>0.944</v>
      </c>
    </row>
    <row r="60" spans="2:11" ht="16.5" customHeight="1">
      <c r="B60" s="8"/>
      <c r="C60" s="63"/>
      <c r="D60" s="63"/>
      <c r="E60" s="9" t="s">
        <v>128</v>
      </c>
      <c r="F60" s="20" t="s">
        <v>129</v>
      </c>
      <c r="G60" s="50" t="s">
        <v>130</v>
      </c>
      <c r="H60" s="50"/>
      <c r="I60" s="51"/>
      <c r="J60" s="16">
        <v>84182.58</v>
      </c>
      <c r="K60" s="37">
        <f t="shared" si="0"/>
        <v>1.6836516000000001</v>
      </c>
    </row>
    <row r="61" spans="2:11" ht="16.5" customHeight="1">
      <c r="B61" s="8"/>
      <c r="C61" s="63"/>
      <c r="D61" s="63"/>
      <c r="E61" s="9" t="s">
        <v>115</v>
      </c>
      <c r="F61" s="10" t="s">
        <v>116</v>
      </c>
      <c r="G61" s="50" t="s">
        <v>131</v>
      </c>
      <c r="H61" s="50"/>
      <c r="I61" s="51"/>
      <c r="J61" s="16">
        <v>23840.42</v>
      </c>
      <c r="K61" s="37">
        <f t="shared" si="0"/>
        <v>1.0059248945147679</v>
      </c>
    </row>
    <row r="62" spans="2:11" ht="23.25" customHeight="1">
      <c r="B62" s="5"/>
      <c r="C62" s="52" t="s">
        <v>132</v>
      </c>
      <c r="D62" s="52"/>
      <c r="E62" s="6"/>
      <c r="F62" s="7" t="s">
        <v>133</v>
      </c>
      <c r="G62" s="53" t="s">
        <v>134</v>
      </c>
      <c r="H62" s="53"/>
      <c r="I62" s="54"/>
      <c r="J62" s="15">
        <f>J63+J64+J65</f>
        <v>119274.71</v>
      </c>
      <c r="K62" s="37">
        <f t="shared" si="0"/>
        <v>0.9613888687381615</v>
      </c>
    </row>
    <row r="63" spans="2:11" ht="16.5" customHeight="1">
      <c r="B63" s="8"/>
      <c r="C63" s="63"/>
      <c r="D63" s="63"/>
      <c r="E63" s="9" t="s">
        <v>135</v>
      </c>
      <c r="F63" s="10" t="s">
        <v>136</v>
      </c>
      <c r="G63" s="50" t="s">
        <v>137</v>
      </c>
      <c r="H63" s="50"/>
      <c r="I63" s="51"/>
      <c r="J63" s="16">
        <v>31027</v>
      </c>
      <c r="K63" s="37">
        <f t="shared" si="0"/>
        <v>0.8618611111111111</v>
      </c>
    </row>
    <row r="64" spans="2:11" ht="16.5" customHeight="1">
      <c r="B64" s="8"/>
      <c r="C64" s="63"/>
      <c r="D64" s="63"/>
      <c r="E64" s="9" t="s">
        <v>138</v>
      </c>
      <c r="F64" s="10" t="s">
        <v>139</v>
      </c>
      <c r="G64" s="50" t="s">
        <v>140</v>
      </c>
      <c r="H64" s="50"/>
      <c r="I64" s="51"/>
      <c r="J64" s="16">
        <v>1683</v>
      </c>
      <c r="K64" s="37">
        <f t="shared" si="0"/>
        <v>1.122</v>
      </c>
    </row>
    <row r="65" spans="2:11" ht="16.5" customHeight="1">
      <c r="B65" s="8"/>
      <c r="C65" s="63"/>
      <c r="D65" s="63"/>
      <c r="E65" s="9" t="s">
        <v>141</v>
      </c>
      <c r="F65" s="10" t="s">
        <v>142</v>
      </c>
      <c r="G65" s="50" t="s">
        <v>143</v>
      </c>
      <c r="H65" s="50"/>
      <c r="I65" s="51"/>
      <c r="J65" s="16">
        <v>86564.71</v>
      </c>
      <c r="K65" s="37">
        <f t="shared" si="0"/>
        <v>0.9999966499162479</v>
      </c>
    </row>
    <row r="66" spans="2:11" ht="16.5" customHeight="1">
      <c r="B66" s="5"/>
      <c r="C66" s="52" t="s">
        <v>144</v>
      </c>
      <c r="D66" s="52"/>
      <c r="E66" s="6"/>
      <c r="F66" s="7" t="s">
        <v>145</v>
      </c>
      <c r="G66" s="53" t="s">
        <v>146</v>
      </c>
      <c r="H66" s="53"/>
      <c r="I66" s="54"/>
      <c r="J66" s="15">
        <f>J67+J68</f>
        <v>1809056.05</v>
      </c>
      <c r="K66" s="37">
        <f t="shared" si="0"/>
        <v>0.9791558574059831</v>
      </c>
    </row>
    <row r="67" spans="2:11" ht="16.5" customHeight="1">
      <c r="B67" s="8"/>
      <c r="C67" s="63"/>
      <c r="D67" s="63"/>
      <c r="E67" s="9" t="s">
        <v>147</v>
      </c>
      <c r="F67" s="10" t="s">
        <v>148</v>
      </c>
      <c r="G67" s="50" t="s">
        <v>149</v>
      </c>
      <c r="H67" s="50"/>
      <c r="I67" s="51"/>
      <c r="J67" s="16">
        <v>1795318</v>
      </c>
      <c r="K67" s="37">
        <f t="shared" si="0"/>
        <v>0.972246336038714</v>
      </c>
    </row>
    <row r="68" spans="2:11" ht="16.5" customHeight="1">
      <c r="B68" s="8"/>
      <c r="C68" s="63"/>
      <c r="D68" s="63"/>
      <c r="E68" s="9" t="s">
        <v>150</v>
      </c>
      <c r="F68" s="10" t="s">
        <v>151</v>
      </c>
      <c r="G68" s="50" t="s">
        <v>35</v>
      </c>
      <c r="H68" s="50"/>
      <c r="I68" s="51"/>
      <c r="J68" s="16">
        <v>13738.05</v>
      </c>
      <c r="K68" s="37">
        <f t="shared" si="0"/>
        <v>13.73805</v>
      </c>
    </row>
    <row r="69" spans="2:11" ht="16.5" customHeight="1">
      <c r="B69" s="3" t="s">
        <v>152</v>
      </c>
      <c r="C69" s="60"/>
      <c r="D69" s="60"/>
      <c r="E69" s="3"/>
      <c r="F69" s="4" t="s">
        <v>153</v>
      </c>
      <c r="G69" s="61" t="s">
        <v>154</v>
      </c>
      <c r="H69" s="61"/>
      <c r="I69" s="62"/>
      <c r="J69" s="14">
        <f>J70+J72+J78</f>
        <v>6746587</v>
      </c>
      <c r="K69" s="37">
        <f t="shared" si="0"/>
        <v>1</v>
      </c>
    </row>
    <row r="70" spans="2:11" ht="19.5" customHeight="1">
      <c r="B70" s="5"/>
      <c r="C70" s="52" t="s">
        <v>155</v>
      </c>
      <c r="D70" s="52"/>
      <c r="E70" s="6"/>
      <c r="F70" s="7" t="s">
        <v>156</v>
      </c>
      <c r="G70" s="53" t="s">
        <v>157</v>
      </c>
      <c r="H70" s="53"/>
      <c r="I70" s="54"/>
      <c r="J70" s="15" t="str">
        <f>J71</f>
        <v>3934070,0</v>
      </c>
      <c r="K70" s="37">
        <f aca="true" t="shared" si="1" ref="K70:K133">J70/G70</f>
        <v>1</v>
      </c>
    </row>
    <row r="71" spans="2:11" ht="16.5" customHeight="1">
      <c r="B71" s="8"/>
      <c r="C71" s="63"/>
      <c r="D71" s="63"/>
      <c r="E71" s="9" t="s">
        <v>158</v>
      </c>
      <c r="F71" s="10" t="s">
        <v>159</v>
      </c>
      <c r="G71" s="50" t="s">
        <v>157</v>
      </c>
      <c r="H71" s="50"/>
      <c r="I71" s="51"/>
      <c r="J71" s="16" t="s">
        <v>283</v>
      </c>
      <c r="K71" s="37">
        <f t="shared" si="1"/>
        <v>1</v>
      </c>
    </row>
    <row r="72" spans="2:11" ht="16.5" customHeight="1">
      <c r="B72" s="5"/>
      <c r="C72" s="52" t="s">
        <v>160</v>
      </c>
      <c r="D72" s="52"/>
      <c r="E72" s="6"/>
      <c r="F72" s="7" t="s">
        <v>161</v>
      </c>
      <c r="G72" s="53" t="s">
        <v>162</v>
      </c>
      <c r="H72" s="53"/>
      <c r="I72" s="54"/>
      <c r="J72" s="15" t="str">
        <f>J73</f>
        <v>9856,00</v>
      </c>
      <c r="K72" s="37">
        <f t="shared" si="1"/>
        <v>1</v>
      </c>
    </row>
    <row r="73" spans="2:11" ht="16.5" customHeight="1">
      <c r="B73" s="8"/>
      <c r="C73" s="63"/>
      <c r="D73" s="63"/>
      <c r="E73" s="9" t="s">
        <v>163</v>
      </c>
      <c r="F73" s="10" t="s">
        <v>164</v>
      </c>
      <c r="G73" s="50" t="s">
        <v>162</v>
      </c>
      <c r="H73" s="50"/>
      <c r="I73" s="51"/>
      <c r="J73" s="16" t="s">
        <v>284</v>
      </c>
      <c r="K73" s="37">
        <f t="shared" si="1"/>
        <v>1</v>
      </c>
    </row>
    <row r="74" spans="1:11" ht="6.75" customHeight="1" hidden="1">
      <c r="A74" s="56"/>
      <c r="B74" s="56"/>
      <c r="C74" s="56"/>
      <c r="D74" s="56"/>
      <c r="E74" s="56"/>
      <c r="F74" s="56"/>
      <c r="G74" s="56"/>
      <c r="H74" s="64" t="s">
        <v>165</v>
      </c>
      <c r="J74" s="17"/>
      <c r="K74" s="37" t="e">
        <f t="shared" si="1"/>
        <v>#DIV/0!</v>
      </c>
    </row>
    <row r="75" spans="2:11" ht="11.25" customHeight="1" hidden="1">
      <c r="B75" s="64" t="s">
        <v>77</v>
      </c>
      <c r="C75" s="64"/>
      <c r="D75" s="56"/>
      <c r="E75" s="56"/>
      <c r="F75" s="56"/>
      <c r="G75" s="56"/>
      <c r="H75" s="64"/>
      <c r="J75" s="17"/>
      <c r="K75" s="37" t="e">
        <f t="shared" si="1"/>
        <v>#DIV/0!</v>
      </c>
    </row>
    <row r="76" spans="2:11" ht="5.25" customHeight="1" hidden="1">
      <c r="B76" s="64"/>
      <c r="C76" s="64"/>
      <c r="D76" s="56"/>
      <c r="E76" s="56"/>
      <c r="F76" s="56"/>
      <c r="G76" s="56"/>
      <c r="H76" s="56"/>
      <c r="I76" s="56"/>
      <c r="J76" s="17"/>
      <c r="K76" s="37" t="e">
        <f t="shared" si="1"/>
        <v>#DIV/0!</v>
      </c>
    </row>
    <row r="77" spans="1:11" ht="63.75" customHeight="1" hidden="1">
      <c r="A77" s="56"/>
      <c r="B77" s="56"/>
      <c r="C77" s="56"/>
      <c r="D77" s="56"/>
      <c r="E77" s="56"/>
      <c r="F77" s="56"/>
      <c r="G77" s="56"/>
      <c r="H77" s="56"/>
      <c r="I77" s="56"/>
      <c r="J77" s="17"/>
      <c r="K77" s="37" t="e">
        <f t="shared" si="1"/>
        <v>#DIV/0!</v>
      </c>
    </row>
    <row r="78" spans="2:11" ht="16.5" customHeight="1">
      <c r="B78" s="5"/>
      <c r="C78" s="52" t="s">
        <v>166</v>
      </c>
      <c r="D78" s="52"/>
      <c r="E78" s="6"/>
      <c r="F78" s="7" t="s">
        <v>167</v>
      </c>
      <c r="G78" s="53" t="s">
        <v>168</v>
      </c>
      <c r="H78" s="53"/>
      <c r="I78" s="54"/>
      <c r="J78" s="15" t="str">
        <f>J79</f>
        <v>2802661,00</v>
      </c>
      <c r="K78" s="37">
        <f t="shared" si="1"/>
        <v>1</v>
      </c>
    </row>
    <row r="79" spans="2:11" ht="16.5" customHeight="1">
      <c r="B79" s="8"/>
      <c r="C79" s="63"/>
      <c r="D79" s="63"/>
      <c r="E79" s="9" t="s">
        <v>158</v>
      </c>
      <c r="F79" s="10" t="s">
        <v>159</v>
      </c>
      <c r="G79" s="50" t="s">
        <v>168</v>
      </c>
      <c r="H79" s="50"/>
      <c r="I79" s="51"/>
      <c r="J79" s="16" t="s">
        <v>285</v>
      </c>
      <c r="K79" s="37">
        <f t="shared" si="1"/>
        <v>1</v>
      </c>
    </row>
    <row r="80" spans="2:11" ht="16.5" customHeight="1">
      <c r="B80" s="3" t="s">
        <v>169</v>
      </c>
      <c r="C80" s="60"/>
      <c r="D80" s="60"/>
      <c r="E80" s="3"/>
      <c r="F80" s="4" t="s">
        <v>170</v>
      </c>
      <c r="G80" s="61" t="s">
        <v>171</v>
      </c>
      <c r="H80" s="61"/>
      <c r="I80" s="62"/>
      <c r="J80" s="14">
        <f>J81+J87+J93+J98+J100</f>
        <v>356522.52</v>
      </c>
      <c r="K80" s="37">
        <f t="shared" si="1"/>
        <v>0.9954112902496285</v>
      </c>
    </row>
    <row r="81" spans="2:11" ht="16.5" customHeight="1">
      <c r="B81" s="5"/>
      <c r="C81" s="52" t="s">
        <v>172</v>
      </c>
      <c r="D81" s="52"/>
      <c r="E81" s="6"/>
      <c r="F81" s="7" t="s">
        <v>173</v>
      </c>
      <c r="G81" s="53" t="s">
        <v>174</v>
      </c>
      <c r="H81" s="53"/>
      <c r="I81" s="54"/>
      <c r="J81" s="15">
        <f>J82+J83+J84+J85+J86</f>
        <v>10693.640000000001</v>
      </c>
      <c r="K81" s="37">
        <f t="shared" si="1"/>
        <v>1.4827565169162509</v>
      </c>
    </row>
    <row r="82" spans="2:11" ht="39" customHeight="1">
      <c r="B82" s="8"/>
      <c r="C82" s="63"/>
      <c r="D82" s="63"/>
      <c r="E82" s="9" t="s">
        <v>16</v>
      </c>
      <c r="F82" s="10" t="s">
        <v>17</v>
      </c>
      <c r="G82" s="50" t="s">
        <v>18</v>
      </c>
      <c r="H82" s="50"/>
      <c r="I82" s="51"/>
      <c r="J82" s="16">
        <v>3384.96</v>
      </c>
      <c r="K82" s="37">
        <f t="shared" si="1"/>
        <v>1.0257454545454545</v>
      </c>
    </row>
    <row r="83" spans="2:11" ht="16.5" customHeight="1">
      <c r="B83" s="8"/>
      <c r="C83" s="63"/>
      <c r="D83" s="63"/>
      <c r="E83" s="9" t="s">
        <v>60</v>
      </c>
      <c r="F83" s="10" t="s">
        <v>61</v>
      </c>
      <c r="G83" s="50" t="s">
        <v>175</v>
      </c>
      <c r="H83" s="50"/>
      <c r="I83" s="51"/>
      <c r="J83" s="16">
        <v>5053.9</v>
      </c>
      <c r="K83" s="37">
        <f t="shared" si="1"/>
        <v>2.02156</v>
      </c>
    </row>
    <row r="84" spans="2:11" ht="16.5" customHeight="1">
      <c r="B84" s="8"/>
      <c r="C84" s="63"/>
      <c r="D84" s="63"/>
      <c r="E84" s="9" t="s">
        <v>63</v>
      </c>
      <c r="F84" s="10" t="s">
        <v>64</v>
      </c>
      <c r="G84" s="50" t="s">
        <v>176</v>
      </c>
      <c r="H84" s="50"/>
      <c r="I84" s="51"/>
      <c r="J84" s="16">
        <v>931.78</v>
      </c>
      <c r="K84" s="37">
        <f t="shared" si="1"/>
        <v>5.787453416149068</v>
      </c>
    </row>
    <row r="85" spans="2:11" ht="16.5" customHeight="1">
      <c r="B85" s="8"/>
      <c r="C85" s="63"/>
      <c r="D85" s="63"/>
      <c r="E85" s="9" t="s">
        <v>67</v>
      </c>
      <c r="F85" s="10" t="s">
        <v>68</v>
      </c>
      <c r="G85" s="50" t="s">
        <v>177</v>
      </c>
      <c r="H85" s="50"/>
      <c r="I85" s="51"/>
      <c r="J85" s="16">
        <v>723</v>
      </c>
      <c r="K85" s="37">
        <f t="shared" si="1"/>
        <v>1.1105990783410138</v>
      </c>
    </row>
    <row r="86" spans="2:11" ht="35.25" customHeight="1">
      <c r="B86" s="8"/>
      <c r="C86" s="63"/>
      <c r="D86" s="63"/>
      <c r="E86" s="9" t="s">
        <v>178</v>
      </c>
      <c r="F86" s="10" t="s">
        <v>179</v>
      </c>
      <c r="G86" s="50" t="s">
        <v>180</v>
      </c>
      <c r="H86" s="50"/>
      <c r="I86" s="51"/>
      <c r="J86" s="16">
        <v>600</v>
      </c>
      <c r="K86" s="37">
        <f t="shared" si="1"/>
        <v>1</v>
      </c>
    </row>
    <row r="87" spans="2:11" ht="16.5" customHeight="1">
      <c r="B87" s="5"/>
      <c r="C87" s="52" t="s">
        <v>181</v>
      </c>
      <c r="D87" s="52"/>
      <c r="E87" s="6"/>
      <c r="F87" s="7" t="s">
        <v>182</v>
      </c>
      <c r="G87" s="53" t="s">
        <v>183</v>
      </c>
      <c r="H87" s="53"/>
      <c r="I87" s="54"/>
      <c r="J87" s="15">
        <f>J88+J89+J90+J91+J92</f>
        <v>234660.61</v>
      </c>
      <c r="K87" s="37">
        <f t="shared" si="1"/>
        <v>0.9945985546866721</v>
      </c>
    </row>
    <row r="88" spans="2:11" ht="16.5" customHeight="1">
      <c r="B88" s="8"/>
      <c r="C88" s="63"/>
      <c r="D88" s="63"/>
      <c r="E88" s="9" t="s">
        <v>33</v>
      </c>
      <c r="F88" s="10" t="s">
        <v>34</v>
      </c>
      <c r="G88" s="50" t="s">
        <v>184</v>
      </c>
      <c r="H88" s="50"/>
      <c r="I88" s="51"/>
      <c r="J88" s="16">
        <v>30095.61</v>
      </c>
      <c r="K88" s="37">
        <f t="shared" si="1"/>
        <v>0.9804727154259651</v>
      </c>
    </row>
    <row r="89" spans="2:11" ht="36.75" customHeight="1">
      <c r="B89" s="8"/>
      <c r="C89" s="63"/>
      <c r="D89" s="63"/>
      <c r="E89" s="9" t="s">
        <v>185</v>
      </c>
      <c r="F89" s="10" t="s">
        <v>186</v>
      </c>
      <c r="G89" s="50" t="s">
        <v>187</v>
      </c>
      <c r="H89" s="50"/>
      <c r="I89" s="51"/>
      <c r="J89" s="16">
        <v>176494</v>
      </c>
      <c r="K89" s="37">
        <f t="shared" si="1"/>
        <v>0.9945386981119126</v>
      </c>
    </row>
    <row r="90" spans="2:11" ht="37.5" customHeight="1">
      <c r="B90" s="8"/>
      <c r="C90" s="63"/>
      <c r="D90" s="63"/>
      <c r="E90" s="9" t="s">
        <v>188</v>
      </c>
      <c r="F90" s="10" t="s">
        <v>186</v>
      </c>
      <c r="G90" s="50" t="s">
        <v>189</v>
      </c>
      <c r="H90" s="50"/>
      <c r="I90" s="51"/>
      <c r="J90" s="16">
        <v>24246</v>
      </c>
      <c r="K90" s="37">
        <f t="shared" si="1"/>
        <v>1.0416371308451928</v>
      </c>
    </row>
    <row r="91" spans="2:11" ht="36.75" customHeight="1">
      <c r="B91" s="8"/>
      <c r="C91" s="63"/>
      <c r="D91" s="63"/>
      <c r="E91" s="9" t="s">
        <v>44</v>
      </c>
      <c r="F91" s="10" t="s">
        <v>45</v>
      </c>
      <c r="G91" s="50" t="s">
        <v>80</v>
      </c>
      <c r="H91" s="50"/>
      <c r="I91" s="51"/>
      <c r="J91" s="16">
        <v>3825</v>
      </c>
      <c r="K91" s="37">
        <f t="shared" si="1"/>
        <v>1</v>
      </c>
    </row>
    <row r="92" spans="2:11" ht="36" customHeight="1">
      <c r="B92" s="8"/>
      <c r="C92" s="63"/>
      <c r="D92" s="63"/>
      <c r="E92" s="9" t="s">
        <v>190</v>
      </c>
      <c r="F92" s="10" t="s">
        <v>45</v>
      </c>
      <c r="G92" s="50" t="s">
        <v>191</v>
      </c>
      <c r="H92" s="50"/>
      <c r="I92" s="51"/>
      <c r="J92" s="16">
        <v>0</v>
      </c>
      <c r="K92" s="37">
        <f t="shared" si="1"/>
        <v>0</v>
      </c>
    </row>
    <row r="93" spans="2:11" ht="16.5" customHeight="1">
      <c r="B93" s="5"/>
      <c r="C93" s="52" t="s">
        <v>192</v>
      </c>
      <c r="D93" s="52"/>
      <c r="E93" s="6"/>
      <c r="F93" s="7" t="s">
        <v>193</v>
      </c>
      <c r="G93" s="53" t="s">
        <v>194</v>
      </c>
      <c r="H93" s="53"/>
      <c r="I93" s="54"/>
      <c r="J93" s="15">
        <f>J94+J95+J96+J97</f>
        <v>13001.04</v>
      </c>
      <c r="K93" s="37">
        <f t="shared" si="1"/>
        <v>2.712505737533904</v>
      </c>
    </row>
    <row r="94" spans="2:11" ht="39" customHeight="1">
      <c r="B94" s="8"/>
      <c r="C94" s="63"/>
      <c r="D94" s="63"/>
      <c r="E94" s="9" t="s">
        <v>16</v>
      </c>
      <c r="F94" s="10" t="s">
        <v>17</v>
      </c>
      <c r="G94" s="50" t="s">
        <v>195</v>
      </c>
      <c r="H94" s="50"/>
      <c r="I94" s="51"/>
      <c r="J94" s="16">
        <v>4258.68</v>
      </c>
      <c r="K94" s="37">
        <f t="shared" si="1"/>
        <v>1.8516000000000001</v>
      </c>
    </row>
    <row r="95" spans="2:11" ht="16.5" customHeight="1">
      <c r="B95" s="8"/>
      <c r="C95" s="63"/>
      <c r="D95" s="63"/>
      <c r="E95" s="9" t="s">
        <v>60</v>
      </c>
      <c r="F95" s="10" t="s">
        <v>61</v>
      </c>
      <c r="G95" s="50" t="s">
        <v>196</v>
      </c>
      <c r="H95" s="50"/>
      <c r="I95" s="51"/>
      <c r="J95" s="16">
        <v>8157.01</v>
      </c>
      <c r="K95" s="37">
        <f t="shared" si="1"/>
        <v>3.707731818181818</v>
      </c>
    </row>
    <row r="96" spans="2:11" ht="16.5" customHeight="1">
      <c r="B96" s="8"/>
      <c r="C96" s="63"/>
      <c r="D96" s="63"/>
      <c r="E96" s="9" t="s">
        <v>63</v>
      </c>
      <c r="F96" s="10" t="s">
        <v>64</v>
      </c>
      <c r="G96" s="50" t="s">
        <v>197</v>
      </c>
      <c r="H96" s="50"/>
      <c r="I96" s="51"/>
      <c r="J96" s="16">
        <v>322.35</v>
      </c>
      <c r="K96" s="37">
        <f t="shared" si="1"/>
        <v>5.199193548387097</v>
      </c>
    </row>
    <row r="97" spans="2:11" ht="16.5" customHeight="1">
      <c r="B97" s="8"/>
      <c r="C97" s="63"/>
      <c r="D97" s="63"/>
      <c r="E97" s="9" t="s">
        <v>67</v>
      </c>
      <c r="F97" s="10" t="s">
        <v>68</v>
      </c>
      <c r="G97" s="50" t="s">
        <v>198</v>
      </c>
      <c r="H97" s="50"/>
      <c r="I97" s="51"/>
      <c r="J97" s="16">
        <v>263</v>
      </c>
      <c r="K97" s="37">
        <f t="shared" si="1"/>
        <v>1.1385281385281385</v>
      </c>
    </row>
    <row r="98" spans="2:11" ht="16.5" customHeight="1">
      <c r="B98" s="5"/>
      <c r="C98" s="52" t="s">
        <v>199</v>
      </c>
      <c r="D98" s="52"/>
      <c r="E98" s="6"/>
      <c r="F98" s="7" t="s">
        <v>200</v>
      </c>
      <c r="G98" s="53" t="s">
        <v>201</v>
      </c>
      <c r="H98" s="53"/>
      <c r="I98" s="54"/>
      <c r="J98" s="15">
        <f>J99</f>
        <v>40429.4</v>
      </c>
      <c r="K98" s="37">
        <f t="shared" si="1"/>
        <v>0.9262176403207332</v>
      </c>
    </row>
    <row r="99" spans="2:11" ht="16.5" customHeight="1">
      <c r="B99" s="8"/>
      <c r="C99" s="63"/>
      <c r="D99" s="63"/>
      <c r="E99" s="9" t="s">
        <v>60</v>
      </c>
      <c r="F99" s="10" t="s">
        <v>61</v>
      </c>
      <c r="G99" s="50" t="s">
        <v>201</v>
      </c>
      <c r="H99" s="50"/>
      <c r="I99" s="51"/>
      <c r="J99" s="16">
        <v>40429.4</v>
      </c>
      <c r="K99" s="37">
        <f t="shared" si="1"/>
        <v>0.9262176403207332</v>
      </c>
    </row>
    <row r="100" spans="2:11" ht="16.5" customHeight="1">
      <c r="B100" s="5"/>
      <c r="C100" s="52" t="s">
        <v>202</v>
      </c>
      <c r="D100" s="52"/>
      <c r="E100" s="6"/>
      <c r="F100" s="7" t="s">
        <v>14</v>
      </c>
      <c r="G100" s="53" t="s">
        <v>203</v>
      </c>
      <c r="H100" s="53"/>
      <c r="I100" s="54"/>
      <c r="J100" s="15">
        <f>J101+J102</f>
        <v>57737.83</v>
      </c>
      <c r="K100" s="37">
        <f t="shared" si="1"/>
        <v>0.8672463847354094</v>
      </c>
    </row>
    <row r="101" spans="2:11" ht="38.25" customHeight="1">
      <c r="B101" s="8"/>
      <c r="C101" s="63"/>
      <c r="D101" s="63"/>
      <c r="E101" s="9" t="s">
        <v>185</v>
      </c>
      <c r="F101" s="10" t="s">
        <v>186</v>
      </c>
      <c r="G101" s="50" t="s">
        <v>204</v>
      </c>
      <c r="H101" s="50"/>
      <c r="I101" s="51"/>
      <c r="J101" s="16">
        <v>39744.17</v>
      </c>
      <c r="K101" s="37">
        <f t="shared" si="1"/>
        <v>0.6898876108039576</v>
      </c>
    </row>
    <row r="102" spans="2:11" ht="37.5" customHeight="1">
      <c r="B102" s="8"/>
      <c r="C102" s="63"/>
      <c r="D102" s="63"/>
      <c r="E102" s="9" t="s">
        <v>188</v>
      </c>
      <c r="F102" s="10" t="s">
        <v>186</v>
      </c>
      <c r="G102" s="50" t="s">
        <v>205</v>
      </c>
      <c r="H102" s="50"/>
      <c r="I102" s="51"/>
      <c r="J102" s="16">
        <v>17993.66</v>
      </c>
      <c r="K102" s="37">
        <f t="shared" si="1"/>
        <v>2.0067853243382805</v>
      </c>
    </row>
    <row r="103" spans="2:11" ht="16.5" customHeight="1">
      <c r="B103" s="3" t="s">
        <v>206</v>
      </c>
      <c r="C103" s="60"/>
      <c r="D103" s="60"/>
      <c r="E103" s="3"/>
      <c r="F103" s="4" t="s">
        <v>207</v>
      </c>
      <c r="G103" s="61" t="s">
        <v>208</v>
      </c>
      <c r="H103" s="61"/>
      <c r="I103" s="62"/>
      <c r="J103" s="14" t="str">
        <f>J104</f>
        <v>26985,14</v>
      </c>
      <c r="K103" s="37">
        <f t="shared" si="1"/>
        <v>1</v>
      </c>
    </row>
    <row r="104" spans="2:11" ht="16.5" customHeight="1">
      <c r="B104" s="5"/>
      <c r="C104" s="52" t="s">
        <v>209</v>
      </c>
      <c r="D104" s="52"/>
      <c r="E104" s="6"/>
      <c r="F104" s="7" t="s">
        <v>210</v>
      </c>
      <c r="G104" s="53" t="s">
        <v>208</v>
      </c>
      <c r="H104" s="53"/>
      <c r="I104" s="54"/>
      <c r="J104" s="15" t="str">
        <f>J105</f>
        <v>26985,14</v>
      </c>
      <c r="K104" s="37">
        <f t="shared" si="1"/>
        <v>1</v>
      </c>
    </row>
    <row r="105" spans="2:11" ht="38.25" customHeight="1">
      <c r="B105" s="8"/>
      <c r="C105" s="63"/>
      <c r="D105" s="63"/>
      <c r="E105" s="9" t="s">
        <v>211</v>
      </c>
      <c r="F105" s="10" t="s">
        <v>212</v>
      </c>
      <c r="G105" s="50" t="s">
        <v>208</v>
      </c>
      <c r="H105" s="50"/>
      <c r="I105" s="51"/>
      <c r="J105" s="16" t="s">
        <v>286</v>
      </c>
      <c r="K105" s="37">
        <f t="shared" si="1"/>
        <v>1</v>
      </c>
    </row>
    <row r="106" spans="2:11" ht="16.5" customHeight="1">
      <c r="B106" s="3" t="s">
        <v>213</v>
      </c>
      <c r="C106" s="60"/>
      <c r="D106" s="60"/>
      <c r="E106" s="3"/>
      <c r="F106" s="4" t="s">
        <v>214</v>
      </c>
      <c r="G106" s="61" t="s">
        <v>215</v>
      </c>
      <c r="H106" s="61"/>
      <c r="I106" s="62"/>
      <c r="J106" s="14">
        <f>J107+J111+J118+J120+J122+J126</f>
        <v>1752766.7199999997</v>
      </c>
      <c r="K106" s="37">
        <f t="shared" si="1"/>
        <v>0.970748888723968</v>
      </c>
    </row>
    <row r="107" spans="2:11" ht="30" customHeight="1">
      <c r="B107" s="5"/>
      <c r="C107" s="52" t="s">
        <v>216</v>
      </c>
      <c r="D107" s="52"/>
      <c r="E107" s="6"/>
      <c r="F107" s="7" t="s">
        <v>217</v>
      </c>
      <c r="G107" s="53" t="s">
        <v>218</v>
      </c>
      <c r="H107" s="53"/>
      <c r="I107" s="54"/>
      <c r="J107" s="15">
        <f>J108+J109+J110</f>
        <v>1555109.7399999998</v>
      </c>
      <c r="K107" s="37">
        <f t="shared" si="1"/>
        <v>0.9671290979592216</v>
      </c>
    </row>
    <row r="108" spans="2:11" ht="20.25" customHeight="1">
      <c r="B108" s="5"/>
      <c r="C108" s="41"/>
      <c r="D108" s="42"/>
      <c r="E108" s="19" t="s">
        <v>33</v>
      </c>
      <c r="F108" s="20" t="s">
        <v>287</v>
      </c>
      <c r="G108" s="38" t="s">
        <v>12</v>
      </c>
      <c r="H108" s="39"/>
      <c r="I108" s="40"/>
      <c r="J108" s="18">
        <v>0.88</v>
      </c>
      <c r="K108" s="37" t="e">
        <f t="shared" si="1"/>
        <v>#DIV/0!</v>
      </c>
    </row>
    <row r="109" spans="2:11" ht="40.5" customHeight="1">
      <c r="B109" s="8"/>
      <c r="C109" s="43"/>
      <c r="D109" s="44"/>
      <c r="E109" s="9" t="s">
        <v>22</v>
      </c>
      <c r="F109" s="10" t="s">
        <v>23</v>
      </c>
      <c r="G109" s="50" t="s">
        <v>219</v>
      </c>
      <c r="H109" s="50"/>
      <c r="I109" s="51"/>
      <c r="J109" s="16">
        <v>1553018.18</v>
      </c>
      <c r="K109" s="37">
        <f t="shared" si="1"/>
        <v>0.9664083260734287</v>
      </c>
    </row>
    <row r="110" spans="2:11" ht="29.25" customHeight="1">
      <c r="B110" s="8"/>
      <c r="C110" s="45"/>
      <c r="D110" s="46"/>
      <c r="E110" s="9" t="s">
        <v>53</v>
      </c>
      <c r="F110" s="10" t="s">
        <v>54</v>
      </c>
      <c r="G110" s="50" t="s">
        <v>220</v>
      </c>
      <c r="H110" s="50"/>
      <c r="I110" s="51"/>
      <c r="J110" s="16">
        <v>2090.68</v>
      </c>
      <c r="K110" s="37">
        <f t="shared" si="1"/>
        <v>2.1665077720207253</v>
      </c>
    </row>
    <row r="111" spans="2:11" ht="36.75" customHeight="1">
      <c r="B111" s="5"/>
      <c r="C111" s="52" t="s">
        <v>221</v>
      </c>
      <c r="D111" s="52"/>
      <c r="E111" s="6"/>
      <c r="F111" s="7" t="s">
        <v>222</v>
      </c>
      <c r="G111" s="53" t="s">
        <v>223</v>
      </c>
      <c r="H111" s="53"/>
      <c r="I111" s="54"/>
      <c r="J111" s="15">
        <f>J112+J117</f>
        <v>11609.82</v>
      </c>
      <c r="K111" s="37">
        <f t="shared" si="1"/>
        <v>0.995781799468222</v>
      </c>
    </row>
    <row r="112" spans="2:11" ht="38.25" customHeight="1">
      <c r="B112" s="8"/>
      <c r="C112" s="63"/>
      <c r="D112" s="63"/>
      <c r="E112" s="9" t="s">
        <v>22</v>
      </c>
      <c r="F112" s="10" t="s">
        <v>23</v>
      </c>
      <c r="G112" s="50" t="s">
        <v>224</v>
      </c>
      <c r="H112" s="50"/>
      <c r="I112" s="51"/>
      <c r="J112" s="16">
        <v>3135.6</v>
      </c>
      <c r="K112" s="37">
        <f t="shared" si="1"/>
        <v>0.9847989949748743</v>
      </c>
    </row>
    <row r="113" spans="1:11" ht="0.75" customHeight="1">
      <c r="A113" s="56"/>
      <c r="B113" s="56"/>
      <c r="C113" s="56"/>
      <c r="D113" s="56"/>
      <c r="E113" s="56"/>
      <c r="F113" s="56"/>
      <c r="G113" s="56"/>
      <c r="H113" s="64" t="s">
        <v>225</v>
      </c>
      <c r="J113" s="17"/>
      <c r="K113" s="37" t="e">
        <f t="shared" si="1"/>
        <v>#DIV/0!</v>
      </c>
    </row>
    <row r="114" spans="2:11" ht="11.25" customHeight="1" hidden="1">
      <c r="B114" s="64" t="s">
        <v>77</v>
      </c>
      <c r="C114" s="64"/>
      <c r="D114" s="56"/>
      <c r="E114" s="56"/>
      <c r="F114" s="56"/>
      <c r="G114" s="56"/>
      <c r="H114" s="64"/>
      <c r="J114" s="17"/>
      <c r="K114" s="37" t="e">
        <f t="shared" si="1"/>
        <v>#DIV/0!</v>
      </c>
    </row>
    <row r="115" spans="2:11" ht="5.25" customHeight="1" hidden="1">
      <c r="B115" s="64"/>
      <c r="C115" s="64"/>
      <c r="D115" s="56"/>
      <c r="E115" s="56"/>
      <c r="F115" s="56"/>
      <c r="G115" s="56"/>
      <c r="H115" s="56"/>
      <c r="I115" s="56"/>
      <c r="J115" s="17"/>
      <c r="K115" s="37" t="e">
        <f t="shared" si="1"/>
        <v>#DIV/0!</v>
      </c>
    </row>
    <row r="116" spans="1:11" ht="63.75" customHeight="1" hidden="1">
      <c r="A116" s="56"/>
      <c r="B116" s="56"/>
      <c r="C116" s="56"/>
      <c r="D116" s="56"/>
      <c r="E116" s="56"/>
      <c r="F116" s="56"/>
      <c r="G116" s="56"/>
      <c r="H116" s="56"/>
      <c r="I116" s="56"/>
      <c r="J116" s="17"/>
      <c r="K116" s="37" t="e">
        <f t="shared" si="1"/>
        <v>#DIV/0!</v>
      </c>
    </row>
    <row r="117" spans="2:11" ht="26.25" customHeight="1">
      <c r="B117" s="8"/>
      <c r="C117" s="63"/>
      <c r="D117" s="63"/>
      <c r="E117" s="9" t="s">
        <v>28</v>
      </c>
      <c r="F117" s="10" t="s">
        <v>29</v>
      </c>
      <c r="G117" s="50" t="s">
        <v>226</v>
      </c>
      <c r="H117" s="50"/>
      <c r="I117" s="51"/>
      <c r="J117" s="16">
        <v>8474.22</v>
      </c>
      <c r="K117" s="37">
        <f t="shared" si="1"/>
        <v>0.9999079646017698</v>
      </c>
    </row>
    <row r="118" spans="2:11" ht="19.5" customHeight="1">
      <c r="B118" s="5"/>
      <c r="C118" s="52" t="s">
        <v>227</v>
      </c>
      <c r="D118" s="52"/>
      <c r="E118" s="6"/>
      <c r="F118" s="7" t="s">
        <v>228</v>
      </c>
      <c r="G118" s="53" t="s">
        <v>229</v>
      </c>
      <c r="H118" s="53"/>
      <c r="I118" s="54"/>
      <c r="J118" s="15">
        <f>J119</f>
        <v>7995.19</v>
      </c>
      <c r="K118" s="37">
        <f t="shared" si="1"/>
        <v>0.99939875</v>
      </c>
    </row>
    <row r="119" spans="2:11" ht="26.25" customHeight="1">
      <c r="B119" s="8"/>
      <c r="C119" s="63"/>
      <c r="D119" s="63"/>
      <c r="E119" s="9" t="s">
        <v>28</v>
      </c>
      <c r="F119" s="10" t="s">
        <v>29</v>
      </c>
      <c r="G119" s="50" t="s">
        <v>229</v>
      </c>
      <c r="H119" s="50"/>
      <c r="I119" s="51"/>
      <c r="J119" s="16">
        <v>7995.19</v>
      </c>
      <c r="K119" s="37">
        <f t="shared" si="1"/>
        <v>0.99939875</v>
      </c>
    </row>
    <row r="120" spans="2:11" ht="16.5" customHeight="1">
      <c r="B120" s="5"/>
      <c r="C120" s="52" t="s">
        <v>230</v>
      </c>
      <c r="D120" s="52"/>
      <c r="E120" s="6"/>
      <c r="F120" s="7" t="s">
        <v>231</v>
      </c>
      <c r="G120" s="53" t="s">
        <v>232</v>
      </c>
      <c r="H120" s="53"/>
      <c r="I120" s="54"/>
      <c r="J120" s="15">
        <f>J121</f>
        <v>94157.03</v>
      </c>
      <c r="K120" s="37">
        <f t="shared" si="1"/>
        <v>0.999989698166911</v>
      </c>
    </row>
    <row r="121" spans="2:11" ht="25.5" customHeight="1">
      <c r="B121" s="8"/>
      <c r="C121" s="63"/>
      <c r="D121" s="63"/>
      <c r="E121" s="9" t="s">
        <v>28</v>
      </c>
      <c r="F121" s="10" t="s">
        <v>29</v>
      </c>
      <c r="G121" s="50" t="s">
        <v>232</v>
      </c>
      <c r="H121" s="50"/>
      <c r="I121" s="51"/>
      <c r="J121" s="16">
        <v>94157.03</v>
      </c>
      <c r="K121" s="37">
        <f t="shared" si="1"/>
        <v>0.999989698166911</v>
      </c>
    </row>
    <row r="122" spans="2:11" ht="25.5" customHeight="1">
      <c r="B122" s="5"/>
      <c r="C122" s="52" t="s">
        <v>233</v>
      </c>
      <c r="D122" s="52"/>
      <c r="E122" s="6"/>
      <c r="F122" s="7" t="s">
        <v>234</v>
      </c>
      <c r="G122" s="53" t="s">
        <v>235</v>
      </c>
      <c r="H122" s="53"/>
      <c r="I122" s="54"/>
      <c r="J122" s="15">
        <f>J123+J124+J125</f>
        <v>54107.19</v>
      </c>
      <c r="K122" s="37">
        <f t="shared" si="1"/>
        <v>1.003843970315399</v>
      </c>
    </row>
    <row r="123" spans="2:11" ht="18.75" customHeight="1">
      <c r="B123" s="5"/>
      <c r="C123" s="41"/>
      <c r="D123" s="42"/>
      <c r="E123" s="19" t="s">
        <v>63</v>
      </c>
      <c r="F123" s="20" t="s">
        <v>288</v>
      </c>
      <c r="G123" s="38" t="s">
        <v>12</v>
      </c>
      <c r="H123" s="39"/>
      <c r="I123" s="40"/>
      <c r="J123" s="18">
        <v>178.19</v>
      </c>
      <c r="K123" s="37" t="e">
        <f t="shared" si="1"/>
        <v>#DIV/0!</v>
      </c>
    </row>
    <row r="124" spans="2:11" ht="18.75" customHeight="1">
      <c r="B124" s="5"/>
      <c r="C124" s="43"/>
      <c r="D124" s="44"/>
      <c r="E124" s="19" t="s">
        <v>67</v>
      </c>
      <c r="F124" s="10" t="s">
        <v>68</v>
      </c>
      <c r="G124" s="38" t="s">
        <v>12</v>
      </c>
      <c r="H124" s="39"/>
      <c r="I124" s="40"/>
      <c r="J124" s="18">
        <v>29</v>
      </c>
      <c r="K124" s="37" t="e">
        <f t="shared" si="1"/>
        <v>#DIV/0!</v>
      </c>
    </row>
    <row r="125" spans="2:11" ht="27" customHeight="1">
      <c r="B125" s="8"/>
      <c r="C125" s="45"/>
      <c r="D125" s="46"/>
      <c r="E125" s="9" t="s">
        <v>28</v>
      </c>
      <c r="F125" s="10" t="s">
        <v>29</v>
      </c>
      <c r="G125" s="50" t="s">
        <v>235</v>
      </c>
      <c r="H125" s="50"/>
      <c r="I125" s="51"/>
      <c r="J125" s="16">
        <v>53900</v>
      </c>
      <c r="K125" s="37">
        <f t="shared" si="1"/>
        <v>1</v>
      </c>
    </row>
    <row r="126" spans="2:11" ht="16.5" customHeight="1">
      <c r="B126" s="5"/>
      <c r="C126" s="52" t="s">
        <v>236</v>
      </c>
      <c r="D126" s="52"/>
      <c r="E126" s="6"/>
      <c r="F126" s="7" t="s">
        <v>14</v>
      </c>
      <c r="G126" s="53" t="s">
        <v>237</v>
      </c>
      <c r="H126" s="53"/>
      <c r="I126" s="54"/>
      <c r="J126" s="15">
        <f>J127+J128</f>
        <v>29787.75</v>
      </c>
      <c r="K126" s="37">
        <f t="shared" si="1"/>
        <v>0.9962458193979933</v>
      </c>
    </row>
    <row r="127" spans="2:11" ht="36" customHeight="1">
      <c r="B127" s="8"/>
      <c r="C127" s="63"/>
      <c r="D127" s="63"/>
      <c r="E127" s="9" t="s">
        <v>22</v>
      </c>
      <c r="F127" s="10" t="s">
        <v>23</v>
      </c>
      <c r="G127" s="50" t="s">
        <v>238</v>
      </c>
      <c r="H127" s="50"/>
      <c r="I127" s="51"/>
      <c r="J127" s="16">
        <v>18200</v>
      </c>
      <c r="K127" s="37">
        <f t="shared" si="1"/>
        <v>1</v>
      </c>
    </row>
    <row r="128" spans="2:11" ht="29.25" customHeight="1">
      <c r="B128" s="8"/>
      <c r="C128" s="63"/>
      <c r="D128" s="63"/>
      <c r="E128" s="9" t="s">
        <v>28</v>
      </c>
      <c r="F128" s="10" t="s">
        <v>29</v>
      </c>
      <c r="G128" s="50" t="s">
        <v>239</v>
      </c>
      <c r="H128" s="50"/>
      <c r="I128" s="51"/>
      <c r="J128" s="16">
        <v>11587.75</v>
      </c>
      <c r="K128" s="37">
        <f t="shared" si="1"/>
        <v>0.9904059829059829</v>
      </c>
    </row>
    <row r="129" spans="2:11" ht="16.5" customHeight="1">
      <c r="B129" s="3" t="s">
        <v>240</v>
      </c>
      <c r="C129" s="60"/>
      <c r="D129" s="60"/>
      <c r="E129" s="3"/>
      <c r="F129" s="4" t="s">
        <v>241</v>
      </c>
      <c r="G129" s="61" t="s">
        <v>242</v>
      </c>
      <c r="H129" s="61"/>
      <c r="I129" s="62"/>
      <c r="J129" s="14">
        <f>J130</f>
        <v>106045.04</v>
      </c>
      <c r="K129" s="37">
        <f t="shared" si="1"/>
        <v>0.9873839851024208</v>
      </c>
    </row>
    <row r="130" spans="2:11" ht="16.5" customHeight="1">
      <c r="B130" s="5"/>
      <c r="C130" s="52" t="s">
        <v>243</v>
      </c>
      <c r="D130" s="52"/>
      <c r="E130" s="6"/>
      <c r="F130" s="7" t="s">
        <v>14</v>
      </c>
      <c r="G130" s="53" t="s">
        <v>242</v>
      </c>
      <c r="H130" s="53"/>
      <c r="I130" s="54"/>
      <c r="J130" s="21">
        <f>J131+J132</f>
        <v>106045.04</v>
      </c>
      <c r="K130" s="37">
        <f t="shared" si="1"/>
        <v>0.9873839851024208</v>
      </c>
    </row>
    <row r="131" spans="2:11" ht="41.25" customHeight="1">
      <c r="B131" s="8"/>
      <c r="C131" s="63"/>
      <c r="D131" s="63"/>
      <c r="E131" s="9" t="s">
        <v>185</v>
      </c>
      <c r="F131" s="10" t="s">
        <v>186</v>
      </c>
      <c r="G131" s="50" t="s">
        <v>244</v>
      </c>
      <c r="H131" s="50"/>
      <c r="I131" s="51"/>
      <c r="J131" s="22" t="s">
        <v>289</v>
      </c>
      <c r="K131" s="37">
        <f t="shared" si="1"/>
        <v>0.9873840196078432</v>
      </c>
    </row>
    <row r="132" spans="2:11" ht="41.25" customHeight="1">
      <c r="B132" s="8"/>
      <c r="C132" s="63"/>
      <c r="D132" s="63"/>
      <c r="E132" s="9" t="s">
        <v>188</v>
      </c>
      <c r="F132" s="10" t="s">
        <v>186</v>
      </c>
      <c r="G132" s="50" t="s">
        <v>245</v>
      </c>
      <c r="H132" s="50"/>
      <c r="I132" s="51"/>
      <c r="J132" s="22" t="s">
        <v>290</v>
      </c>
      <c r="K132" s="37">
        <f t="shared" si="1"/>
        <v>0.9873833333333333</v>
      </c>
    </row>
    <row r="133" spans="2:11" ht="16.5" customHeight="1">
      <c r="B133" s="3" t="s">
        <v>246</v>
      </c>
      <c r="C133" s="60"/>
      <c r="D133" s="60"/>
      <c r="E133" s="3"/>
      <c r="F133" s="4" t="s">
        <v>247</v>
      </c>
      <c r="G133" s="61" t="s">
        <v>248</v>
      </c>
      <c r="H133" s="61"/>
      <c r="I133" s="62"/>
      <c r="J133" s="14">
        <f>J134</f>
        <v>30836</v>
      </c>
      <c r="K133" s="37">
        <f t="shared" si="1"/>
        <v>1</v>
      </c>
    </row>
    <row r="134" spans="2:11" ht="16.5" customHeight="1">
      <c r="B134" s="5"/>
      <c r="C134" s="52" t="s">
        <v>249</v>
      </c>
      <c r="D134" s="52"/>
      <c r="E134" s="6"/>
      <c r="F134" s="7" t="s">
        <v>250</v>
      </c>
      <c r="G134" s="53" t="s">
        <v>248</v>
      </c>
      <c r="H134" s="53"/>
      <c r="I134" s="54"/>
      <c r="J134" s="15">
        <f>J135</f>
        <v>30836</v>
      </c>
      <c r="K134" s="37">
        <f aca="true" t="shared" si="2" ref="K134:K154">J134/G134</f>
        <v>1</v>
      </c>
    </row>
    <row r="135" spans="2:11" ht="24" customHeight="1">
      <c r="B135" s="8"/>
      <c r="C135" s="63"/>
      <c r="D135" s="63"/>
      <c r="E135" s="9" t="s">
        <v>28</v>
      </c>
      <c r="F135" s="10" t="s">
        <v>29</v>
      </c>
      <c r="G135" s="50" t="s">
        <v>248</v>
      </c>
      <c r="H135" s="50"/>
      <c r="I135" s="51"/>
      <c r="J135" s="16">
        <v>30836</v>
      </c>
      <c r="K135" s="37">
        <f t="shared" si="2"/>
        <v>1</v>
      </c>
    </row>
    <row r="136" spans="2:11" ht="16.5" customHeight="1">
      <c r="B136" s="3" t="s">
        <v>251</v>
      </c>
      <c r="C136" s="60"/>
      <c r="D136" s="60"/>
      <c r="E136" s="3"/>
      <c r="F136" s="4" t="s">
        <v>252</v>
      </c>
      <c r="G136" s="61" t="s">
        <v>253</v>
      </c>
      <c r="H136" s="61"/>
      <c r="I136" s="62"/>
      <c r="J136" s="14">
        <f>J137+J139+J141</f>
        <v>5931.71</v>
      </c>
      <c r="K136" s="37">
        <f t="shared" si="2"/>
        <v>0.9804479338842975</v>
      </c>
    </row>
    <row r="137" spans="2:11" ht="16.5" customHeight="1">
      <c r="B137" s="5"/>
      <c r="C137" s="66" t="s">
        <v>254</v>
      </c>
      <c r="D137" s="66"/>
      <c r="E137" s="6"/>
      <c r="F137" s="7" t="s">
        <v>255</v>
      </c>
      <c r="G137" s="53" t="s">
        <v>256</v>
      </c>
      <c r="H137" s="53"/>
      <c r="I137" s="54"/>
      <c r="J137" s="15">
        <f>J138</f>
        <v>1050</v>
      </c>
      <c r="K137" s="37">
        <f t="shared" si="2"/>
        <v>1</v>
      </c>
    </row>
    <row r="138" spans="2:11" ht="16.5" customHeight="1">
      <c r="B138" s="23"/>
      <c r="C138" s="67"/>
      <c r="D138" s="68"/>
      <c r="E138" s="24" t="s">
        <v>36</v>
      </c>
      <c r="F138" s="10" t="s">
        <v>37</v>
      </c>
      <c r="G138" s="50" t="s">
        <v>256</v>
      </c>
      <c r="H138" s="50"/>
      <c r="I138" s="51"/>
      <c r="J138" s="16">
        <v>1050</v>
      </c>
      <c r="K138" s="37">
        <f t="shared" si="2"/>
        <v>1</v>
      </c>
    </row>
    <row r="139" spans="2:11" ht="16.5" customHeight="1">
      <c r="B139" s="23"/>
      <c r="C139" s="70">
        <v>90017</v>
      </c>
      <c r="D139" s="71"/>
      <c r="E139" s="25"/>
      <c r="F139" s="28" t="s">
        <v>291</v>
      </c>
      <c r="G139" s="47" t="str">
        <f>G140</f>
        <v>0,00</v>
      </c>
      <c r="H139" s="48"/>
      <c r="I139" s="49"/>
      <c r="J139" s="26">
        <f>J140</f>
        <v>0.04</v>
      </c>
      <c r="K139" s="37" t="e">
        <f t="shared" si="2"/>
        <v>#DIV/0!</v>
      </c>
    </row>
    <row r="140" spans="2:11" ht="16.5" customHeight="1">
      <c r="B140" s="23"/>
      <c r="C140" s="72"/>
      <c r="D140" s="73"/>
      <c r="E140" s="27" t="s">
        <v>67</v>
      </c>
      <c r="F140" s="10" t="s">
        <v>68</v>
      </c>
      <c r="G140" s="38" t="s">
        <v>12</v>
      </c>
      <c r="H140" s="39"/>
      <c r="I140" s="40"/>
      <c r="J140" s="16">
        <v>0.04</v>
      </c>
      <c r="K140" s="37" t="e">
        <f t="shared" si="2"/>
        <v>#DIV/0!</v>
      </c>
    </row>
    <row r="141" spans="2:11" ht="27" customHeight="1">
      <c r="B141" s="5"/>
      <c r="C141" s="69" t="s">
        <v>257</v>
      </c>
      <c r="D141" s="69"/>
      <c r="E141" s="6"/>
      <c r="F141" s="7" t="s">
        <v>258</v>
      </c>
      <c r="G141" s="53" t="s">
        <v>127</v>
      </c>
      <c r="H141" s="53"/>
      <c r="I141" s="54"/>
      <c r="J141" s="15">
        <f>J142</f>
        <v>4881.67</v>
      </c>
      <c r="K141" s="37">
        <f t="shared" si="2"/>
        <v>0.976334</v>
      </c>
    </row>
    <row r="142" spans="2:11" ht="16.5" customHeight="1">
      <c r="B142" s="8"/>
      <c r="C142" s="63"/>
      <c r="D142" s="63"/>
      <c r="E142" s="9" t="s">
        <v>33</v>
      </c>
      <c r="F142" s="10" t="s">
        <v>34</v>
      </c>
      <c r="G142" s="50" t="s">
        <v>127</v>
      </c>
      <c r="H142" s="50"/>
      <c r="I142" s="51"/>
      <c r="J142" s="16">
        <v>4881.67</v>
      </c>
      <c r="K142" s="37">
        <f t="shared" si="2"/>
        <v>0.976334</v>
      </c>
    </row>
    <row r="143" spans="2:11" ht="16.5" customHeight="1">
      <c r="B143" s="3" t="s">
        <v>259</v>
      </c>
      <c r="C143" s="60"/>
      <c r="D143" s="60"/>
      <c r="E143" s="3"/>
      <c r="F143" s="4" t="s">
        <v>260</v>
      </c>
      <c r="G143" s="61" t="s">
        <v>261</v>
      </c>
      <c r="H143" s="61"/>
      <c r="I143" s="62"/>
      <c r="J143" s="14">
        <f>J144+J146</f>
        <v>4433.37</v>
      </c>
      <c r="K143" s="37">
        <f t="shared" si="2"/>
        <v>0.9998579161028417</v>
      </c>
    </row>
    <row r="144" spans="2:11" ht="16.5" customHeight="1">
      <c r="B144" s="31"/>
      <c r="C144" s="80" t="s">
        <v>292</v>
      </c>
      <c r="D144" s="81"/>
      <c r="E144" s="3"/>
      <c r="F144" s="34" t="s">
        <v>293</v>
      </c>
      <c r="G144" s="77" t="str">
        <f>G145</f>
        <v>0,00</v>
      </c>
      <c r="H144" s="78"/>
      <c r="I144" s="79"/>
      <c r="J144" s="14">
        <f>J145</f>
        <v>4433.37</v>
      </c>
      <c r="K144" s="37" t="e">
        <f t="shared" si="2"/>
        <v>#DIV/0!</v>
      </c>
    </row>
    <row r="145" spans="2:11" ht="16.5" customHeight="1">
      <c r="B145" s="31"/>
      <c r="C145" s="74"/>
      <c r="D145" s="75"/>
      <c r="E145" s="33" t="s">
        <v>67</v>
      </c>
      <c r="F145" s="20" t="s">
        <v>68</v>
      </c>
      <c r="G145" s="76" t="s">
        <v>12</v>
      </c>
      <c r="H145" s="39"/>
      <c r="I145" s="40"/>
      <c r="J145" s="32">
        <v>4433.37</v>
      </c>
      <c r="K145" s="37" t="e">
        <f t="shared" si="2"/>
        <v>#DIV/0!</v>
      </c>
    </row>
    <row r="146" spans="2:11" ht="16.5" customHeight="1">
      <c r="B146" s="5"/>
      <c r="C146" s="52" t="s">
        <v>262</v>
      </c>
      <c r="D146" s="52"/>
      <c r="E146" s="6"/>
      <c r="F146" s="7" t="s">
        <v>263</v>
      </c>
      <c r="G146" s="53" t="s">
        <v>261</v>
      </c>
      <c r="H146" s="53"/>
      <c r="I146" s="54"/>
      <c r="J146" s="15">
        <v>0</v>
      </c>
      <c r="K146" s="37">
        <f t="shared" si="2"/>
        <v>0</v>
      </c>
    </row>
    <row r="147" spans="2:11" ht="16.5" customHeight="1">
      <c r="B147" s="8"/>
      <c r="C147" s="63"/>
      <c r="D147" s="63"/>
      <c r="E147" s="9" t="s">
        <v>67</v>
      </c>
      <c r="F147" s="20" t="s">
        <v>68</v>
      </c>
      <c r="G147" s="50" t="s">
        <v>261</v>
      </c>
      <c r="H147" s="50"/>
      <c r="I147" s="51"/>
      <c r="J147" s="16">
        <v>0</v>
      </c>
      <c r="K147" s="37">
        <f t="shared" si="2"/>
        <v>0</v>
      </c>
    </row>
    <row r="148" spans="2:11" ht="16.5" customHeight="1">
      <c r="B148" s="3" t="s">
        <v>264</v>
      </c>
      <c r="C148" s="60"/>
      <c r="D148" s="60"/>
      <c r="E148" s="3"/>
      <c r="F148" s="4" t="s">
        <v>265</v>
      </c>
      <c r="G148" s="61" t="s">
        <v>266</v>
      </c>
      <c r="H148" s="61"/>
      <c r="I148" s="62"/>
      <c r="J148" s="14">
        <f>J149+J151</f>
        <v>694016.7</v>
      </c>
      <c r="K148" s="37">
        <f t="shared" si="2"/>
        <v>0.9999995677339315</v>
      </c>
    </row>
    <row r="149" spans="2:11" ht="16.5" customHeight="1">
      <c r="B149" s="5"/>
      <c r="C149" s="52" t="s">
        <v>267</v>
      </c>
      <c r="D149" s="52"/>
      <c r="E149" s="6"/>
      <c r="F149" s="7" t="s">
        <v>268</v>
      </c>
      <c r="G149" s="53" t="s">
        <v>269</v>
      </c>
      <c r="H149" s="53"/>
      <c r="I149" s="54"/>
      <c r="J149" s="15">
        <v>694000</v>
      </c>
      <c r="K149" s="37">
        <f t="shared" si="2"/>
        <v>1</v>
      </c>
    </row>
    <row r="150" spans="2:11" ht="29.25" customHeight="1">
      <c r="B150" s="8"/>
      <c r="C150" s="63"/>
      <c r="D150" s="63"/>
      <c r="E150" s="9" t="s">
        <v>39</v>
      </c>
      <c r="F150" s="10" t="s">
        <v>40</v>
      </c>
      <c r="G150" s="50" t="s">
        <v>269</v>
      </c>
      <c r="H150" s="50"/>
      <c r="I150" s="51"/>
      <c r="J150" s="16">
        <v>694000</v>
      </c>
      <c r="K150" s="37">
        <f t="shared" si="2"/>
        <v>1</v>
      </c>
    </row>
    <row r="151" spans="2:11" ht="16.5" customHeight="1">
      <c r="B151" s="5"/>
      <c r="C151" s="52" t="s">
        <v>270</v>
      </c>
      <c r="D151" s="52"/>
      <c r="E151" s="6"/>
      <c r="F151" s="7" t="s">
        <v>14</v>
      </c>
      <c r="G151" s="53" t="s">
        <v>55</v>
      </c>
      <c r="H151" s="53"/>
      <c r="I151" s="54"/>
      <c r="J151" s="15">
        <f>J152</f>
        <v>16.7</v>
      </c>
      <c r="K151" s="37">
        <f t="shared" si="2"/>
        <v>0.9823529411764705</v>
      </c>
    </row>
    <row r="152" spans="2:11" ht="15.75" customHeight="1">
      <c r="B152" s="8"/>
      <c r="C152" s="63"/>
      <c r="D152" s="63"/>
      <c r="E152" s="9" t="s">
        <v>67</v>
      </c>
      <c r="F152" s="10" t="s">
        <v>68</v>
      </c>
      <c r="G152" s="50" t="s">
        <v>55</v>
      </c>
      <c r="H152" s="50"/>
      <c r="I152" s="51"/>
      <c r="J152" s="16">
        <v>16.7</v>
      </c>
      <c r="K152" s="37">
        <f t="shared" si="2"/>
        <v>0.9823529411764705</v>
      </c>
    </row>
    <row r="153" spans="2:11" ht="5.25" customHeight="1" hidden="1">
      <c r="B153" s="82"/>
      <c r="C153" s="82"/>
      <c r="D153" s="82"/>
      <c r="E153" s="82"/>
      <c r="F153" s="56"/>
      <c r="G153" s="56"/>
      <c r="H153" s="56"/>
      <c r="I153" s="56"/>
      <c r="J153" s="13"/>
      <c r="K153" s="37" t="e">
        <f t="shared" si="2"/>
        <v>#DIV/0!</v>
      </c>
    </row>
    <row r="154" spans="2:11" ht="33.75" customHeight="1">
      <c r="B154" s="83" t="s">
        <v>271</v>
      </c>
      <c r="C154" s="83"/>
      <c r="D154" s="83"/>
      <c r="E154" s="83"/>
      <c r="F154" s="83"/>
      <c r="G154" s="84" t="s">
        <v>272</v>
      </c>
      <c r="H154" s="84"/>
      <c r="I154" s="85"/>
      <c r="J154" s="29">
        <f>J148+J143+J136+J133+J129+J106+J103+J80+J69+J44+J38+J28+J17+J11+J4</f>
        <v>15224085.899999999</v>
      </c>
      <c r="K154" s="37">
        <f t="shared" si="2"/>
        <v>1.0015640066600182</v>
      </c>
    </row>
    <row r="155" spans="1:9" ht="164.25" customHeight="1">
      <c r="A155" s="56"/>
      <c r="B155" s="56"/>
      <c r="C155" s="56"/>
      <c r="D155" s="56"/>
      <c r="E155" s="56"/>
      <c r="F155" s="56"/>
      <c r="G155" s="56"/>
      <c r="H155" s="56"/>
      <c r="I155" s="56"/>
    </row>
    <row r="156" spans="1:8" ht="5.25" customHeight="1">
      <c r="A156" s="56"/>
      <c r="B156" s="56"/>
      <c r="C156" s="56"/>
      <c r="D156" s="56"/>
      <c r="E156" s="56"/>
      <c r="F156" s="56"/>
      <c r="G156" s="56"/>
      <c r="H156" s="64" t="s">
        <v>273</v>
      </c>
    </row>
    <row r="157" spans="2:8" ht="11.25" customHeight="1">
      <c r="B157" s="64" t="s">
        <v>77</v>
      </c>
      <c r="C157" s="64"/>
      <c r="D157" s="56"/>
      <c r="E157" s="56"/>
      <c r="F157" s="56"/>
      <c r="G157" s="56"/>
      <c r="H157" s="64"/>
    </row>
    <row r="158" spans="2:9" ht="5.25" customHeight="1">
      <c r="B158" s="64"/>
      <c r="C158" s="64"/>
      <c r="D158" s="56"/>
      <c r="E158" s="56"/>
      <c r="F158" s="56"/>
      <c r="G158" s="56"/>
      <c r="H158" s="56"/>
      <c r="I158" s="56"/>
    </row>
  </sheetData>
  <sheetProtection/>
  <mergeCells count="296">
    <mergeCell ref="B153:E153"/>
    <mergeCell ref="F153:I153"/>
    <mergeCell ref="B154:F154"/>
    <mergeCell ref="G154:I154"/>
    <mergeCell ref="A155:I155"/>
    <mergeCell ref="A156:G156"/>
    <mergeCell ref="H156:H157"/>
    <mergeCell ref="B157:C158"/>
    <mergeCell ref="D157:G157"/>
    <mergeCell ref="D158:I158"/>
    <mergeCell ref="C150:D150"/>
    <mergeCell ref="G150:I150"/>
    <mergeCell ref="C151:D151"/>
    <mergeCell ref="G151:I151"/>
    <mergeCell ref="C152:D152"/>
    <mergeCell ref="G152:I152"/>
    <mergeCell ref="C147:D147"/>
    <mergeCell ref="G147:I147"/>
    <mergeCell ref="C148:D148"/>
    <mergeCell ref="G148:I148"/>
    <mergeCell ref="C149:D149"/>
    <mergeCell ref="G149:I149"/>
    <mergeCell ref="C143:D143"/>
    <mergeCell ref="G143:I143"/>
    <mergeCell ref="C146:D146"/>
    <mergeCell ref="G146:I146"/>
    <mergeCell ref="C145:D145"/>
    <mergeCell ref="G145:I145"/>
    <mergeCell ref="G144:I144"/>
    <mergeCell ref="C144:D144"/>
    <mergeCell ref="C138:D138"/>
    <mergeCell ref="G138:I138"/>
    <mergeCell ref="C141:D141"/>
    <mergeCell ref="G141:I141"/>
    <mergeCell ref="C142:D142"/>
    <mergeCell ref="G142:I142"/>
    <mergeCell ref="G140:I140"/>
    <mergeCell ref="C139:D139"/>
    <mergeCell ref="C140:D140"/>
    <mergeCell ref="C135:D135"/>
    <mergeCell ref="G135:I135"/>
    <mergeCell ref="C136:D136"/>
    <mergeCell ref="G136:I136"/>
    <mergeCell ref="C137:D137"/>
    <mergeCell ref="G137:I137"/>
    <mergeCell ref="C132:D132"/>
    <mergeCell ref="G132:I132"/>
    <mergeCell ref="C133:D133"/>
    <mergeCell ref="G133:I133"/>
    <mergeCell ref="C134:D134"/>
    <mergeCell ref="G134:I134"/>
    <mergeCell ref="C129:D129"/>
    <mergeCell ref="G129:I129"/>
    <mergeCell ref="C130:D130"/>
    <mergeCell ref="G130:I130"/>
    <mergeCell ref="C131:D131"/>
    <mergeCell ref="G131:I131"/>
    <mergeCell ref="G125:I125"/>
    <mergeCell ref="C126:D126"/>
    <mergeCell ref="G126:I126"/>
    <mergeCell ref="C127:D127"/>
    <mergeCell ref="G127:I127"/>
    <mergeCell ref="C128:D128"/>
    <mergeCell ref="G128:I128"/>
    <mergeCell ref="C120:D120"/>
    <mergeCell ref="G120:I120"/>
    <mergeCell ref="C121:D121"/>
    <mergeCell ref="G121:I121"/>
    <mergeCell ref="C122:D122"/>
    <mergeCell ref="G122:I122"/>
    <mergeCell ref="A116:I116"/>
    <mergeCell ref="C117:D117"/>
    <mergeCell ref="G117:I117"/>
    <mergeCell ref="C118:D118"/>
    <mergeCell ref="G118:I118"/>
    <mergeCell ref="C119:D119"/>
    <mergeCell ref="G119:I119"/>
    <mergeCell ref="C112:D112"/>
    <mergeCell ref="G112:I112"/>
    <mergeCell ref="A113:G113"/>
    <mergeCell ref="H113:H114"/>
    <mergeCell ref="B114:C115"/>
    <mergeCell ref="D114:G114"/>
    <mergeCell ref="D115:I115"/>
    <mergeCell ref="C105:D105"/>
    <mergeCell ref="G105:I105"/>
    <mergeCell ref="C106:D106"/>
    <mergeCell ref="G106:I106"/>
    <mergeCell ref="C107:D107"/>
    <mergeCell ref="G107:I107"/>
    <mergeCell ref="C102:D102"/>
    <mergeCell ref="G102:I102"/>
    <mergeCell ref="C103:D103"/>
    <mergeCell ref="G103:I103"/>
    <mergeCell ref="C104:D104"/>
    <mergeCell ref="G104:I104"/>
    <mergeCell ref="C99:D99"/>
    <mergeCell ref="G99:I99"/>
    <mergeCell ref="C100:D100"/>
    <mergeCell ref="G100:I100"/>
    <mergeCell ref="C101:D101"/>
    <mergeCell ref="G101:I101"/>
    <mergeCell ref="C96:D96"/>
    <mergeCell ref="G96:I96"/>
    <mergeCell ref="C97:D97"/>
    <mergeCell ref="G97:I97"/>
    <mergeCell ref="C98:D98"/>
    <mergeCell ref="G98:I98"/>
    <mergeCell ref="C93:D93"/>
    <mergeCell ref="G93:I93"/>
    <mergeCell ref="C94:D94"/>
    <mergeCell ref="G94:I94"/>
    <mergeCell ref="C95:D95"/>
    <mergeCell ref="G95:I95"/>
    <mergeCell ref="C90:D90"/>
    <mergeCell ref="G90:I90"/>
    <mergeCell ref="C91:D91"/>
    <mergeCell ref="G91:I91"/>
    <mergeCell ref="C92:D92"/>
    <mergeCell ref="G92:I92"/>
    <mergeCell ref="C87:D87"/>
    <mergeCell ref="G87:I87"/>
    <mergeCell ref="C88:D88"/>
    <mergeCell ref="G88:I88"/>
    <mergeCell ref="C89:D89"/>
    <mergeCell ref="G89:I89"/>
    <mergeCell ref="C84:D84"/>
    <mergeCell ref="G84:I84"/>
    <mergeCell ref="C85:D85"/>
    <mergeCell ref="G85:I85"/>
    <mergeCell ref="C86:D86"/>
    <mergeCell ref="G86:I86"/>
    <mergeCell ref="C81:D81"/>
    <mergeCell ref="G81:I81"/>
    <mergeCell ref="C82:D82"/>
    <mergeCell ref="G82:I82"/>
    <mergeCell ref="C83:D83"/>
    <mergeCell ref="G83:I83"/>
    <mergeCell ref="A77:I77"/>
    <mergeCell ref="C78:D78"/>
    <mergeCell ref="G78:I78"/>
    <mergeCell ref="C79:D79"/>
    <mergeCell ref="G79:I79"/>
    <mergeCell ref="C80:D80"/>
    <mergeCell ref="G80:I80"/>
    <mergeCell ref="C72:D72"/>
    <mergeCell ref="G72:I72"/>
    <mergeCell ref="C73:D73"/>
    <mergeCell ref="G73:I73"/>
    <mergeCell ref="A74:G74"/>
    <mergeCell ref="H74:H75"/>
    <mergeCell ref="B75:C76"/>
    <mergeCell ref="D75:G75"/>
    <mergeCell ref="D76:I76"/>
    <mergeCell ref="C69:D69"/>
    <mergeCell ref="G69:I69"/>
    <mergeCell ref="C70:D70"/>
    <mergeCell ref="G70:I70"/>
    <mergeCell ref="C71:D71"/>
    <mergeCell ref="G71:I71"/>
    <mergeCell ref="C66:D66"/>
    <mergeCell ref="G66:I66"/>
    <mergeCell ref="C67:D67"/>
    <mergeCell ref="G67:I67"/>
    <mergeCell ref="C68:D68"/>
    <mergeCell ref="G68:I68"/>
    <mergeCell ref="C63:D63"/>
    <mergeCell ref="G63:I63"/>
    <mergeCell ref="C64:D64"/>
    <mergeCell ref="G64:I64"/>
    <mergeCell ref="C65:D65"/>
    <mergeCell ref="G65:I65"/>
    <mergeCell ref="C60:D60"/>
    <mergeCell ref="G60:I60"/>
    <mergeCell ref="C61:D61"/>
    <mergeCell ref="G61:I61"/>
    <mergeCell ref="C62:D62"/>
    <mergeCell ref="G62:I62"/>
    <mergeCell ref="C57:D57"/>
    <mergeCell ref="G57:I57"/>
    <mergeCell ref="C58:D58"/>
    <mergeCell ref="G58:I58"/>
    <mergeCell ref="C59:D59"/>
    <mergeCell ref="G59:I59"/>
    <mergeCell ref="C54:D54"/>
    <mergeCell ref="G54:I54"/>
    <mergeCell ref="C55:D55"/>
    <mergeCell ref="G55:I55"/>
    <mergeCell ref="C56:D56"/>
    <mergeCell ref="G56:I56"/>
    <mergeCell ref="C47:D47"/>
    <mergeCell ref="G47:I47"/>
    <mergeCell ref="G48:I48"/>
    <mergeCell ref="G49:I49"/>
    <mergeCell ref="C48:D53"/>
    <mergeCell ref="G50:I50"/>
    <mergeCell ref="G51:I51"/>
    <mergeCell ref="G53:I53"/>
    <mergeCell ref="G52:I52"/>
    <mergeCell ref="C44:D44"/>
    <mergeCell ref="G44:I44"/>
    <mergeCell ref="C45:D45"/>
    <mergeCell ref="G45:I45"/>
    <mergeCell ref="C46:D46"/>
    <mergeCell ref="G46:I46"/>
    <mergeCell ref="C41:D41"/>
    <mergeCell ref="G41:I41"/>
    <mergeCell ref="C42:D42"/>
    <mergeCell ref="G42:I42"/>
    <mergeCell ref="C43:D43"/>
    <mergeCell ref="G43:I43"/>
    <mergeCell ref="C38:D38"/>
    <mergeCell ref="G38:I38"/>
    <mergeCell ref="C39:D39"/>
    <mergeCell ref="G39:I39"/>
    <mergeCell ref="C40:D40"/>
    <mergeCell ref="G40:I40"/>
    <mergeCell ref="A34:I34"/>
    <mergeCell ref="C35:D35"/>
    <mergeCell ref="G35:I35"/>
    <mergeCell ref="C36:D36"/>
    <mergeCell ref="G36:I36"/>
    <mergeCell ref="C37:D37"/>
    <mergeCell ref="G37:I37"/>
    <mergeCell ref="A30:I30"/>
    <mergeCell ref="A31:G31"/>
    <mergeCell ref="H31:H32"/>
    <mergeCell ref="B32:C33"/>
    <mergeCell ref="D32:G32"/>
    <mergeCell ref="D33:I33"/>
    <mergeCell ref="C27:D27"/>
    <mergeCell ref="G27:I27"/>
    <mergeCell ref="C28:D28"/>
    <mergeCell ref="G28:I28"/>
    <mergeCell ref="C29:D29"/>
    <mergeCell ref="G29:I29"/>
    <mergeCell ref="C24:D24"/>
    <mergeCell ref="G24:I24"/>
    <mergeCell ref="C25:D25"/>
    <mergeCell ref="G25:I25"/>
    <mergeCell ref="C26:D26"/>
    <mergeCell ref="G26:I26"/>
    <mergeCell ref="C21:D21"/>
    <mergeCell ref="G21:I21"/>
    <mergeCell ref="C22:D22"/>
    <mergeCell ref="G22:I22"/>
    <mergeCell ref="C23:D23"/>
    <mergeCell ref="G23:I23"/>
    <mergeCell ref="C18:D18"/>
    <mergeCell ref="G18:I18"/>
    <mergeCell ref="C19:D19"/>
    <mergeCell ref="G19:I19"/>
    <mergeCell ref="C20:D20"/>
    <mergeCell ref="G20:I20"/>
    <mergeCell ref="C15:D15"/>
    <mergeCell ref="G15:I15"/>
    <mergeCell ref="C16:D16"/>
    <mergeCell ref="G16:I16"/>
    <mergeCell ref="C17:D17"/>
    <mergeCell ref="G17:I17"/>
    <mergeCell ref="C12:D12"/>
    <mergeCell ref="G12:I12"/>
    <mergeCell ref="C13:D13"/>
    <mergeCell ref="G13:I13"/>
    <mergeCell ref="C14:D14"/>
    <mergeCell ref="G14:I14"/>
    <mergeCell ref="C9:D9"/>
    <mergeCell ref="G9:I9"/>
    <mergeCell ref="C10:D10"/>
    <mergeCell ref="G10:I10"/>
    <mergeCell ref="C11:D11"/>
    <mergeCell ref="G11:I11"/>
    <mergeCell ref="G5:I5"/>
    <mergeCell ref="C6:D6"/>
    <mergeCell ref="G6:I6"/>
    <mergeCell ref="C7:D7"/>
    <mergeCell ref="G7:I7"/>
    <mergeCell ref="C8:D8"/>
    <mergeCell ref="G8:I8"/>
    <mergeCell ref="C5:D5"/>
    <mergeCell ref="A1:I1"/>
    <mergeCell ref="B2:I2"/>
    <mergeCell ref="C3:D3"/>
    <mergeCell ref="G3:I3"/>
    <mergeCell ref="C4:D4"/>
    <mergeCell ref="G4:I4"/>
    <mergeCell ref="G108:I108"/>
    <mergeCell ref="C108:D110"/>
    <mergeCell ref="G123:I123"/>
    <mergeCell ref="G124:I124"/>
    <mergeCell ref="C123:D125"/>
    <mergeCell ref="G139:I139"/>
    <mergeCell ref="G109:I109"/>
    <mergeCell ref="G110:I110"/>
    <mergeCell ref="C111:D111"/>
    <mergeCell ref="G111:I1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PROMNA</cp:lastModifiedBy>
  <cp:lastPrinted>2013-04-08T07:30:58Z</cp:lastPrinted>
  <dcterms:modified xsi:type="dcterms:W3CDTF">2013-04-08T07:31:18Z</dcterms:modified>
  <cp:category/>
  <cp:version/>
  <cp:contentType/>
  <cp:contentStatus/>
</cp:coreProperties>
</file>