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ZETARGI 2017\BI.272.20.2017 - PN energia\"/>
    </mc:Choice>
  </mc:AlternateContent>
  <bookViews>
    <workbookView xWindow="0" yWindow="0" windowWidth="19200" windowHeight="11595"/>
  </bookViews>
  <sheets>
    <sheet name="Załącznik nr 2 do SIWZ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0" i="1"/>
  <c r="P31" i="1"/>
  <c r="P29" i="1"/>
  <c r="P25" i="1"/>
  <c r="P22" i="1"/>
  <c r="P23" i="1"/>
  <c r="P24" i="1"/>
  <c r="P14" i="1"/>
  <c r="P15" i="1"/>
  <c r="P16" i="1"/>
  <c r="P17" i="1"/>
  <c r="P18" i="1"/>
  <c r="P19" i="1"/>
  <c r="P20" i="1"/>
  <c r="P21" i="1"/>
  <c r="P13" i="1"/>
  <c r="P8" i="1"/>
  <c r="P9" i="1"/>
  <c r="P7" i="1"/>
  <c r="O30" i="1" l="1"/>
  <c r="O29" i="1"/>
  <c r="O31" i="1"/>
  <c r="L31" i="1"/>
  <c r="L25" i="1"/>
  <c r="O14" i="1"/>
  <c r="O24" i="1"/>
  <c r="O23" i="1"/>
  <c r="O22" i="1"/>
  <c r="O21" i="1"/>
  <c r="O20" i="1"/>
  <c r="O19" i="1"/>
  <c r="O18" i="1"/>
  <c r="O17" i="1"/>
  <c r="O16" i="1"/>
  <c r="O15" i="1"/>
  <c r="O13" i="1"/>
  <c r="M9" i="1"/>
  <c r="M33" i="1" s="1"/>
  <c r="N9" i="1"/>
  <c r="N33" i="1" s="1"/>
  <c r="O8" i="1"/>
  <c r="O7" i="1"/>
  <c r="O27" i="1"/>
  <c r="L27" i="1"/>
  <c r="O11" i="1"/>
  <c r="L11" i="1"/>
  <c r="O9" i="1" l="1"/>
  <c r="O25" i="1"/>
  <c r="L9" i="1"/>
  <c r="O33" i="1" l="1"/>
  <c r="L33" i="1"/>
  <c r="B35" i="1" s="1"/>
</calcChain>
</file>

<file path=xl/sharedStrings.xml><?xml version="1.0" encoding="utf-8"?>
<sst xmlns="http://schemas.openxmlformats.org/spreadsheetml/2006/main" count="296" uniqueCount="126">
  <si>
    <t>L.p.</t>
  </si>
  <si>
    <t>Rodzaj punktu poboru</t>
  </si>
  <si>
    <t>Adres/ulica</t>
  </si>
  <si>
    <t>Nr
ST</t>
  </si>
  <si>
    <t>Kod pocztowy</t>
  </si>
  <si>
    <t>Miejscowość</t>
  </si>
  <si>
    <t>Numer licznika</t>
  </si>
  <si>
    <t>Numer PPE</t>
  </si>
  <si>
    <t>Taryfa</t>
  </si>
  <si>
    <t>Moc umowna
[kW]</t>
  </si>
  <si>
    <t>Umowa</t>
  </si>
  <si>
    <t>Dostawca energii</t>
  </si>
  <si>
    <t>Czas twania umowy</t>
  </si>
  <si>
    <t>1.</t>
  </si>
  <si>
    <t>Poddębickie Centrum Zdrowia
Sp. z o.o.</t>
  </si>
  <si>
    <t>Przyłącze nr 1</t>
  </si>
  <si>
    <t>Mickiewicza</t>
  </si>
  <si>
    <t>99-200</t>
  </si>
  <si>
    <t>Poddębice</t>
  </si>
  <si>
    <t>PLZELD030007490162</t>
  </si>
  <si>
    <t>B23</t>
  </si>
  <si>
    <t>rozdzielona</t>
  </si>
  <si>
    <t>2.</t>
  </si>
  <si>
    <t>Przyłącze nr 2</t>
  </si>
  <si>
    <t>3250020359</t>
  </si>
  <si>
    <t>PLZELD030007490262</t>
  </si>
  <si>
    <t>suma:</t>
  </si>
  <si>
    <t>kWh</t>
  </si>
  <si>
    <t>3.</t>
  </si>
  <si>
    <t>Powiat Poddębicki</t>
  </si>
  <si>
    <t>Łęczycka</t>
  </si>
  <si>
    <t>16</t>
  </si>
  <si>
    <t>PLZELD030002830181</t>
  </si>
  <si>
    <t>C21</t>
  </si>
  <si>
    <t xml:space="preserve">4. </t>
  </si>
  <si>
    <t>Powiatowe Centrum Pomocy Rodzinie w Poddębicach</t>
  </si>
  <si>
    <t>28</t>
  </si>
  <si>
    <t>00232942</t>
  </si>
  <si>
    <t>PLZELD030039240136</t>
  </si>
  <si>
    <t>C11</t>
  </si>
  <si>
    <t xml:space="preserve">5. </t>
  </si>
  <si>
    <t>Poradnia Psychologiczno-Pedagogiczna</t>
  </si>
  <si>
    <t>Narutowicza</t>
  </si>
  <si>
    <t>13</t>
  </si>
  <si>
    <t>00066101</t>
  </si>
  <si>
    <t>PLZELD030010120134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</si>
  <si>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</si>
  <si>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</si>
  <si>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</si>
  <si>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</si>
  <si>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</si>
  <si>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</si>
  <si>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</si>
  <si>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</si>
  <si>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</si>
  <si>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 xml:space="preserve">8. </t>
  </si>
  <si>
    <t>Zespół Szkół Ponadgimnazjalnych w Poddębicach</t>
  </si>
  <si>
    <t>PLZELD030002400138</t>
  </si>
  <si>
    <t xml:space="preserve">9. </t>
  </si>
  <si>
    <t>Liceum Ogólnokształcące w Poddębicach</t>
  </si>
  <si>
    <t>13/15</t>
  </si>
  <si>
    <t>00189634</t>
  </si>
  <si>
    <t>PLZELD030036550158</t>
  </si>
  <si>
    <t xml:space="preserve">10. </t>
  </si>
  <si>
    <t>00186615</t>
  </si>
  <si>
    <t>PLZELD030036560159</t>
  </si>
  <si>
    <t xml:space="preserve">11. </t>
  </si>
  <si>
    <t>70380962</t>
  </si>
  <si>
    <t>PLZELD030036570160</t>
  </si>
  <si>
    <t xml:space="preserve">12. </t>
  </si>
  <si>
    <t>01196679</t>
  </si>
  <si>
    <t>PLZELD030631000142</t>
  </si>
  <si>
    <t xml:space="preserve">13. </t>
  </si>
  <si>
    <t>Czepów</t>
  </si>
  <si>
    <t>75</t>
  </si>
  <si>
    <t>99-210</t>
  </si>
  <si>
    <t>Uniejów</t>
  </si>
  <si>
    <t>100747</t>
  </si>
  <si>
    <t>PL0037460002985309</t>
  </si>
  <si>
    <t xml:space="preserve">14. </t>
  </si>
  <si>
    <t>4</t>
  </si>
  <si>
    <t>99-235</t>
  </si>
  <si>
    <t>Pęczniew</t>
  </si>
  <si>
    <t>04097449</t>
  </si>
  <si>
    <t>PLZELD030036510154</t>
  </si>
  <si>
    <t>15.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</si>
  <si>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</si>
  <si>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</si>
  <si>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</si>
  <si>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</si>
  <si>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</si>
  <si>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</si>
  <si>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</si>
  <si>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</si>
  <si>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16.</t>
  </si>
  <si>
    <t>PLZELD030015370174</t>
  </si>
  <si>
    <t>suma ogólna:</t>
  </si>
  <si>
    <t>Przedmiotem zamówienia jest Zakup Energii Elektrycznej</t>
  </si>
  <si>
    <t>Szacowane zużycie energii [kWh]
w okresie
od 01.01.2018 r.
do 31.12.2018 r.</t>
  </si>
  <si>
    <t>OSD</t>
  </si>
  <si>
    <t>strefa I</t>
  </si>
  <si>
    <t>strefa II</t>
  </si>
  <si>
    <t>strefa III</t>
  </si>
  <si>
    <t>Energia
i Gaz
Sp. z o.o.</t>
  </si>
  <si>
    <t>31-12-2017</t>
  </si>
  <si>
    <t>PGE Dystrybucja
S.A.</t>
  </si>
  <si>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</si>
  <si>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1.1.</t>
  </si>
  <si>
    <t>1.2.</t>
  </si>
  <si>
    <t>1.3.</t>
  </si>
  <si>
    <t>PPE w taryfie B23</t>
  </si>
  <si>
    <t xml:space="preserve"> PPE w taryfach C21 i C11</t>
  </si>
  <si>
    <t>PPE w taryfie G11</t>
  </si>
  <si>
    <t>Starostwo Powiatowe w Poddębicach</t>
  </si>
  <si>
    <t>01663093</t>
  </si>
  <si>
    <t>Nabywca</t>
  </si>
  <si>
    <t>70115132</t>
  </si>
  <si>
    <t>Powiatowy Środowiskowy Dom Samopomocy
w Czepowie</t>
  </si>
  <si>
    <t>Energa Operator S.A.</t>
  </si>
  <si>
    <t>14012638</t>
  </si>
  <si>
    <t>Powiatowy Środowiskowy Dom Samopomocy w Pęczniewie</t>
  </si>
  <si>
    <t>Wspólna</t>
  </si>
  <si>
    <t>Rzeczywiste zużycie energii [kWh] w okresie
od 01.08.2016 r. do 31.07.2017 r.</t>
  </si>
  <si>
    <t>Szacowane zużycie energii [kWh]
w okresie
od 01.01.2018 r.
do 31.12.2018 r. zwiekszenie o 10%</t>
  </si>
  <si>
    <t>Zakładane zużycie energii elektrycznej dla powyższych obiektów w roku 2018 z uwzglednieniem 10 % wzrostu wynosi 1 739 416 kWh</t>
  </si>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</sst>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zcionka tekstu podstawowego"/>
      <charset val="238"/>
    </font>
    <font>
      <b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 inden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indent="1"/>
    </xf>
    <xf numFmtId="0" fontId="10" fillId="3" borderId="9" xfId="0" applyFont="1" applyFill="1" applyBorder="1" applyAlignment="1">
      <alignment horizontal="right" vertical="center" indent="1"/>
    </xf>
    <xf numFmtId="0" fontId="11" fillId="3" borderId="9" xfId="0" applyFont="1" applyFill="1" applyBorder="1" applyAlignment="1">
      <alignment horizontal="right" vertical="center" indent="1"/>
    </xf>
    <xf numFmtId="0" fontId="12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right" vertical="center" indent="1"/>
    </xf>
    <xf numFmtId="0" fontId="10" fillId="3" borderId="10" xfId="0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/>
    </xf>
    <xf numFmtId="0" fontId="13" fillId="0" borderId="0" xfId="0" applyFont="1"/>
    <xf numFmtId="1" fontId="13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11" fillId="3" borderId="9" xfId="0" applyNumberFormat="1" applyFont="1" applyFill="1" applyBorder="1" applyAlignment="1">
      <alignment horizontal="right" vertical="center" indent="1"/>
    </xf>
    <xf numFmtId="0" fontId="7" fillId="0" borderId="7" xfId="0" applyFont="1" applyBorder="1" applyAlignment="1">
      <alignment vertical="center" wrapText="1"/>
    </xf>
    <xf numFmtId="0" fontId="12" fillId="3" borderId="1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 wrapText="1" indent="1"/>
    </xf>
    <xf numFmtId="0" fontId="7" fillId="0" borderId="7" xfId="0" applyFont="1" applyFill="1" applyBorder="1" applyAlignment="1">
      <alignment vertical="center" wrapText="1"/>
    </xf>
    <xf numFmtId="3" fontId="15" fillId="4" borderId="6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H5" sqref="H5:H6"/>
    </sheetView>
  </sheetViews>
  <sheetFormatPr defaultRowHeight="15"/>
  <cols>
    <col min="1" max="1" width="3.5703125" customWidth="1"/>
    <col min="2" max="3" width="13.28515625" customWidth="1"/>
    <col min="4" max="4" width="10.7109375" customWidth="1"/>
    <col min="5" max="5" width="6.42578125" customWidth="1"/>
    <col min="6" max="6" width="6.140625" customWidth="1"/>
    <col min="7" max="7" width="9" customWidth="1"/>
    <col min="8" max="8" width="10.28515625" customWidth="1"/>
    <col min="9" max="9" width="17" customWidth="1"/>
    <col min="10" max="10" width="5.5703125" customWidth="1"/>
    <col min="11" max="11" width="4.85546875" customWidth="1"/>
    <col min="12" max="14" width="8.85546875" customWidth="1"/>
    <col min="15" max="16" width="10.42578125" customWidth="1"/>
    <col min="17" max="17" width="6.7109375" customWidth="1"/>
    <col min="18" max="18" width="5.85546875" customWidth="1"/>
    <col min="19" max="19" width="6.7109375" customWidth="1"/>
    <col min="20" max="20" width="6.85546875" customWidth="1"/>
  </cols>
  <sheetData>
    <row r="1" spans="1:20" s="1" customFormat="1" ht="15.75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1" customFormat="1">
      <c r="A2" s="27" t="s">
        <v>97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1" customFormat="1" ht="15.75">
      <c r="A3" s="26" t="s">
        <v>125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24.95" customHeight="1" thickBot="1">
      <c r="A4" s="24" t="s">
        <v>107</v>
      </c>
      <c r="B4" s="25" t="s">
        <v>110</v>
      </c>
      <c r="C4" s="25"/>
      <c r="D4" s="25"/>
      <c r="E4" s="25"/>
      <c r="F4" s="25"/>
      <c r="G4" s="25"/>
      <c r="H4" s="25"/>
      <c r="I4" s="25"/>
      <c r="J4" s="25"/>
      <c r="K4" s="25"/>
    </row>
    <row r="5" spans="1:20" ht="29.25" customHeight="1">
      <c r="A5" s="39" t="s">
        <v>0</v>
      </c>
      <c r="B5" s="35" t="s">
        <v>115</v>
      </c>
      <c r="C5" s="35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35" t="s">
        <v>7</v>
      </c>
      <c r="I5" s="35" t="s">
        <v>6</v>
      </c>
      <c r="J5" s="35" t="s">
        <v>8</v>
      </c>
      <c r="K5" s="35" t="s">
        <v>9</v>
      </c>
      <c r="L5" s="35" t="s">
        <v>122</v>
      </c>
      <c r="M5" s="35"/>
      <c r="N5" s="35"/>
      <c r="O5" s="35" t="s">
        <v>98</v>
      </c>
      <c r="P5" s="35" t="s">
        <v>123</v>
      </c>
      <c r="Q5" s="35" t="s">
        <v>10</v>
      </c>
      <c r="R5" s="35" t="s">
        <v>11</v>
      </c>
      <c r="S5" s="35" t="s">
        <v>12</v>
      </c>
      <c r="T5" s="37" t="s">
        <v>99</v>
      </c>
    </row>
    <row r="6" spans="1:20" ht="34.5" customHeight="1">
      <c r="A6" s="40"/>
      <c r="B6" s="36"/>
      <c r="C6" s="36"/>
      <c r="D6" s="36"/>
      <c r="E6" s="36"/>
      <c r="F6" s="36"/>
      <c r="G6" s="36"/>
      <c r="H6" s="36"/>
      <c r="I6" s="36"/>
      <c r="J6" s="36"/>
      <c r="K6" s="36"/>
      <c r="L6" s="22" t="s">
        <v>100</v>
      </c>
      <c r="M6" s="22" t="s">
        <v>101</v>
      </c>
      <c r="N6" s="22" t="s">
        <v>102</v>
      </c>
      <c r="O6" s="36"/>
      <c r="P6" s="36"/>
      <c r="Q6" s="36"/>
      <c r="R6" s="36"/>
      <c r="S6" s="36"/>
      <c r="T6" s="38"/>
    </row>
    <row r="7" spans="1:20" ht="29.25">
      <c r="A7" s="15" t="s">
        <v>13</v>
      </c>
      <c r="B7" s="16" t="s">
        <v>14</v>
      </c>
      <c r="C7" s="16" t="s">
        <v>15</v>
      </c>
      <c r="D7" s="7" t="s">
        <v>16</v>
      </c>
      <c r="E7" s="7">
        <v>16</v>
      </c>
      <c r="F7" s="7" t="s">
        <v>17</v>
      </c>
      <c r="G7" s="7" t="s">
        <v>18</v>
      </c>
      <c r="H7" s="17">
        <v>3250020350</v>
      </c>
      <c r="I7" s="7" t="s">
        <v>19</v>
      </c>
      <c r="J7" s="7" t="s">
        <v>20</v>
      </c>
      <c r="K7" s="7">
        <v>200</v>
      </c>
      <c r="L7" s="31">
        <v>73479</v>
      </c>
      <c r="M7" s="31">
        <v>29916</v>
      </c>
      <c r="N7" s="31">
        <v>161844</v>
      </c>
      <c r="O7" s="31">
        <f>SUM(L7:N7)</f>
        <v>265239</v>
      </c>
      <c r="P7" s="31">
        <f>O7+10%*O7</f>
        <v>291762.90000000002</v>
      </c>
      <c r="Q7" s="8" t="s">
        <v>21</v>
      </c>
      <c r="R7" s="8" t="s">
        <v>103</v>
      </c>
      <c r="S7" s="8" t="s">
        <v>104</v>
      </c>
      <c r="T7" s="29" t="s">
        <v>105</v>
      </c>
    </row>
    <row r="8" spans="1:20" ht="29.25">
      <c r="A8" s="15" t="s">
        <v>22</v>
      </c>
      <c r="B8" s="16" t="s">
        <v>14</v>
      </c>
      <c r="C8" s="16" t="s">
        <v>23</v>
      </c>
      <c r="D8" s="7" t="s">
        <v>16</v>
      </c>
      <c r="E8" s="7">
        <v>16</v>
      </c>
      <c r="F8" s="7" t="s">
        <v>17</v>
      </c>
      <c r="G8" s="7" t="s">
        <v>18</v>
      </c>
      <c r="H8" s="17" t="s">
        <v>24</v>
      </c>
      <c r="I8" s="7" t="s">
        <v>25</v>
      </c>
      <c r="J8" s="7" t="s">
        <v>20</v>
      </c>
      <c r="K8" s="7">
        <v>200</v>
      </c>
      <c r="L8" s="31">
        <v>223486</v>
      </c>
      <c r="M8" s="31">
        <v>115424</v>
      </c>
      <c r="N8" s="31">
        <v>585523</v>
      </c>
      <c r="O8" s="31">
        <f>SUM(L8:N8)</f>
        <v>924433</v>
      </c>
      <c r="P8" s="31">
        <f t="shared" ref="P8:P9" si="0">O8+10%*O8</f>
        <v>1016876.3</v>
      </c>
      <c r="Q8" s="8" t="s">
        <v>21</v>
      </c>
      <c r="R8" s="8" t="s">
        <v>103</v>
      </c>
      <c r="S8" s="8" t="s">
        <v>104</v>
      </c>
      <c r="T8" s="29" t="s">
        <v>105</v>
      </c>
    </row>
    <row r="9" spans="1:20" ht="15.75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1" t="s">
        <v>26</v>
      </c>
      <c r="L9" s="28">
        <f>SUBTOTAL(9,L7:L8)</f>
        <v>296965</v>
      </c>
      <c r="M9" s="28">
        <f t="shared" ref="M9:N9" si="1">SUBTOTAL(9,M7:M8)</f>
        <v>145340</v>
      </c>
      <c r="N9" s="28">
        <f t="shared" si="1"/>
        <v>747367</v>
      </c>
      <c r="O9" s="28">
        <f>SUBTOTAL(9,O7:O8)</f>
        <v>1189672</v>
      </c>
      <c r="P9" s="33">
        <f t="shared" si="0"/>
        <v>1308639.2</v>
      </c>
      <c r="Q9" s="12" t="s">
        <v>27</v>
      </c>
      <c r="R9" s="13"/>
      <c r="S9" s="10"/>
      <c r="T9" s="30"/>
    </row>
    <row r="10" spans="1:20" ht="24.95" customHeight="1" thickBot="1">
      <c r="A10" s="24" t="s">
        <v>108</v>
      </c>
      <c r="B10" s="25" t="s">
        <v>111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20" ht="29.25" customHeight="1">
      <c r="A11" s="39" t="s">
        <v>0</v>
      </c>
      <c r="B11" s="35" t="s">
        <v>115</v>
      </c>
      <c r="C11" s="35" t="s">
        <v>1</v>
      </c>
      <c r="D11" s="35" t="s">
        <v>2</v>
      </c>
      <c r="E11" s="35" t="s">
        <v>3</v>
      </c>
      <c r="F11" s="35" t="s">
        <v>4</v>
      </c>
      <c r="G11" s="35" t="s">
        <v>5</v>
      </c>
      <c r="H11" s="35" t="s">
        <v>7</v>
      </c>
      <c r="I11" s="35" t="s">
        <v>6</v>
      </c>
      <c r="J11" s="35" t="s">
        <v>8</v>
      </c>
      <c r="K11" s="35" t="s">
        <v>9</v>
      </c>
      <c r="L11" s="35" t="str">
        <f>$L$5</f>
        <v>Rzeczywiste zużycie energii [kWh] w okresie
od 01.08.2016 r. do 31.07.2017 r.</v>
      </c>
      <c r="M11" s="35"/>
      <c r="N11" s="35"/>
      <c r="O11" s="35" t="str">
        <f>$O$5</f>
        <v>Szacowane zużycie energii [kWh]
w okresie
od 01.01.2018 r.
do 31.12.2018 r.</v>
      </c>
      <c r="P11" s="35" t="s">
        <v>123</v>
      </c>
      <c r="Q11" s="35" t="s">
        <v>10</v>
      </c>
      <c r="R11" s="35" t="s">
        <v>11</v>
      </c>
      <c r="S11" s="35" t="s">
        <v>12</v>
      </c>
      <c r="T11" s="37" t="s">
        <v>99</v>
      </c>
    </row>
    <row r="12" spans="1:20" ht="26.25" customHeight="1">
      <c r="A12" s="40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2" t="s">
        <v>100</v>
      </c>
      <c r="M12" s="22" t="s">
        <v>101</v>
      </c>
      <c r="N12" s="22" t="s">
        <v>102</v>
      </c>
      <c r="O12" s="36"/>
      <c r="P12" s="36"/>
      <c r="Q12" s="36"/>
      <c r="R12" s="36"/>
      <c r="S12" s="36"/>
      <c r="T12" s="38"/>
    </row>
    <row r="13" spans="1:20" ht="29.25">
      <c r="A13" s="15" t="s">
        <v>28</v>
      </c>
      <c r="B13" s="16" t="s">
        <v>29</v>
      </c>
      <c r="C13" s="16" t="s">
        <v>113</v>
      </c>
      <c r="D13" s="7" t="s">
        <v>30</v>
      </c>
      <c r="E13" s="7" t="s">
        <v>31</v>
      </c>
      <c r="F13" s="7" t="s">
        <v>17</v>
      </c>
      <c r="G13" s="7" t="s">
        <v>18</v>
      </c>
      <c r="H13" s="17" t="s">
        <v>114</v>
      </c>
      <c r="I13" s="7" t="s">
        <v>32</v>
      </c>
      <c r="J13" s="7" t="s">
        <v>33</v>
      </c>
      <c r="K13" s="7">
        <v>44</v>
      </c>
      <c r="L13" s="31">
        <v>102896</v>
      </c>
      <c r="M13" s="31"/>
      <c r="N13" s="31"/>
      <c r="O13" s="31">
        <f t="shared" ref="O13:O24" si="2">SUM(L13:N13)</f>
        <v>102896</v>
      </c>
      <c r="P13" s="31">
        <f>O13+10%*O13</f>
        <v>113185.60000000001</v>
      </c>
      <c r="Q13" s="8" t="s">
        <v>21</v>
      </c>
      <c r="R13" s="8" t="s">
        <v>103</v>
      </c>
      <c r="S13" s="8" t="s">
        <v>104</v>
      </c>
      <c r="T13" s="29" t="s">
        <v>105</v>
      </c>
    </row>
    <row r="14" spans="1:20" ht="29.25">
      <c r="A14" s="15" t="s">
        <v>34</v>
      </c>
      <c r="B14" s="16" t="s">
        <v>29</v>
      </c>
      <c r="C14" s="16" t="s">
        <v>35</v>
      </c>
      <c r="D14" s="7" t="s">
        <v>30</v>
      </c>
      <c r="E14" s="7" t="s">
        <v>36</v>
      </c>
      <c r="F14" s="7" t="s">
        <v>17</v>
      </c>
      <c r="G14" s="7" t="s">
        <v>18</v>
      </c>
      <c r="H14" s="17" t="s">
        <v>37</v>
      </c>
      <c r="I14" s="7" t="s">
        <v>38</v>
      </c>
      <c r="J14" s="7" t="s">
        <v>39</v>
      </c>
      <c r="K14" s="7">
        <v>6</v>
      </c>
      <c r="L14" s="31">
        <v>7105</v>
      </c>
      <c r="M14" s="31"/>
      <c r="N14" s="31"/>
      <c r="O14" s="31">
        <f>SUM(L14:N14)</f>
        <v>7105</v>
      </c>
      <c r="P14" s="31">
        <f t="shared" ref="P14:P24" si="3">O14+10%*O14</f>
        <v>7815.5</v>
      </c>
      <c r="Q14" s="8" t="s">
        <v>21</v>
      </c>
      <c r="R14" s="8" t="s">
        <v>103</v>
      </c>
      <c r="S14" s="8" t="s">
        <v>104</v>
      </c>
      <c r="T14" s="29" t="s">
        <v>105</v>
      </c>
    </row>
    <row r="15" spans="1:20" ht="29.25">
      <c r="A15" s="15" t="s">
        <v>40</v>
      </c>
      <c r="B15" s="16" t="s">
        <v>29</v>
      </c>
      <c r="C15" s="16" t="s">
        <v>41</v>
      </c>
      <c r="D15" s="7" t="s">
        <v>42</v>
      </c>
      <c r="E15" s="7" t="s">
        <v>43</v>
      </c>
      <c r="F15" s="7" t="s">
        <v>17</v>
      </c>
      <c r="G15" s="7" t="s">
        <v>18</v>
      </c>
      <c r="H15" s="17" t="s">
        <v>44</v>
      </c>
      <c r="I15" s="7" t="s">
        <v>45</v>
      </c>
      <c r="J15" s="7" t="s">
        <v>39</v>
      </c>
      <c r="K15" s="7">
        <v>8</v>
      </c>
      <c r="L15" s="31">
        <v>13461</v>
      </c>
      <c r="M15" s="31"/>
      <c r="N15" s="31"/>
      <c r="O15" s="31">
        <f t="shared" si="2"/>
        <v>13461</v>
      </c>
      <c r="P15" s="31">
        <f t="shared" si="3"/>
        <v>14807.1</v>
      </c>
      <c r="Q15" s="8" t="s">
        <v>21</v>
      </c>
      <c r="R15" s="8" t="s">
        <v>103</v>
      </c>
      <c r="S15" s="8" t="s">
        <v>104</v>
      </c>
      <c r="T15" s="29" t="s">
        <v>105</v>
      </c>
    </row>
    <row r="16" spans="1:20" ht="24.75">
      <c r="A16" s="15" t="s">
        <v>46</v>
      </c>
      <c r="B16" s="16" t="s">
        <v>47</v>
      </c>
      <c r="C16" s="16" t="s">
        <v>47</v>
      </c>
      <c r="D16" s="7" t="s">
        <v>48</v>
      </c>
      <c r="E16" s="7" t="s">
        <v>49</v>
      </c>
      <c r="F16" s="7" t="s">
        <v>17</v>
      </c>
      <c r="G16" s="7" t="s">
        <v>18</v>
      </c>
      <c r="H16" s="17" t="s">
        <v>50</v>
      </c>
      <c r="I16" s="7" t="s">
        <v>51</v>
      </c>
      <c r="J16" s="7" t="s">
        <v>39</v>
      </c>
      <c r="K16" s="7">
        <v>12</v>
      </c>
      <c r="L16" s="31">
        <v>20278</v>
      </c>
      <c r="M16" s="31"/>
      <c r="N16" s="31"/>
      <c r="O16" s="31">
        <f t="shared" si="2"/>
        <v>20278</v>
      </c>
      <c r="P16" s="31">
        <f t="shared" si="3"/>
        <v>22305.8</v>
      </c>
      <c r="Q16" s="8" t="s">
        <v>21</v>
      </c>
      <c r="R16" s="8" t="s">
        <v>103</v>
      </c>
      <c r="S16" s="8" t="s">
        <v>104</v>
      </c>
      <c r="T16" s="29" t="s">
        <v>105</v>
      </c>
    </row>
    <row r="17" spans="1:20" ht="24.75">
      <c r="A17" s="15" t="s">
        <v>52</v>
      </c>
      <c r="B17" s="16" t="s">
        <v>47</v>
      </c>
      <c r="C17" s="16" t="s">
        <v>47</v>
      </c>
      <c r="D17" s="7" t="s">
        <v>48</v>
      </c>
      <c r="E17" s="7" t="s">
        <v>49</v>
      </c>
      <c r="F17" s="7" t="s">
        <v>17</v>
      </c>
      <c r="G17" s="7" t="s">
        <v>18</v>
      </c>
      <c r="H17" s="17" t="s">
        <v>53</v>
      </c>
      <c r="I17" s="7" t="s">
        <v>54</v>
      </c>
      <c r="J17" s="7" t="s">
        <v>39</v>
      </c>
      <c r="K17" s="7">
        <v>5</v>
      </c>
      <c r="L17" s="31">
        <v>3564</v>
      </c>
      <c r="M17" s="31"/>
      <c r="N17" s="31"/>
      <c r="O17" s="31">
        <f t="shared" si="2"/>
        <v>3564</v>
      </c>
      <c r="P17" s="31">
        <f t="shared" si="3"/>
        <v>3920.4</v>
      </c>
      <c r="Q17" s="8" t="s">
        <v>21</v>
      </c>
      <c r="R17" s="8" t="s">
        <v>103</v>
      </c>
      <c r="S17" s="8" t="s">
        <v>104</v>
      </c>
      <c r="T17" s="29" t="s">
        <v>105</v>
      </c>
    </row>
    <row r="18" spans="1:20" ht="29.25">
      <c r="A18" s="15" t="s">
        <v>55</v>
      </c>
      <c r="B18" s="16" t="s">
        <v>29</v>
      </c>
      <c r="C18" s="16" t="s">
        <v>56</v>
      </c>
      <c r="D18" s="7" t="s">
        <v>48</v>
      </c>
      <c r="E18" s="7">
        <v>13</v>
      </c>
      <c r="F18" s="7" t="s">
        <v>17</v>
      </c>
      <c r="G18" s="7" t="s">
        <v>18</v>
      </c>
      <c r="H18" s="17" t="s">
        <v>116</v>
      </c>
      <c r="I18" s="7" t="s">
        <v>57</v>
      </c>
      <c r="J18" s="7" t="s">
        <v>33</v>
      </c>
      <c r="K18" s="7">
        <v>50</v>
      </c>
      <c r="L18" s="31">
        <v>38633</v>
      </c>
      <c r="M18" s="31"/>
      <c r="N18" s="31"/>
      <c r="O18" s="31">
        <f t="shared" si="2"/>
        <v>38633</v>
      </c>
      <c r="P18" s="31">
        <f t="shared" si="3"/>
        <v>42496.3</v>
      </c>
      <c r="Q18" s="8" t="s">
        <v>21</v>
      </c>
      <c r="R18" s="8" t="s">
        <v>103</v>
      </c>
      <c r="S18" s="8" t="s">
        <v>104</v>
      </c>
      <c r="T18" s="29" t="s">
        <v>105</v>
      </c>
    </row>
    <row r="19" spans="1:20" ht="29.25">
      <c r="A19" s="15" t="s">
        <v>58</v>
      </c>
      <c r="B19" s="16" t="s">
        <v>29</v>
      </c>
      <c r="C19" s="16" t="s">
        <v>59</v>
      </c>
      <c r="D19" s="7" t="s">
        <v>16</v>
      </c>
      <c r="E19" s="7" t="s">
        <v>60</v>
      </c>
      <c r="F19" s="7" t="s">
        <v>17</v>
      </c>
      <c r="G19" s="7" t="s">
        <v>18</v>
      </c>
      <c r="H19" s="17" t="s">
        <v>61</v>
      </c>
      <c r="I19" s="7" t="s">
        <v>62</v>
      </c>
      <c r="J19" s="7" t="s">
        <v>39</v>
      </c>
      <c r="K19" s="7">
        <v>24</v>
      </c>
      <c r="L19" s="31">
        <v>12680</v>
      </c>
      <c r="M19" s="31"/>
      <c r="N19" s="31"/>
      <c r="O19" s="31">
        <f t="shared" si="2"/>
        <v>12680</v>
      </c>
      <c r="P19" s="31">
        <f t="shared" si="3"/>
        <v>13948</v>
      </c>
      <c r="Q19" s="8" t="s">
        <v>21</v>
      </c>
      <c r="R19" s="8" t="s">
        <v>103</v>
      </c>
      <c r="S19" s="8" t="s">
        <v>104</v>
      </c>
      <c r="T19" s="29" t="s">
        <v>105</v>
      </c>
    </row>
    <row r="20" spans="1:20" ht="29.25">
      <c r="A20" s="15" t="s">
        <v>63</v>
      </c>
      <c r="B20" s="16" t="s">
        <v>29</v>
      </c>
      <c r="C20" s="16" t="s">
        <v>59</v>
      </c>
      <c r="D20" s="7" t="s">
        <v>16</v>
      </c>
      <c r="E20" s="7" t="s">
        <v>60</v>
      </c>
      <c r="F20" s="7" t="s">
        <v>17</v>
      </c>
      <c r="G20" s="7" t="s">
        <v>18</v>
      </c>
      <c r="H20" s="17" t="s">
        <v>64</v>
      </c>
      <c r="I20" s="7" t="s">
        <v>65</v>
      </c>
      <c r="J20" s="7" t="s">
        <v>39</v>
      </c>
      <c r="K20" s="7">
        <v>21</v>
      </c>
      <c r="L20" s="31">
        <v>15956</v>
      </c>
      <c r="M20" s="31"/>
      <c r="N20" s="31"/>
      <c r="O20" s="31">
        <f t="shared" si="2"/>
        <v>15956</v>
      </c>
      <c r="P20" s="31">
        <f t="shared" si="3"/>
        <v>17551.599999999999</v>
      </c>
      <c r="Q20" s="8" t="s">
        <v>21</v>
      </c>
      <c r="R20" s="8" t="s">
        <v>103</v>
      </c>
      <c r="S20" s="8" t="s">
        <v>104</v>
      </c>
      <c r="T20" s="29" t="s">
        <v>105</v>
      </c>
    </row>
    <row r="21" spans="1:20" ht="29.25">
      <c r="A21" s="15" t="s">
        <v>66</v>
      </c>
      <c r="B21" s="16" t="s">
        <v>29</v>
      </c>
      <c r="C21" s="16" t="s">
        <v>59</v>
      </c>
      <c r="D21" s="7" t="s">
        <v>16</v>
      </c>
      <c r="E21" s="7" t="s">
        <v>60</v>
      </c>
      <c r="F21" s="7" t="s">
        <v>17</v>
      </c>
      <c r="G21" s="7" t="s">
        <v>18</v>
      </c>
      <c r="H21" s="17" t="s">
        <v>67</v>
      </c>
      <c r="I21" s="7" t="s">
        <v>68</v>
      </c>
      <c r="J21" s="7" t="s">
        <v>39</v>
      </c>
      <c r="K21" s="7">
        <v>10</v>
      </c>
      <c r="L21" s="31">
        <v>664</v>
      </c>
      <c r="M21" s="31"/>
      <c r="N21" s="31"/>
      <c r="O21" s="31">
        <f t="shared" si="2"/>
        <v>664</v>
      </c>
      <c r="P21" s="31">
        <f t="shared" si="3"/>
        <v>730.4</v>
      </c>
      <c r="Q21" s="8" t="s">
        <v>21</v>
      </c>
      <c r="R21" s="8" t="s">
        <v>103</v>
      </c>
      <c r="S21" s="8" t="s">
        <v>104</v>
      </c>
      <c r="T21" s="29" t="s">
        <v>105</v>
      </c>
    </row>
    <row r="22" spans="1:20" ht="29.25">
      <c r="A22" s="15" t="s">
        <v>69</v>
      </c>
      <c r="B22" s="16" t="s">
        <v>29</v>
      </c>
      <c r="C22" s="16" t="s">
        <v>59</v>
      </c>
      <c r="D22" s="7" t="s">
        <v>16</v>
      </c>
      <c r="E22" s="7" t="s">
        <v>60</v>
      </c>
      <c r="F22" s="7" t="s">
        <v>17</v>
      </c>
      <c r="G22" s="7" t="s">
        <v>18</v>
      </c>
      <c r="H22" s="17" t="s">
        <v>70</v>
      </c>
      <c r="I22" s="7" t="s">
        <v>71</v>
      </c>
      <c r="J22" s="7" t="s">
        <v>39</v>
      </c>
      <c r="K22" s="7">
        <v>5</v>
      </c>
      <c r="L22" s="31">
        <v>230</v>
      </c>
      <c r="M22" s="31"/>
      <c r="N22" s="31"/>
      <c r="O22" s="31">
        <f t="shared" si="2"/>
        <v>230</v>
      </c>
      <c r="P22" s="31">
        <f>O22+10%*O22</f>
        <v>253</v>
      </c>
      <c r="Q22" s="8" t="s">
        <v>21</v>
      </c>
      <c r="R22" s="8" t="s">
        <v>103</v>
      </c>
      <c r="S22" s="8" t="s">
        <v>104</v>
      </c>
      <c r="T22" s="29" t="s">
        <v>105</v>
      </c>
    </row>
    <row r="23" spans="1:20" ht="39">
      <c r="A23" s="15" t="s">
        <v>72</v>
      </c>
      <c r="B23" s="16" t="s">
        <v>29</v>
      </c>
      <c r="C23" s="16" t="s">
        <v>117</v>
      </c>
      <c r="D23" s="7" t="s">
        <v>73</v>
      </c>
      <c r="E23" s="7" t="s">
        <v>74</v>
      </c>
      <c r="F23" s="7" t="s">
        <v>75</v>
      </c>
      <c r="G23" s="7" t="s">
        <v>76</v>
      </c>
      <c r="H23" s="17" t="s">
        <v>77</v>
      </c>
      <c r="I23" s="7" t="s">
        <v>78</v>
      </c>
      <c r="J23" s="7" t="s">
        <v>39</v>
      </c>
      <c r="K23" s="7">
        <v>20</v>
      </c>
      <c r="L23" s="31">
        <v>10838</v>
      </c>
      <c r="M23" s="31"/>
      <c r="N23" s="31"/>
      <c r="O23" s="31">
        <f t="shared" si="2"/>
        <v>10838</v>
      </c>
      <c r="P23" s="31">
        <f t="shared" si="3"/>
        <v>11921.8</v>
      </c>
      <c r="Q23" s="8" t="s">
        <v>21</v>
      </c>
      <c r="R23" s="8" t="s">
        <v>103</v>
      </c>
      <c r="S23" s="8" t="s">
        <v>104</v>
      </c>
      <c r="T23" s="29" t="s">
        <v>118</v>
      </c>
    </row>
    <row r="24" spans="1:20" ht="39">
      <c r="A24" s="15" t="s">
        <v>79</v>
      </c>
      <c r="B24" s="16" t="s">
        <v>29</v>
      </c>
      <c r="C24" s="16" t="s">
        <v>120</v>
      </c>
      <c r="D24" s="7" t="s">
        <v>121</v>
      </c>
      <c r="E24" s="7" t="s">
        <v>80</v>
      </c>
      <c r="F24" s="7" t="s">
        <v>81</v>
      </c>
      <c r="G24" s="7" t="s">
        <v>82</v>
      </c>
      <c r="H24" s="17" t="s">
        <v>83</v>
      </c>
      <c r="I24" s="7" t="s">
        <v>84</v>
      </c>
      <c r="J24" s="7" t="s">
        <v>39</v>
      </c>
      <c r="K24" s="7">
        <v>10</v>
      </c>
      <c r="L24" s="31">
        <v>17800</v>
      </c>
      <c r="M24" s="31"/>
      <c r="N24" s="31"/>
      <c r="O24" s="31">
        <f t="shared" si="2"/>
        <v>17800</v>
      </c>
      <c r="P24" s="31">
        <f t="shared" si="3"/>
        <v>19580</v>
      </c>
      <c r="Q24" s="8" t="s">
        <v>21</v>
      </c>
      <c r="R24" s="8" t="s">
        <v>103</v>
      </c>
      <c r="S24" s="8" t="s">
        <v>104</v>
      </c>
      <c r="T24" s="29" t="s">
        <v>105</v>
      </c>
    </row>
    <row r="25" spans="1:20" ht="15.7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1" t="s">
        <v>26</v>
      </c>
      <c r="L25" s="28">
        <f>SUBTOTAL(9,L13:L24)</f>
        <v>244105</v>
      </c>
      <c r="M25" s="28"/>
      <c r="N25" s="28"/>
      <c r="O25" s="28">
        <f>SUBTOTAL(9,O13:O24)</f>
        <v>244105</v>
      </c>
      <c r="P25" s="28">
        <f>SUM(P13:P24)</f>
        <v>268515.5</v>
      </c>
      <c r="Q25" s="12" t="s">
        <v>27</v>
      </c>
      <c r="R25" s="13"/>
      <c r="S25" s="14"/>
      <c r="T25" s="19"/>
    </row>
    <row r="26" spans="1:20" ht="24.95" customHeight="1" thickBot="1">
      <c r="A26" s="24" t="s">
        <v>109</v>
      </c>
      <c r="B26" s="25" t="s">
        <v>112</v>
      </c>
      <c r="C26" s="25"/>
      <c r="D26" s="25"/>
      <c r="E26" s="25"/>
      <c r="F26" s="25"/>
      <c r="G26" s="25"/>
      <c r="H26" s="25"/>
      <c r="I26" s="25"/>
      <c r="J26" s="25"/>
      <c r="K26" s="25"/>
      <c r="L26" s="20"/>
      <c r="M26" s="20"/>
      <c r="N26" s="20"/>
      <c r="O26" s="21"/>
      <c r="P26" s="21"/>
      <c r="T26" s="20"/>
    </row>
    <row r="27" spans="1:20" ht="29.25" customHeight="1">
      <c r="A27" s="39" t="s">
        <v>0</v>
      </c>
      <c r="B27" s="35" t="s">
        <v>115</v>
      </c>
      <c r="C27" s="35" t="s">
        <v>1</v>
      </c>
      <c r="D27" s="35" t="s">
        <v>2</v>
      </c>
      <c r="E27" s="35" t="s">
        <v>3</v>
      </c>
      <c r="F27" s="35" t="s">
        <v>4</v>
      </c>
      <c r="G27" s="35" t="s">
        <v>5</v>
      </c>
      <c r="H27" s="35" t="s">
        <v>7</v>
      </c>
      <c r="I27" s="35" t="s">
        <v>6</v>
      </c>
      <c r="J27" s="35" t="s">
        <v>8</v>
      </c>
      <c r="K27" s="35" t="s">
        <v>9</v>
      </c>
      <c r="L27" s="35" t="str">
        <f>$L$5</f>
        <v>Rzeczywiste zużycie energii [kWh] w okresie
od 01.08.2016 r. do 31.07.2017 r.</v>
      </c>
      <c r="M27" s="35"/>
      <c r="N27" s="35"/>
      <c r="O27" s="35" t="str">
        <f>$O$5</f>
        <v>Szacowane zużycie energii [kWh]
w okresie
od 01.01.2018 r.
do 31.12.2018 r.</v>
      </c>
      <c r="P27" s="35" t="s">
        <v>123</v>
      </c>
      <c r="Q27" s="35" t="s">
        <v>10</v>
      </c>
      <c r="R27" s="35" t="s">
        <v>11</v>
      </c>
      <c r="S27" s="35" t="s">
        <v>12</v>
      </c>
      <c r="T27" s="37" t="s">
        <v>99</v>
      </c>
    </row>
    <row r="28" spans="1:20" ht="24.75" customHeight="1">
      <c r="A28" s="40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22" t="s">
        <v>100</v>
      </c>
      <c r="M28" s="22" t="s">
        <v>101</v>
      </c>
      <c r="N28" s="22" t="s">
        <v>102</v>
      </c>
      <c r="O28" s="36"/>
      <c r="P28" s="36"/>
      <c r="Q28" s="36"/>
      <c r="R28" s="36"/>
      <c r="S28" s="36"/>
      <c r="T28" s="38"/>
    </row>
    <row r="29" spans="1:20" ht="29.25">
      <c r="A29" s="15" t="s">
        <v>85</v>
      </c>
      <c r="B29" s="16" t="s">
        <v>29</v>
      </c>
      <c r="C29" s="16" t="s">
        <v>86</v>
      </c>
      <c r="D29" s="7" t="s">
        <v>87</v>
      </c>
      <c r="E29" s="7" t="s">
        <v>88</v>
      </c>
      <c r="F29" s="7" t="s">
        <v>89</v>
      </c>
      <c r="G29" s="7" t="s">
        <v>90</v>
      </c>
      <c r="H29" s="17" t="s">
        <v>91</v>
      </c>
      <c r="I29" s="7" t="s">
        <v>92</v>
      </c>
      <c r="J29" s="7" t="s">
        <v>93</v>
      </c>
      <c r="K29" s="7">
        <v>70</v>
      </c>
      <c r="L29" s="31">
        <v>112590</v>
      </c>
      <c r="M29" s="31"/>
      <c r="N29" s="31"/>
      <c r="O29" s="31">
        <f t="shared" ref="O29:O30" si="4">SUM(L29:N29)</f>
        <v>112590</v>
      </c>
      <c r="P29" s="31">
        <f>O29+10%*O29</f>
        <v>123849</v>
      </c>
      <c r="Q29" s="18" t="s">
        <v>21</v>
      </c>
      <c r="R29" s="18" t="s">
        <v>103</v>
      </c>
      <c r="S29" s="18" t="s">
        <v>104</v>
      </c>
      <c r="T29" s="32" t="s">
        <v>105</v>
      </c>
    </row>
    <row r="30" spans="1:20" ht="29.25">
      <c r="A30" s="15" t="s">
        <v>94</v>
      </c>
      <c r="B30" s="16" t="s">
        <v>29</v>
      </c>
      <c r="C30" s="16" t="s">
        <v>56</v>
      </c>
      <c r="D30" s="7" t="s">
        <v>48</v>
      </c>
      <c r="E30" s="7">
        <v>9</v>
      </c>
      <c r="F30" s="7" t="s">
        <v>17</v>
      </c>
      <c r="G30" s="7" t="s">
        <v>18</v>
      </c>
      <c r="H30" s="17" t="s">
        <v>119</v>
      </c>
      <c r="I30" s="7" t="s">
        <v>95</v>
      </c>
      <c r="J30" s="7" t="s">
        <v>93</v>
      </c>
      <c r="K30" s="7">
        <v>60</v>
      </c>
      <c r="L30" s="31">
        <v>34920</v>
      </c>
      <c r="M30" s="31"/>
      <c r="N30" s="31"/>
      <c r="O30" s="31">
        <f t="shared" si="4"/>
        <v>34920</v>
      </c>
      <c r="P30" s="31">
        <f t="shared" ref="P30:P31" si="5">O30+10%*O30</f>
        <v>38412</v>
      </c>
      <c r="Q30" s="8" t="s">
        <v>21</v>
      </c>
      <c r="R30" s="8" t="s">
        <v>103</v>
      </c>
      <c r="S30" s="8" t="s">
        <v>104</v>
      </c>
      <c r="T30" s="29" t="s">
        <v>105</v>
      </c>
    </row>
    <row r="31" spans="1:20" ht="15.75" thickBo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 t="s">
        <v>26</v>
      </c>
      <c r="L31" s="28">
        <f>SUBTOTAL(9,L29:L30)</f>
        <v>147510</v>
      </c>
      <c r="M31" s="28"/>
      <c r="N31" s="28"/>
      <c r="O31" s="28">
        <f>SUBTOTAL(9,O29:O30)</f>
        <v>147510</v>
      </c>
      <c r="P31" s="33">
        <f t="shared" si="5"/>
        <v>162261</v>
      </c>
      <c r="Q31" s="12" t="s">
        <v>27</v>
      </c>
      <c r="R31" s="13"/>
      <c r="S31" s="14"/>
      <c r="T31" s="12"/>
    </row>
    <row r="32" spans="1:20" ht="6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4" t="s">
        <v>96</v>
      </c>
      <c r="L33" s="28">
        <f>SUBTOTAL(9,L7:L31)</f>
        <v>688580</v>
      </c>
      <c r="M33" s="28">
        <f t="shared" ref="M33:N33" si="6">SUBTOTAL(9,M7:M31)</f>
        <v>145340</v>
      </c>
      <c r="N33" s="28">
        <f t="shared" si="6"/>
        <v>747367</v>
      </c>
      <c r="O33" s="28">
        <f>SUBTOTAL(9,O7:O31)</f>
        <v>1581287</v>
      </c>
      <c r="P33" s="28">
        <f>P9+P25+P31</f>
        <v>1739415.7</v>
      </c>
      <c r="Q33" s="12" t="s">
        <v>27</v>
      </c>
      <c r="R33" s="6"/>
      <c r="S33" s="3"/>
      <c r="T33" s="5"/>
    </row>
    <row r="35" spans="1:20">
      <c r="B35" s="23" t="str">
        <f>"Zużycie energii elektrycznej wg faktur dla powyższych obiektów w okresie "&amp;MID(L5,45,16)&amp;" "&amp;MID(L5,62,16)&amp;" wyniosło "&amp;INT(L33+M33+N33)&amp;" kWh"</f>
        <v>Zużycie energii elektrycznej wg faktur dla powyższych obiektów w okresie od 01.08.2016 r. do 31.07.2017 r. wyniosło 1581287 kWh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6.9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20" customFormat="1">
      <c r="B37" s="34" t="s">
        <v>124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</sheetData>
  <mergeCells count="54">
    <mergeCell ref="Q11:Q12"/>
    <mergeCell ref="Q27:Q28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K27:K28"/>
    <mergeCell ref="L27:N27"/>
    <mergeCell ref="O27:O28"/>
    <mergeCell ref="S5:S6"/>
    <mergeCell ref="T5:T6"/>
    <mergeCell ref="K11:K12"/>
    <mergeCell ref="L11:N11"/>
    <mergeCell ref="O11:O12"/>
    <mergeCell ref="K5:K6"/>
    <mergeCell ref="R5:R6"/>
    <mergeCell ref="P5:P6"/>
    <mergeCell ref="P11:P12"/>
    <mergeCell ref="P27:P28"/>
    <mergeCell ref="L5:N5"/>
    <mergeCell ref="O5:O6"/>
    <mergeCell ref="Q5:Q6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R27:R28"/>
    <mergeCell ref="S27:S28"/>
    <mergeCell ref="T27:T28"/>
    <mergeCell ref="R11:R12"/>
    <mergeCell ref="S11:S12"/>
    <mergeCell ref="T11:T12"/>
  </mergeCells>
  <printOptions horizontalCentered="1"/>
  <pageMargins left="3.937007874015748E-2" right="3.937007874015748E-2" top="0.47244094488188981" bottom="0.47244094488188981" header="0.31496062992125984" footer="0.23622047244094491"/>
  <pageSetup paperSize="9" scale="83" fitToHeight="0" orientation="landscape" r:id="rId1"/>
  <headerFooter>
    <oddHeader>&amp;R&amp;10załącznik nr 2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SIWZ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jwojcik</cp:lastModifiedBy>
  <cp:lastPrinted>2017-09-19T12:14:08Z</cp:lastPrinted>
  <dcterms:created xsi:type="dcterms:W3CDTF">2016-10-05T13:30:38Z</dcterms:created>
  <dcterms:modified xsi:type="dcterms:W3CDTF">2017-09-19T12:15:14Z</dcterms:modified>
</cp:coreProperties>
</file>