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RZETARGI 2016\BI.272.15.2016 - PN energia\"/>
    </mc:Choice>
  </mc:AlternateContent>
  <bookViews>
    <workbookView xWindow="0" yWindow="0" windowWidth="19200" windowHeight="11595"/>
  </bookViews>
  <sheets>
    <sheet name="Załącznik nr 2 do SIWZ" sheetId="1" r:id="rId1"/>
  </sheets>
  <definedNames>
    <definedName name="_xlnm.Print_Titles" localSheetId="0">'Załącznik nr 2 do SIWZ'!$5:$5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B34" i="1"/>
  <c r="M11" i="1" l="1"/>
  <c r="M6" i="1"/>
  <c r="M7" i="1"/>
  <c r="M27" i="1" l="1"/>
  <c r="M26" i="1"/>
  <c r="E40" i="1" l="1"/>
  <c r="D40" i="1"/>
  <c r="C40" i="1"/>
  <c r="G39" i="1"/>
  <c r="G40" i="1" s="1"/>
  <c r="G38" i="1"/>
  <c r="M28" i="1"/>
  <c r="L28" i="1"/>
  <c r="M25" i="1"/>
  <c r="L25" i="1"/>
  <c r="L23" i="1"/>
  <c r="M10" i="1"/>
  <c r="L10" i="1"/>
  <c r="M8" i="1"/>
  <c r="L8" i="1"/>
  <c r="L30" i="1" s="1"/>
  <c r="B32" i="1" s="1"/>
</calcChain>
</file>

<file path=xl/sharedStrings.xml><?xml version="1.0" encoding="utf-8"?>
<sst xmlns="http://schemas.openxmlformats.org/spreadsheetml/2006/main" count="287" uniqueCount="124">
  <si>
    <r>
      <t>Poniższa tabela przedstawia obiekty objęte przedmiotem zamówienia na rok</t>
    </r>
    <r>
      <rPr>
        <b/>
        <sz val="12"/>
        <color indexed="8"/>
        <rFont val="Arial"/>
        <family val="2"/>
        <charset val="238"/>
      </rPr>
      <t xml:space="preserve"> 2017</t>
    </r>
  </si>
  <si>
    <t>L.p.</t>
  </si>
  <si>
    <t xml:space="preserve">Punkt odbioru </t>
  </si>
  <si>
    <t>Rodzaj punktu poboru</t>
  </si>
  <si>
    <t>Adres/ulica</t>
  </si>
  <si>
    <t>Nr
ST</t>
  </si>
  <si>
    <t>Kod pocztowy</t>
  </si>
  <si>
    <t>Miejscowość</t>
  </si>
  <si>
    <t>Numer licznika</t>
  </si>
  <si>
    <t>Numer PPE</t>
  </si>
  <si>
    <t>Taryfa</t>
  </si>
  <si>
    <t>Moc umowna
[kW]</t>
  </si>
  <si>
    <t>Rzeczywiste zużycie energii [kWh] w okresie
od 01.08.2015 r.
do 31.07.2016 r.</t>
  </si>
  <si>
    <t xml:space="preserve">Uwagi </t>
  </si>
  <si>
    <t>Umowa</t>
  </si>
  <si>
    <t>Dostawca energii</t>
  </si>
  <si>
    <t>Czas twania umowy</t>
  </si>
  <si>
    <t>1.</t>
  </si>
  <si>
    <t>Poddębickie Centrum Zdrowia
Sp. z o.o.</t>
  </si>
  <si>
    <t>Przyłącze nr 1</t>
  </si>
  <si>
    <t>Mickiewicza</t>
  </si>
  <si>
    <t>99-200</t>
  </si>
  <si>
    <t>Poddębice</t>
  </si>
  <si>
    <t>PLZELD030007490162</t>
  </si>
  <si>
    <t>B23</t>
  </si>
  <si>
    <t>OSD: PGE Dystrybucja S.A.</t>
  </si>
  <si>
    <t>rozdzielona</t>
  </si>
  <si>
    <t>Barton Energia
Sp. z o.o.</t>
  </si>
  <si>
    <t>31-12-2016</t>
  </si>
  <si>
    <t>2.</t>
  </si>
  <si>
    <t>Przyłącze nr 2</t>
  </si>
  <si>
    <t>3250020359</t>
  </si>
  <si>
    <t>PLZELD030007490262</t>
  </si>
  <si>
    <t>suma:</t>
  </si>
  <si>
    <t>kWh</t>
  </si>
  <si>
    <t>3.</t>
  </si>
  <si>
    <t>Powiat Poddębicki</t>
  </si>
  <si>
    <t>Budynek Starostwa Powiatowego
w Poddębicach</t>
  </si>
  <si>
    <t>Łęczycka</t>
  </si>
  <si>
    <t>16</t>
  </si>
  <si>
    <t>70115137</t>
  </si>
  <si>
    <t>PLZELD030002830181</t>
  </si>
  <si>
    <t>C21</t>
  </si>
  <si>
    <t xml:space="preserve">4. </t>
  </si>
  <si>
    <t>Powiatowe Centrum Pomocy Rodzinie w Poddębicach</t>
  </si>
  <si>
    <t>28</t>
  </si>
  <si>
    <t>00232942</t>
  </si>
  <si>
    <t>PLZELD030039240136</t>
  </si>
  <si>
    <t>C11</t>
  </si>
  <si>
    <t xml:space="preserve">5. </t>
  </si>
  <si>
    <t>Poradnia Psychologiczno-Pedagogiczna</t>
  </si>
  <si>
    <t>Narutowicza</t>
  </si>
  <si>
    <t>13</t>
  </si>
  <si>
    <t>00066101</t>
  </si>
  <si>
    <t>PLZELD030010120134</t>
  </si>
  <si>
    <t xml:space="preserve">6. </t>
  </si>
  <si>
    <t>Powiatowy Urząd Pracy</t>
  </si>
  <si>
    <t>Polna</t>
  </si>
  <si>
    <t>9</t>
  </si>
  <si>
    <t>4090529</t>
  </si>
  <si>
    <t>PLZELD030037270133</t>
  </si>
  <si>
    <t xml:space="preserve">7. </t>
  </si>
  <si>
    <t>8683859</t>
  </si>
  <si>
    <t>PLZELD030037280134</t>
  </si>
  <si>
    <t xml:space="preserve">8. </t>
  </si>
  <si>
    <t>Zespół Szkół Ponadgimnazjalnych w Poddębicach</t>
  </si>
  <si>
    <t>70115264</t>
  </si>
  <si>
    <t>PLZELD030002400138</t>
  </si>
  <si>
    <t xml:space="preserve">9. </t>
  </si>
  <si>
    <t>Liceum Ogólnokształcące w Poddębicach</t>
  </si>
  <si>
    <t>13/15</t>
  </si>
  <si>
    <t>00189634</t>
  </si>
  <si>
    <t>PLZELD030036550158</t>
  </si>
  <si>
    <t xml:space="preserve">10. </t>
  </si>
  <si>
    <t>00186615</t>
  </si>
  <si>
    <t>PLZELD030036560159</t>
  </si>
  <si>
    <t xml:space="preserve">11. </t>
  </si>
  <si>
    <t>70380962</t>
  </si>
  <si>
    <t>PLZELD030036570160</t>
  </si>
  <si>
    <t xml:space="preserve">12. </t>
  </si>
  <si>
    <t>01196679</t>
  </si>
  <si>
    <t>PLZELD030631000142</t>
  </si>
  <si>
    <t xml:space="preserve">13. </t>
  </si>
  <si>
    <t>Powiatowy Środowiskowy Dom Samopomocy w Czepowie</t>
  </si>
  <si>
    <t>Czepów</t>
  </si>
  <si>
    <t>75</t>
  </si>
  <si>
    <t>99-210</t>
  </si>
  <si>
    <t>Uniejów</t>
  </si>
  <si>
    <t>100747</t>
  </si>
  <si>
    <t>PL0037460002985309</t>
  </si>
  <si>
    <t>OSD: Energa-Operator S.A.</t>
  </si>
  <si>
    <t xml:space="preserve">14. </t>
  </si>
  <si>
    <t>Powiatowy Środowiskowy Dom Samopomocy</t>
  </si>
  <si>
    <t>Os. 40-Lecia PRL</t>
  </si>
  <si>
    <t>4</t>
  </si>
  <si>
    <t>99-235</t>
  </si>
  <si>
    <t>Pęczniew</t>
  </si>
  <si>
    <t>04097449</t>
  </si>
  <si>
    <t>PLZELD030036510154</t>
  </si>
  <si>
    <t>15.</t>
  </si>
  <si>
    <t>Dom Pomocy Społecznej - Gostków</t>
  </si>
  <si>
    <t>Stary Gostków</t>
  </si>
  <si>
    <t>41</t>
  </si>
  <si>
    <t>99-220</t>
  </si>
  <si>
    <t>Wartkowice</t>
  </si>
  <si>
    <t>03419028</t>
  </si>
  <si>
    <t>PLZELD030035250125</t>
  </si>
  <si>
    <t>G11</t>
  </si>
  <si>
    <t>16.</t>
  </si>
  <si>
    <t>PLZELD030015370174</t>
  </si>
  <si>
    <t>suma ogólna:</t>
  </si>
  <si>
    <t>1.4 Zużycie energii elektrycznej w strefach dla taryfy B23</t>
  </si>
  <si>
    <t>Nr licznika</t>
  </si>
  <si>
    <t>Szczyt przedpołudniowy
[MWh]</t>
  </si>
  <si>
    <t>Szczyt popołudniowy
[MWh]</t>
  </si>
  <si>
    <t xml:space="preserve">
Reszta doby
[MWh]</t>
  </si>
  <si>
    <t xml:space="preserve">
Łącznie
[MWh]</t>
  </si>
  <si>
    <t>Razem:</t>
  </si>
  <si>
    <t>Szacowane zużycie energii [kWh] w okresie
od 01.01.2017 r.
do 31.12.2017 r.
uwzgl. 10% wzrost zużycia</t>
  </si>
  <si>
    <t>Przedmiotem zamówienia jest Zakup Energii Elektrycznej</t>
  </si>
  <si>
    <t>1.1 Obiekty (taryfa B23)</t>
  </si>
  <si>
    <t>1.2 Obiekty (taryfy C21, C11)</t>
  </si>
  <si>
    <t>1.3 Obiekty (taryfa G11)</t>
  </si>
  <si>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 xml:space="preserve">OPIS PRZEDMIOTU ZAMÓWIENIA                                         załącznik nr 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</si>
</sst>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8"/>
      <color theme="0" tint="-4.9989318521683403E-2"/>
      <name val="Czcionka tekstu podstawowego"/>
      <family val="2"/>
      <charset val="238"/>
    </font>
    <font>
      <b/>
      <sz val="10"/>
      <color theme="0" tint="-4.9989318521683403E-2"/>
      <name val="Czcionka tekstu podstawowego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1EEF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horizontal="right" vertical="center" indent="1"/>
    </xf>
    <xf numFmtId="0" fontId="12" fillId="3" borderId="1" xfId="0" applyFont="1" applyFill="1" applyBorder="1" applyAlignment="1">
      <alignment horizontal="right" vertical="center" indent="1"/>
    </xf>
    <xf numFmtId="3" fontId="13" fillId="3" borderId="1" xfId="0" applyNumberFormat="1" applyFon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vertical="center" wrapText="1" inden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right" vertical="center" indent="1"/>
    </xf>
    <xf numFmtId="0" fontId="11" fillId="3" borderId="9" xfId="0" applyFont="1" applyFill="1" applyBorder="1" applyAlignment="1">
      <alignment horizontal="right" vertical="center" indent="1"/>
    </xf>
    <xf numFmtId="0" fontId="12" fillId="3" borderId="9" xfId="0" applyFont="1" applyFill="1" applyBorder="1" applyAlignment="1">
      <alignment horizontal="right" vertical="center" indent="1"/>
    </xf>
    <xf numFmtId="3" fontId="13" fillId="3" borderId="9" xfId="0" applyNumberFormat="1" applyFont="1" applyFill="1" applyBorder="1" applyAlignment="1">
      <alignment horizontal="right" vertical="center" indent="1"/>
    </xf>
    <xf numFmtId="0" fontId="14" fillId="3" borderId="9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right" vertical="center" indent="1"/>
    </xf>
    <xf numFmtId="0" fontId="11" fillId="3" borderId="10" xfId="0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right" vertical="center" indent="1"/>
    </xf>
    <xf numFmtId="1" fontId="10" fillId="0" borderId="6" xfId="0" applyNumberFormat="1" applyFont="1" applyBorder="1" applyAlignment="1">
      <alignment horizontal="right" vertical="center" wrapText="1" indent="1"/>
    </xf>
    <xf numFmtId="1" fontId="21" fillId="5" borderId="6" xfId="0" applyNumberFormat="1" applyFont="1" applyFill="1" applyBorder="1" applyAlignment="1">
      <alignment horizontal="right" vertical="center" wrapText="1" indent="1"/>
    </xf>
    <xf numFmtId="0" fontId="23" fillId="3" borderId="9" xfId="0" applyFont="1" applyFill="1" applyBorder="1" applyAlignment="1">
      <alignment horizontal="left" vertical="center"/>
    </xf>
    <xf numFmtId="0" fontId="22" fillId="0" borderId="0" xfId="0" applyFont="1"/>
    <xf numFmtId="1" fontId="22" fillId="0" borderId="0" xfId="0" applyNumberFormat="1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164" fontId="20" fillId="5" borderId="6" xfId="0" applyNumberFormat="1" applyFont="1" applyFill="1" applyBorder="1" applyAlignment="1">
      <alignment horizontal="right" vertical="center" indent="1"/>
    </xf>
    <xf numFmtId="164" fontId="20" fillId="5" borderId="9" xfId="0" applyNumberFormat="1" applyFont="1" applyFill="1" applyBorder="1" applyAlignment="1">
      <alignment horizontal="right" vertical="center" indent="1"/>
    </xf>
    <xf numFmtId="164" fontId="20" fillId="5" borderId="6" xfId="0" applyNumberFormat="1" applyFont="1" applyFill="1" applyBorder="1" applyAlignment="1">
      <alignment horizontal="center" vertical="center"/>
    </xf>
    <xf numFmtId="164" fontId="20" fillId="5" borderId="7" xfId="0" applyNumberFormat="1" applyFont="1" applyFill="1" applyBorder="1" applyAlignment="1">
      <alignment horizontal="center" vertical="center"/>
    </xf>
    <xf numFmtId="164" fontId="20" fillId="5" borderId="9" xfId="0" applyNumberFormat="1" applyFont="1" applyFill="1" applyBorder="1" applyAlignment="1">
      <alignment horizontal="center" vertical="center"/>
    </xf>
    <xf numFmtId="164" fontId="20" fillId="5" borderId="1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A3" sqref="A3:Q3"/>
    </sheetView>
  </sheetViews>
  <sheetFormatPr defaultRowHeight="15"/>
  <cols>
    <col min="1" max="1" width="3.28515625" customWidth="1"/>
    <col min="2" max="3" width="13.28515625" customWidth="1"/>
    <col min="4" max="4" width="10.7109375" customWidth="1"/>
    <col min="5" max="5" width="6.42578125" customWidth="1"/>
    <col min="6" max="6" width="6.140625" customWidth="1"/>
    <col min="7" max="7" width="9" customWidth="1"/>
    <col min="8" max="8" width="10.28515625" customWidth="1"/>
    <col min="9" max="9" width="17" customWidth="1"/>
    <col min="10" max="10" width="5.5703125" customWidth="1"/>
    <col min="11" max="11" width="4.85546875" customWidth="1"/>
    <col min="12" max="12" width="12.7109375" customWidth="1"/>
    <col min="13" max="13" width="16.42578125" customWidth="1"/>
    <col min="14" max="14" width="8.5703125" customWidth="1"/>
    <col min="15" max="15" width="7.85546875" customWidth="1"/>
    <col min="16" max="16" width="5.28515625" customWidth="1"/>
    <col min="17" max="17" width="6.7109375" customWidth="1"/>
  </cols>
  <sheetData>
    <row r="1" spans="1:17" s="1" customFormat="1" ht="15.75">
      <c r="A1" s="43" t="s">
        <v>123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>
      <c r="A2" s="44" t="s">
        <v>119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15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24.95" customHeight="1" thickBot="1">
      <c r="A4" s="41" t="s">
        <v>120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7" ht="41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118</v>
      </c>
      <c r="N5" s="12" t="s">
        <v>13</v>
      </c>
      <c r="O5" s="12" t="s">
        <v>14</v>
      </c>
      <c r="P5" s="12" t="s">
        <v>15</v>
      </c>
      <c r="Q5" s="13" t="s">
        <v>16</v>
      </c>
    </row>
    <row r="6" spans="1:17" ht="29.25">
      <c r="A6" s="14" t="s">
        <v>17</v>
      </c>
      <c r="B6" s="15" t="s">
        <v>18</v>
      </c>
      <c r="C6" s="15" t="s">
        <v>19</v>
      </c>
      <c r="D6" s="16" t="s">
        <v>20</v>
      </c>
      <c r="E6" s="16">
        <v>16</v>
      </c>
      <c r="F6" s="16" t="s">
        <v>21</v>
      </c>
      <c r="G6" s="16" t="s">
        <v>22</v>
      </c>
      <c r="H6" s="16">
        <v>3250020350</v>
      </c>
      <c r="I6" s="17" t="s">
        <v>23</v>
      </c>
      <c r="J6" s="16" t="s">
        <v>24</v>
      </c>
      <c r="K6" s="16">
        <v>200</v>
      </c>
      <c r="L6" s="18">
        <v>254308</v>
      </c>
      <c r="M6" s="36">
        <f>L6+10%*L6</f>
        <v>279738.8</v>
      </c>
      <c r="N6" s="19" t="s">
        <v>25</v>
      </c>
      <c r="O6" s="20" t="s">
        <v>26</v>
      </c>
      <c r="P6" s="20" t="s">
        <v>27</v>
      </c>
      <c r="Q6" s="21" t="s">
        <v>28</v>
      </c>
    </row>
    <row r="7" spans="1:17" ht="29.25">
      <c r="A7" s="14" t="s">
        <v>29</v>
      </c>
      <c r="B7" s="15" t="s">
        <v>18</v>
      </c>
      <c r="C7" s="15" t="s">
        <v>30</v>
      </c>
      <c r="D7" s="16" t="s">
        <v>20</v>
      </c>
      <c r="E7" s="16">
        <v>16</v>
      </c>
      <c r="F7" s="16" t="s">
        <v>21</v>
      </c>
      <c r="G7" s="16" t="s">
        <v>22</v>
      </c>
      <c r="H7" s="16" t="s">
        <v>31</v>
      </c>
      <c r="I7" s="17" t="s">
        <v>32</v>
      </c>
      <c r="J7" s="16" t="s">
        <v>24</v>
      </c>
      <c r="K7" s="16">
        <v>200</v>
      </c>
      <c r="L7" s="18">
        <v>847583</v>
      </c>
      <c r="M7" s="36">
        <f>L7+10%*L7</f>
        <v>932341.3</v>
      </c>
      <c r="N7" s="19" t="s">
        <v>25</v>
      </c>
      <c r="O7" s="20" t="s">
        <v>26</v>
      </c>
      <c r="P7" s="20" t="s">
        <v>27</v>
      </c>
      <c r="Q7" s="21" t="s">
        <v>28</v>
      </c>
    </row>
    <row r="8" spans="1:17" ht="15.75" thickBot="1">
      <c r="A8" s="22"/>
      <c r="B8" s="23"/>
      <c r="C8" s="23"/>
      <c r="D8" s="23"/>
      <c r="E8" s="23"/>
      <c r="F8" s="23"/>
      <c r="G8" s="23"/>
      <c r="H8" s="23"/>
      <c r="I8" s="23"/>
      <c r="J8" s="23"/>
      <c r="K8" s="24" t="s">
        <v>33</v>
      </c>
      <c r="L8" s="25">
        <f>SUBTOTAL(9,L6:L7)</f>
        <v>1101891</v>
      </c>
      <c r="M8" s="25">
        <f>SUBTOTAL(9,M6:M7)</f>
        <v>1212080.1000000001</v>
      </c>
      <c r="N8" s="26" t="s">
        <v>34</v>
      </c>
      <c r="O8" s="23"/>
      <c r="P8" s="27"/>
      <c r="Q8" s="28"/>
    </row>
    <row r="9" spans="1:17" ht="24.95" customHeight="1" thickBot="1">
      <c r="A9" s="41" t="s">
        <v>121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7" ht="41.25">
      <c r="A10" s="11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tr">
        <f>$L$5</f>
        <v>Rzeczywiste zużycie energii [kWh] w okresie
od 01.08.2015 r.
do 31.07.2016 r.</v>
      </c>
      <c r="M10" s="12" t="str">
        <f>$M$5</f>
        <v>Szacowane zużycie energii [kWh] w okresie
od 01.01.2017 r.
do 31.12.2017 r.
uwzgl. 10% wzrost zużycia</v>
      </c>
      <c r="N10" s="12" t="s">
        <v>13</v>
      </c>
      <c r="O10" s="12" t="s">
        <v>14</v>
      </c>
      <c r="P10" s="12" t="s">
        <v>15</v>
      </c>
      <c r="Q10" s="13" t="s">
        <v>16</v>
      </c>
    </row>
    <row r="11" spans="1:17" ht="29.25">
      <c r="A11" s="29" t="s">
        <v>35</v>
      </c>
      <c r="B11" s="30" t="s">
        <v>36</v>
      </c>
      <c r="C11" s="30" t="s">
        <v>37</v>
      </c>
      <c r="D11" s="17" t="s">
        <v>38</v>
      </c>
      <c r="E11" s="17" t="s">
        <v>39</v>
      </c>
      <c r="F11" s="17" t="s">
        <v>21</v>
      </c>
      <c r="G11" s="17" t="s">
        <v>22</v>
      </c>
      <c r="H11" s="31" t="s">
        <v>40</v>
      </c>
      <c r="I11" s="17" t="s">
        <v>41</v>
      </c>
      <c r="J11" s="17" t="s">
        <v>42</v>
      </c>
      <c r="K11" s="17">
        <v>44</v>
      </c>
      <c r="L11" s="18">
        <v>103727</v>
      </c>
      <c r="M11" s="36">
        <f>L11+10%*L11</f>
        <v>114099.7</v>
      </c>
      <c r="N11" s="19" t="s">
        <v>25</v>
      </c>
      <c r="O11" s="32" t="s">
        <v>26</v>
      </c>
      <c r="P11" s="20" t="s">
        <v>27</v>
      </c>
      <c r="Q11" s="21" t="s">
        <v>28</v>
      </c>
    </row>
    <row r="12" spans="1:17" ht="29.25">
      <c r="A12" s="29" t="s">
        <v>43</v>
      </c>
      <c r="B12" s="30" t="s">
        <v>44</v>
      </c>
      <c r="C12" s="30" t="s">
        <v>44</v>
      </c>
      <c r="D12" s="17" t="s">
        <v>38</v>
      </c>
      <c r="E12" s="17" t="s">
        <v>45</v>
      </c>
      <c r="F12" s="17" t="s">
        <v>21</v>
      </c>
      <c r="G12" s="17" t="s">
        <v>22</v>
      </c>
      <c r="H12" s="31" t="s">
        <v>46</v>
      </c>
      <c r="I12" s="17" t="s">
        <v>47</v>
      </c>
      <c r="J12" s="17" t="s">
        <v>48</v>
      </c>
      <c r="K12" s="17">
        <v>6</v>
      </c>
      <c r="L12" s="18">
        <v>7004</v>
      </c>
      <c r="M12" s="36">
        <f t="shared" ref="M12:M23" si="0">L12+10%*L12</f>
        <v>7704.4</v>
      </c>
      <c r="N12" s="19" t="s">
        <v>25</v>
      </c>
      <c r="O12" s="32" t="s">
        <v>26</v>
      </c>
      <c r="P12" s="20" t="s">
        <v>27</v>
      </c>
      <c r="Q12" s="21" t="s">
        <v>28</v>
      </c>
    </row>
    <row r="13" spans="1:17" ht="29.25">
      <c r="A13" s="29" t="s">
        <v>49</v>
      </c>
      <c r="B13" s="30" t="s">
        <v>50</v>
      </c>
      <c r="C13" s="30" t="s">
        <v>50</v>
      </c>
      <c r="D13" s="17" t="s">
        <v>51</v>
      </c>
      <c r="E13" s="17" t="s">
        <v>52</v>
      </c>
      <c r="F13" s="17" t="s">
        <v>21</v>
      </c>
      <c r="G13" s="17" t="s">
        <v>22</v>
      </c>
      <c r="H13" s="31" t="s">
        <v>53</v>
      </c>
      <c r="I13" s="17" t="s">
        <v>54</v>
      </c>
      <c r="J13" s="17" t="s">
        <v>48</v>
      </c>
      <c r="K13" s="17">
        <v>8</v>
      </c>
      <c r="L13" s="18">
        <v>14440</v>
      </c>
      <c r="M13" s="36">
        <f t="shared" si="0"/>
        <v>15884</v>
      </c>
      <c r="N13" s="19" t="s">
        <v>25</v>
      </c>
      <c r="O13" s="32" t="s">
        <v>26</v>
      </c>
      <c r="P13" s="20" t="s">
        <v>27</v>
      </c>
      <c r="Q13" s="21" t="s">
        <v>28</v>
      </c>
    </row>
    <row r="14" spans="1:17" ht="24.75">
      <c r="A14" s="29" t="s">
        <v>55</v>
      </c>
      <c r="B14" s="30" t="s">
        <v>56</v>
      </c>
      <c r="C14" s="30" t="s">
        <v>56</v>
      </c>
      <c r="D14" s="17" t="s">
        <v>57</v>
      </c>
      <c r="E14" s="17" t="s">
        <v>58</v>
      </c>
      <c r="F14" s="17" t="s">
        <v>21</v>
      </c>
      <c r="G14" s="17" t="s">
        <v>22</v>
      </c>
      <c r="H14" s="31" t="s">
        <v>59</v>
      </c>
      <c r="I14" s="17" t="s">
        <v>60</v>
      </c>
      <c r="J14" s="17" t="s">
        <v>48</v>
      </c>
      <c r="K14" s="17">
        <v>12</v>
      </c>
      <c r="L14" s="18">
        <v>20521</v>
      </c>
      <c r="M14" s="36">
        <f t="shared" si="0"/>
        <v>22573.1</v>
      </c>
      <c r="N14" s="19" t="s">
        <v>25</v>
      </c>
      <c r="O14" s="32" t="s">
        <v>26</v>
      </c>
      <c r="P14" s="20" t="s">
        <v>27</v>
      </c>
      <c r="Q14" s="21" t="s">
        <v>28</v>
      </c>
    </row>
    <row r="15" spans="1:17" ht="24.75">
      <c r="A15" s="29" t="s">
        <v>61</v>
      </c>
      <c r="B15" s="30" t="s">
        <v>56</v>
      </c>
      <c r="C15" s="30" t="s">
        <v>56</v>
      </c>
      <c r="D15" s="17" t="s">
        <v>57</v>
      </c>
      <c r="E15" s="17" t="s">
        <v>58</v>
      </c>
      <c r="F15" s="17" t="s">
        <v>21</v>
      </c>
      <c r="G15" s="17" t="s">
        <v>22</v>
      </c>
      <c r="H15" s="31" t="s">
        <v>62</v>
      </c>
      <c r="I15" s="17" t="s">
        <v>63</v>
      </c>
      <c r="J15" s="17" t="s">
        <v>48</v>
      </c>
      <c r="K15" s="17">
        <v>5</v>
      </c>
      <c r="L15" s="18">
        <v>3481</v>
      </c>
      <c r="M15" s="36">
        <f t="shared" si="0"/>
        <v>3829.1</v>
      </c>
      <c r="N15" s="19" t="s">
        <v>25</v>
      </c>
      <c r="O15" s="32" t="s">
        <v>26</v>
      </c>
      <c r="P15" s="20" t="s">
        <v>27</v>
      </c>
      <c r="Q15" s="21" t="s">
        <v>28</v>
      </c>
    </row>
    <row r="16" spans="1:17" ht="29.25">
      <c r="A16" s="29" t="s">
        <v>64</v>
      </c>
      <c r="B16" s="30" t="s">
        <v>65</v>
      </c>
      <c r="C16" s="30" t="s">
        <v>65</v>
      </c>
      <c r="D16" s="17" t="s">
        <v>57</v>
      </c>
      <c r="E16" s="17">
        <v>13</v>
      </c>
      <c r="F16" s="17" t="s">
        <v>21</v>
      </c>
      <c r="G16" s="17" t="s">
        <v>22</v>
      </c>
      <c r="H16" s="31" t="s">
        <v>66</v>
      </c>
      <c r="I16" s="17" t="s">
        <v>67</v>
      </c>
      <c r="J16" s="17" t="s">
        <v>42</v>
      </c>
      <c r="K16" s="17">
        <v>50</v>
      </c>
      <c r="L16" s="18">
        <v>37927</v>
      </c>
      <c r="M16" s="36">
        <f t="shared" si="0"/>
        <v>41719.699999999997</v>
      </c>
      <c r="N16" s="19" t="s">
        <v>25</v>
      </c>
      <c r="O16" s="32" t="s">
        <v>26</v>
      </c>
      <c r="P16" s="20" t="s">
        <v>27</v>
      </c>
      <c r="Q16" s="21" t="s">
        <v>28</v>
      </c>
    </row>
    <row r="17" spans="1:17" ht="29.25">
      <c r="A17" s="29" t="s">
        <v>68</v>
      </c>
      <c r="B17" s="30" t="s">
        <v>69</v>
      </c>
      <c r="C17" s="30" t="s">
        <v>69</v>
      </c>
      <c r="D17" s="17" t="s">
        <v>20</v>
      </c>
      <c r="E17" s="17" t="s">
        <v>70</v>
      </c>
      <c r="F17" s="17" t="s">
        <v>21</v>
      </c>
      <c r="G17" s="17" t="s">
        <v>22</v>
      </c>
      <c r="H17" s="31" t="s">
        <v>71</v>
      </c>
      <c r="I17" s="17" t="s">
        <v>72</v>
      </c>
      <c r="J17" s="17" t="s">
        <v>48</v>
      </c>
      <c r="K17" s="17">
        <v>24</v>
      </c>
      <c r="L17" s="18">
        <v>13064</v>
      </c>
      <c r="M17" s="36">
        <f t="shared" si="0"/>
        <v>14370.4</v>
      </c>
      <c r="N17" s="19" t="s">
        <v>25</v>
      </c>
      <c r="O17" s="32" t="s">
        <v>26</v>
      </c>
      <c r="P17" s="20" t="s">
        <v>27</v>
      </c>
      <c r="Q17" s="21" t="s">
        <v>28</v>
      </c>
    </row>
    <row r="18" spans="1:17" ht="29.25">
      <c r="A18" s="29" t="s">
        <v>73</v>
      </c>
      <c r="B18" s="30" t="s">
        <v>69</v>
      </c>
      <c r="C18" s="30" t="s">
        <v>69</v>
      </c>
      <c r="D18" s="17" t="s">
        <v>20</v>
      </c>
      <c r="E18" s="17" t="s">
        <v>70</v>
      </c>
      <c r="F18" s="17" t="s">
        <v>21</v>
      </c>
      <c r="G18" s="17" t="s">
        <v>22</v>
      </c>
      <c r="H18" s="31" t="s">
        <v>74</v>
      </c>
      <c r="I18" s="17" t="s">
        <v>75</v>
      </c>
      <c r="J18" s="17" t="s">
        <v>48</v>
      </c>
      <c r="K18" s="17">
        <v>21</v>
      </c>
      <c r="L18" s="18">
        <v>16238</v>
      </c>
      <c r="M18" s="36">
        <f t="shared" si="0"/>
        <v>17861.8</v>
      </c>
      <c r="N18" s="19" t="s">
        <v>25</v>
      </c>
      <c r="O18" s="32" t="s">
        <v>26</v>
      </c>
      <c r="P18" s="20" t="s">
        <v>27</v>
      </c>
      <c r="Q18" s="21" t="s">
        <v>28</v>
      </c>
    </row>
    <row r="19" spans="1:17" ht="29.25">
      <c r="A19" s="29" t="s">
        <v>76</v>
      </c>
      <c r="B19" s="30" t="s">
        <v>69</v>
      </c>
      <c r="C19" s="30" t="s">
        <v>69</v>
      </c>
      <c r="D19" s="17" t="s">
        <v>20</v>
      </c>
      <c r="E19" s="17" t="s">
        <v>70</v>
      </c>
      <c r="F19" s="17" t="s">
        <v>21</v>
      </c>
      <c r="G19" s="17" t="s">
        <v>22</v>
      </c>
      <c r="H19" s="31" t="s">
        <v>77</v>
      </c>
      <c r="I19" s="17" t="s">
        <v>78</v>
      </c>
      <c r="J19" s="17" t="s">
        <v>48</v>
      </c>
      <c r="K19" s="17">
        <v>10</v>
      </c>
      <c r="L19" s="18">
        <v>353</v>
      </c>
      <c r="M19" s="36">
        <f t="shared" si="0"/>
        <v>388.3</v>
      </c>
      <c r="N19" s="19" t="s">
        <v>25</v>
      </c>
      <c r="O19" s="32" t="s">
        <v>26</v>
      </c>
      <c r="P19" s="20" t="s">
        <v>27</v>
      </c>
      <c r="Q19" s="21" t="s">
        <v>28</v>
      </c>
    </row>
    <row r="20" spans="1:17" ht="29.25">
      <c r="A20" s="29" t="s">
        <v>79</v>
      </c>
      <c r="B20" s="30" t="s">
        <v>69</v>
      </c>
      <c r="C20" s="30" t="s">
        <v>69</v>
      </c>
      <c r="D20" s="17" t="s">
        <v>20</v>
      </c>
      <c r="E20" s="17" t="s">
        <v>70</v>
      </c>
      <c r="F20" s="17" t="s">
        <v>21</v>
      </c>
      <c r="G20" s="17" t="s">
        <v>22</v>
      </c>
      <c r="H20" s="31" t="s">
        <v>80</v>
      </c>
      <c r="I20" s="17" t="s">
        <v>81</v>
      </c>
      <c r="J20" s="17" t="s">
        <v>48</v>
      </c>
      <c r="K20" s="17">
        <v>5</v>
      </c>
      <c r="L20" s="18">
        <v>281</v>
      </c>
      <c r="M20" s="36">
        <f t="shared" si="0"/>
        <v>309.10000000000002</v>
      </c>
      <c r="N20" s="19" t="s">
        <v>25</v>
      </c>
      <c r="O20" s="32" t="s">
        <v>26</v>
      </c>
      <c r="P20" s="20" t="s">
        <v>27</v>
      </c>
      <c r="Q20" s="21" t="s">
        <v>28</v>
      </c>
    </row>
    <row r="21" spans="1:17" ht="39">
      <c r="A21" s="29" t="s">
        <v>82</v>
      </c>
      <c r="B21" s="30" t="s">
        <v>83</v>
      </c>
      <c r="C21" s="30" t="s">
        <v>83</v>
      </c>
      <c r="D21" s="17" t="s">
        <v>84</v>
      </c>
      <c r="E21" s="17" t="s">
        <v>85</v>
      </c>
      <c r="F21" s="17" t="s">
        <v>86</v>
      </c>
      <c r="G21" s="17" t="s">
        <v>87</v>
      </c>
      <c r="H21" s="31" t="s">
        <v>88</v>
      </c>
      <c r="I21" s="31" t="s">
        <v>89</v>
      </c>
      <c r="J21" s="17" t="s">
        <v>48</v>
      </c>
      <c r="K21" s="17">
        <v>20</v>
      </c>
      <c r="L21" s="18">
        <v>11279</v>
      </c>
      <c r="M21" s="36">
        <f t="shared" si="0"/>
        <v>12406.9</v>
      </c>
      <c r="N21" s="33" t="s">
        <v>90</v>
      </c>
      <c r="O21" s="32" t="s">
        <v>26</v>
      </c>
      <c r="P21" s="20" t="s">
        <v>27</v>
      </c>
      <c r="Q21" s="21" t="s">
        <v>28</v>
      </c>
    </row>
    <row r="22" spans="1:17" ht="29.25">
      <c r="A22" s="14" t="s">
        <v>91</v>
      </c>
      <c r="B22" s="30" t="s">
        <v>92</v>
      </c>
      <c r="C22" s="30" t="s">
        <v>92</v>
      </c>
      <c r="D22" s="17" t="s">
        <v>93</v>
      </c>
      <c r="E22" s="17" t="s">
        <v>94</v>
      </c>
      <c r="F22" s="17" t="s">
        <v>95</v>
      </c>
      <c r="G22" s="17" t="s">
        <v>96</v>
      </c>
      <c r="H22" s="31" t="s">
        <v>97</v>
      </c>
      <c r="I22" s="17" t="s">
        <v>98</v>
      </c>
      <c r="J22" s="17" t="s">
        <v>48</v>
      </c>
      <c r="K22" s="17">
        <v>10</v>
      </c>
      <c r="L22" s="18">
        <v>17620</v>
      </c>
      <c r="M22" s="36">
        <f t="shared" si="0"/>
        <v>19382</v>
      </c>
      <c r="N22" s="19" t="s">
        <v>25</v>
      </c>
      <c r="O22" s="32" t="s">
        <v>26</v>
      </c>
      <c r="P22" s="20" t="s">
        <v>27</v>
      </c>
      <c r="Q22" s="21" t="s">
        <v>28</v>
      </c>
    </row>
    <row r="23" spans="1:17" ht="15.75" thickBo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 t="s">
        <v>33</v>
      </c>
      <c r="L23" s="25">
        <f>SUBTOTAL(9,L11:L22)</f>
        <v>245935</v>
      </c>
      <c r="M23" s="37">
        <f t="shared" si="0"/>
        <v>270528.5</v>
      </c>
      <c r="N23" s="38" t="s">
        <v>34</v>
      </c>
      <c r="O23" s="23"/>
      <c r="P23" s="27"/>
      <c r="Q23" s="28"/>
    </row>
    <row r="24" spans="1:17" ht="24.95" customHeight="1" thickBot="1">
      <c r="A24" s="41" t="s">
        <v>122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39"/>
      <c r="M24" s="40"/>
      <c r="N24" s="39"/>
    </row>
    <row r="25" spans="1:17" ht="41.25">
      <c r="A25" s="11" t="s">
        <v>1</v>
      </c>
      <c r="B25" s="12" t="s">
        <v>2</v>
      </c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7</v>
      </c>
      <c r="H25" s="12" t="s">
        <v>8</v>
      </c>
      <c r="I25" s="12" t="s">
        <v>9</v>
      </c>
      <c r="J25" s="12" t="s">
        <v>10</v>
      </c>
      <c r="K25" s="12" t="s">
        <v>11</v>
      </c>
      <c r="L25" s="12" t="str">
        <f>$L$5</f>
        <v>Rzeczywiste zużycie energii [kWh] w okresie
od 01.08.2015 r.
do 31.07.2016 r.</v>
      </c>
      <c r="M25" s="12" t="str">
        <f>$M$5</f>
        <v>Szacowane zużycie energii [kWh] w okresie
od 01.01.2017 r.
do 31.12.2017 r.
uwzgl. 10% wzrost zużycia</v>
      </c>
      <c r="N25" s="12" t="s">
        <v>13</v>
      </c>
      <c r="O25" s="12" t="s">
        <v>14</v>
      </c>
      <c r="P25" s="12" t="s">
        <v>15</v>
      </c>
      <c r="Q25" s="13" t="s">
        <v>16</v>
      </c>
    </row>
    <row r="26" spans="1:17" s="2" customFormat="1" ht="29.25">
      <c r="A26" s="29" t="s">
        <v>99</v>
      </c>
      <c r="B26" s="30" t="s">
        <v>100</v>
      </c>
      <c r="C26" s="30" t="s">
        <v>100</v>
      </c>
      <c r="D26" s="17" t="s">
        <v>101</v>
      </c>
      <c r="E26" s="17" t="s">
        <v>102</v>
      </c>
      <c r="F26" s="17" t="s">
        <v>103</v>
      </c>
      <c r="G26" s="17" t="s">
        <v>104</v>
      </c>
      <c r="H26" s="31" t="s">
        <v>105</v>
      </c>
      <c r="I26" s="17" t="s">
        <v>106</v>
      </c>
      <c r="J26" s="17" t="s">
        <v>107</v>
      </c>
      <c r="K26" s="17">
        <v>70</v>
      </c>
      <c r="L26" s="18">
        <v>89190</v>
      </c>
      <c r="M26" s="18">
        <f t="shared" ref="M26:M27" si="1">INT(L26+(L26*10%))</f>
        <v>98109</v>
      </c>
      <c r="N26" s="19" t="s">
        <v>25</v>
      </c>
      <c r="O26" s="32" t="s">
        <v>26</v>
      </c>
      <c r="P26" s="20" t="s">
        <v>27</v>
      </c>
      <c r="Q26" s="21" t="s">
        <v>28</v>
      </c>
    </row>
    <row r="27" spans="1:17" s="2" customFormat="1" ht="29.25">
      <c r="A27" s="29" t="s">
        <v>108</v>
      </c>
      <c r="B27" s="30" t="s">
        <v>65</v>
      </c>
      <c r="C27" s="30" t="s">
        <v>65</v>
      </c>
      <c r="D27" s="17" t="s">
        <v>57</v>
      </c>
      <c r="E27" s="31" t="s">
        <v>52</v>
      </c>
      <c r="F27" s="17" t="s">
        <v>21</v>
      </c>
      <c r="G27" s="17" t="s">
        <v>22</v>
      </c>
      <c r="H27" s="17">
        <v>14012638</v>
      </c>
      <c r="I27" s="17" t="s">
        <v>109</v>
      </c>
      <c r="J27" s="17" t="s">
        <v>107</v>
      </c>
      <c r="K27" s="17">
        <v>60</v>
      </c>
      <c r="L27" s="18">
        <v>34380</v>
      </c>
      <c r="M27" s="18">
        <f t="shared" si="1"/>
        <v>37818</v>
      </c>
      <c r="N27" s="19" t="s">
        <v>25</v>
      </c>
      <c r="O27" s="32" t="s">
        <v>26</v>
      </c>
      <c r="P27" s="20" t="s">
        <v>27</v>
      </c>
      <c r="Q27" s="21" t="s">
        <v>28</v>
      </c>
    </row>
    <row r="28" spans="1:17" ht="15.75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4" t="s">
        <v>33</v>
      </c>
      <c r="L28" s="25">
        <f>SUBTOTAL(9,L26:L27)</f>
        <v>123570</v>
      </c>
      <c r="M28" s="25">
        <f>SUBTOTAL(9,M26:M27)</f>
        <v>135927</v>
      </c>
      <c r="N28" s="26" t="s">
        <v>34</v>
      </c>
      <c r="O28" s="23"/>
      <c r="P28" s="27"/>
      <c r="Q28" s="28"/>
    </row>
    <row r="29" spans="1:17" ht="6.9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5" t="s">
        <v>110</v>
      </c>
      <c r="L30" s="6">
        <f>SUBTOTAL(9,L6:L28)</f>
        <v>1471396</v>
      </c>
      <c r="M30" s="6">
        <v>1618536</v>
      </c>
      <c r="N30" s="7" t="s">
        <v>34</v>
      </c>
      <c r="O30" s="4"/>
      <c r="P30" s="8"/>
      <c r="Q30" s="4"/>
    </row>
    <row r="32" spans="1:17">
      <c r="B32" s="46" t="str">
        <f>"Zużycie energii elektrycznej wg faktur dla powyższych obiektów w okresie "&amp;MID(L5,45,16)&amp;" "&amp;MID(L5,62,16)&amp;" wyniosło "&amp;INT(L30)&amp;" kWh"</f>
        <v>Zużycie energii elektrycznej wg faktur dla powyższych obiektów w okresie od 01.08.2015 r. do 31.07.2016 r. wyniosło 1471396 kWh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6.9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>
      <c r="B34" s="46" t="str">
        <f>"Szacowane zapotrzebowanie na energię elektryczną dla powyższych obiektów w okresie "&amp;MID(M5,43,16)&amp;" "&amp;MID(M5,60,16)&amp;" wynosi "&amp;INT(M30)&amp;" kWh"</f>
        <v>Szacowane zapotrzebowanie na energię elektryczną dla powyższych obiektów w okresie od 01.01.2017 r. do 31.12.2017 r. wynosi 1618536 kWh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6" spans="1:17" ht="24.95" customHeight="1" thickBot="1">
      <c r="A36" s="41" t="s">
        <v>111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7" ht="33.75">
      <c r="A37" s="47" t="s">
        <v>112</v>
      </c>
      <c r="B37" s="48"/>
      <c r="C37" s="34" t="s">
        <v>113</v>
      </c>
      <c r="D37" s="34" t="s">
        <v>114</v>
      </c>
      <c r="E37" s="49" t="s">
        <v>115</v>
      </c>
      <c r="F37" s="49"/>
      <c r="G37" s="49" t="s">
        <v>116</v>
      </c>
      <c r="H37" s="50"/>
      <c r="I37" s="9"/>
      <c r="M37" s="10"/>
    </row>
    <row r="38" spans="1:17">
      <c r="A38" s="51">
        <v>3250020350</v>
      </c>
      <c r="B38" s="52"/>
      <c r="C38" s="35">
        <v>68.992999999999995</v>
      </c>
      <c r="D38" s="35">
        <v>29.745000000000001</v>
      </c>
      <c r="E38" s="53">
        <v>155.57</v>
      </c>
      <c r="F38" s="53"/>
      <c r="G38" s="54">
        <f>SUM(C38:F38)</f>
        <v>254.30799999999999</v>
      </c>
      <c r="H38" s="55"/>
      <c r="M38" s="10"/>
    </row>
    <row r="39" spans="1:17">
      <c r="A39" s="51">
        <v>3250020359</v>
      </c>
      <c r="B39" s="52"/>
      <c r="C39" s="35">
        <v>206.251</v>
      </c>
      <c r="D39" s="35">
        <v>102.533</v>
      </c>
      <c r="E39" s="53">
        <v>538.79899999999998</v>
      </c>
      <c r="F39" s="53"/>
      <c r="G39" s="54">
        <f>SUM(C39:F39)</f>
        <v>847.58299999999997</v>
      </c>
      <c r="H39" s="55"/>
    </row>
    <row r="40" spans="1:17">
      <c r="A40" s="56" t="s">
        <v>117</v>
      </c>
      <c r="B40" s="57"/>
      <c r="C40" s="60">
        <f>SUM(C38:C39)</f>
        <v>275.24400000000003</v>
      </c>
      <c r="D40" s="60">
        <f>SUM(D38:D39)</f>
        <v>132.27799999999999</v>
      </c>
      <c r="E40" s="60">
        <f>SUM(E38:F39)</f>
        <v>694.36899999999991</v>
      </c>
      <c r="F40" s="60"/>
      <c r="G40" s="62">
        <f>SUM(G38:H39)</f>
        <v>1101.8910000000001</v>
      </c>
      <c r="H40" s="63"/>
    </row>
    <row r="41" spans="1:17" ht="15.75" thickBot="1">
      <c r="A41" s="58"/>
      <c r="B41" s="59"/>
      <c r="C41" s="61"/>
      <c r="D41" s="61"/>
      <c r="E41" s="61"/>
      <c r="F41" s="61"/>
      <c r="G41" s="64"/>
      <c r="H41" s="65"/>
    </row>
  </sheetData>
  <mergeCells count="23">
    <mergeCell ref="A40:B41"/>
    <mergeCell ref="C40:C41"/>
    <mergeCell ref="D40:D41"/>
    <mergeCell ref="E40:F41"/>
    <mergeCell ref="G40:H41"/>
    <mergeCell ref="A38:B38"/>
    <mergeCell ref="E38:F38"/>
    <mergeCell ref="G38:H38"/>
    <mergeCell ref="A39:B39"/>
    <mergeCell ref="E39:F39"/>
    <mergeCell ref="G39:H39"/>
    <mergeCell ref="B32:Q32"/>
    <mergeCell ref="B34:Q34"/>
    <mergeCell ref="A36:K36"/>
    <mergeCell ref="A37:B37"/>
    <mergeCell ref="E37:F37"/>
    <mergeCell ref="G37:H37"/>
    <mergeCell ref="A24:K24"/>
    <mergeCell ref="A1:Q1"/>
    <mergeCell ref="A2:Q2"/>
    <mergeCell ref="A3:Q3"/>
    <mergeCell ref="A4:K4"/>
    <mergeCell ref="A9:K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do SIWZ</vt:lpstr>
      <vt:lpstr>'Załącznik nr 2 do SIWZ'!Tytuły_wydruku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jwojcik</cp:lastModifiedBy>
  <cp:lastPrinted>2016-10-28T07:51:36Z</cp:lastPrinted>
  <dcterms:created xsi:type="dcterms:W3CDTF">2016-10-05T13:30:38Z</dcterms:created>
  <dcterms:modified xsi:type="dcterms:W3CDTF">2016-10-28T07:53:11Z</dcterms:modified>
</cp:coreProperties>
</file>