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tabela elementów" sheetId="2" r:id="rId1"/>
    <sheet name="HRF  " sheetId="5" r:id="rId2"/>
    <sheet name="HRF  -07.08.2017" sheetId="4" state="hidden" r:id="rId3"/>
    <sheet name="HRF" sheetId="1" state="hidden" r:id="rId4"/>
    <sheet name="Arkusz3" sheetId="3" state="hidden" r:id="rId5"/>
    <sheet name="Arkusz1" sheetId="6" state="hidden" r:id="rId6"/>
  </sheets>
  <calcPr calcId="124519" fullPrecision="0"/>
</workbook>
</file>

<file path=xl/calcChain.xml><?xml version="1.0" encoding="utf-8"?>
<calcChain xmlns="http://schemas.openxmlformats.org/spreadsheetml/2006/main">
  <c r="T127" i="5"/>
  <c r="T126"/>
  <c r="T125"/>
  <c r="T124"/>
  <c r="T123"/>
  <c r="T122"/>
  <c r="T117"/>
  <c r="T116"/>
  <c r="T115"/>
  <c r="T114"/>
  <c r="T113"/>
  <c r="T112"/>
  <c r="T111"/>
  <c r="T110"/>
  <c r="C18" i="2"/>
  <c r="C17"/>
  <c r="C27"/>
  <c r="C12" i="5"/>
  <c r="T12" s="1"/>
  <c r="W34"/>
  <c r="V34"/>
  <c r="X8"/>
  <c r="W8"/>
  <c r="V8"/>
  <c r="U8"/>
  <c r="S100"/>
  <c r="S101" s="1"/>
  <c r="AC87"/>
  <c r="X87"/>
  <c r="F64" i="2" l="1"/>
  <c r="C51"/>
  <c r="AD121" i="5"/>
  <c r="AE121"/>
  <c r="AF121"/>
  <c r="AG121"/>
  <c r="AC121"/>
  <c r="U121"/>
  <c r="V121"/>
  <c r="W121"/>
  <c r="X121"/>
  <c r="T121"/>
  <c r="AJ105"/>
  <c r="AJ106"/>
  <c r="AJ107"/>
  <c r="AB120"/>
  <c r="H80" i="2"/>
  <c r="G80" s="1"/>
  <c r="C64"/>
  <c r="E80"/>
  <c r="D80" s="1"/>
  <c r="AA120" i="5"/>
  <c r="H75" i="2"/>
  <c r="G75" s="1"/>
  <c r="H76"/>
  <c r="G76" s="1"/>
  <c r="H77"/>
  <c r="G77" s="1"/>
  <c r="H78"/>
  <c r="G78" s="1"/>
  <c r="H79"/>
  <c r="G79" s="1"/>
  <c r="E75"/>
  <c r="D75" s="1"/>
  <c r="E76"/>
  <c r="D76" s="1"/>
  <c r="E77"/>
  <c r="D77" s="1"/>
  <c r="E78"/>
  <c r="D78" s="1"/>
  <c r="E79"/>
  <c r="D79" s="1"/>
  <c r="Z120" i="5"/>
  <c r="H71" i="2"/>
  <c r="G71" s="1"/>
  <c r="H72"/>
  <c r="G72" s="1"/>
  <c r="H73"/>
  <c r="G73" s="1"/>
  <c r="H74"/>
  <c r="G74" s="1"/>
  <c r="E70"/>
  <c r="D70" s="1"/>
  <c r="E71"/>
  <c r="D71" s="1"/>
  <c r="E72"/>
  <c r="D72" s="1"/>
  <c r="E73"/>
  <c r="D73" s="1"/>
  <c r="E74"/>
  <c r="D74" s="1"/>
  <c r="Y120" i="5"/>
  <c r="H67" i="2"/>
  <c r="G67" s="1"/>
  <c r="H68"/>
  <c r="G68" s="1"/>
  <c r="H69"/>
  <c r="G69" s="1"/>
  <c r="H70"/>
  <c r="G70" s="1"/>
  <c r="H66"/>
  <c r="G66" s="1"/>
  <c r="H65"/>
  <c r="G65" s="1"/>
  <c r="E66"/>
  <c r="D66" s="1"/>
  <c r="E67"/>
  <c r="D67" s="1"/>
  <c r="E68"/>
  <c r="D68" s="1"/>
  <c r="E69"/>
  <c r="D69" s="1"/>
  <c r="E65"/>
  <c r="I65" s="1"/>
  <c r="AD100" i="5"/>
  <c r="H63" i="2"/>
  <c r="G63" s="1"/>
  <c r="E63"/>
  <c r="D63" s="1"/>
  <c r="H62"/>
  <c r="G62" s="1"/>
  <c r="E62"/>
  <c r="I62" s="1"/>
  <c r="AA100" i="5"/>
  <c r="H59" i="2"/>
  <c r="G59" s="1"/>
  <c r="H60"/>
  <c r="G60" s="1"/>
  <c r="H61"/>
  <c r="G61" s="1"/>
  <c r="Y100" i="5"/>
  <c r="E59" i="2"/>
  <c r="D59" s="1"/>
  <c r="Z100" i="5"/>
  <c r="G54" i="2"/>
  <c r="G56"/>
  <c r="G58"/>
  <c r="H53"/>
  <c r="G53" s="1"/>
  <c r="H54"/>
  <c r="H55"/>
  <c r="G55" s="1"/>
  <c r="H56"/>
  <c r="H57"/>
  <c r="G57" s="1"/>
  <c r="H58"/>
  <c r="H52"/>
  <c r="T100" i="5"/>
  <c r="E55" i="2"/>
  <c r="D55" s="1"/>
  <c r="E56"/>
  <c r="D56" s="1"/>
  <c r="E57"/>
  <c r="D57" s="1"/>
  <c r="E58"/>
  <c r="D58" s="1"/>
  <c r="E53"/>
  <c r="D53" s="1"/>
  <c r="E54"/>
  <c r="D54" s="1"/>
  <c r="H83"/>
  <c r="D62" l="1"/>
  <c r="I58"/>
  <c r="I56"/>
  <c r="I80"/>
  <c r="I54"/>
  <c r="E60"/>
  <c r="I57"/>
  <c r="I55"/>
  <c r="I53"/>
  <c r="G52"/>
  <c r="E61"/>
  <c r="D61" s="1"/>
  <c r="D65"/>
  <c r="I66"/>
  <c r="I68"/>
  <c r="I74"/>
  <c r="I72"/>
  <c r="I78"/>
  <c r="I76"/>
  <c r="I79"/>
  <c r="I77"/>
  <c r="I75"/>
  <c r="I73"/>
  <c r="I71"/>
  <c r="I70"/>
  <c r="I69"/>
  <c r="I67"/>
  <c r="I63"/>
  <c r="I59"/>
  <c r="E52"/>
  <c r="D52" s="1"/>
  <c r="AI28" i="5"/>
  <c r="AI29"/>
  <c r="AI10"/>
  <c r="AI11"/>
  <c r="E82" i="2"/>
  <c r="E83"/>
  <c r="E81"/>
  <c r="E64"/>
  <c r="C120" i="5"/>
  <c r="G22" i="2"/>
  <c r="G27"/>
  <c r="G17"/>
  <c r="F17"/>
  <c r="H17"/>
  <c r="F22"/>
  <c r="F27"/>
  <c r="A15" i="6"/>
  <c r="AG129" i="5"/>
  <c r="AF129"/>
  <c r="AE129"/>
  <c r="AD129"/>
  <c r="AC129"/>
  <c r="X129"/>
  <c r="W129"/>
  <c r="V129"/>
  <c r="U129"/>
  <c r="T129"/>
  <c r="R129"/>
  <c r="Q129"/>
  <c r="P129"/>
  <c r="O129"/>
  <c r="N129"/>
  <c r="M129"/>
  <c r="L129"/>
  <c r="K129"/>
  <c r="J129"/>
  <c r="I129"/>
  <c r="H129"/>
  <c r="G129"/>
  <c r="F129"/>
  <c r="E129"/>
  <c r="D129"/>
  <c r="AG128"/>
  <c r="AF128"/>
  <c r="AE128"/>
  <c r="AD128"/>
  <c r="AC128"/>
  <c r="X128"/>
  <c r="W128"/>
  <c r="V128"/>
  <c r="U128"/>
  <c r="T128"/>
  <c r="R128"/>
  <c r="R130" s="1"/>
  <c r="Q128"/>
  <c r="Q130" s="1"/>
  <c r="P128"/>
  <c r="P130" s="1"/>
  <c r="O128"/>
  <c r="O130" s="1"/>
  <c r="N128"/>
  <c r="N130" s="1"/>
  <c r="M128"/>
  <c r="M130" s="1"/>
  <c r="L128"/>
  <c r="L130" s="1"/>
  <c r="K128"/>
  <c r="K130" s="1"/>
  <c r="J128"/>
  <c r="J130" s="1"/>
  <c r="I128"/>
  <c r="I130" s="1"/>
  <c r="H128"/>
  <c r="H130" s="1"/>
  <c r="G128"/>
  <c r="G130" s="1"/>
  <c r="F128"/>
  <c r="E128"/>
  <c r="C145" s="1"/>
  <c r="S145" s="1"/>
  <c r="D128"/>
  <c r="AB121"/>
  <c r="AA128"/>
  <c r="Z128"/>
  <c r="B120"/>
  <c r="A120"/>
  <c r="C126"/>
  <c r="AI126" s="1"/>
  <c r="AJ126" s="1"/>
  <c r="B126"/>
  <c r="A126"/>
  <c r="C124"/>
  <c r="AI124" s="1"/>
  <c r="AJ124" s="1"/>
  <c r="B124"/>
  <c r="A124"/>
  <c r="C122"/>
  <c r="AI122" s="1"/>
  <c r="AJ122" s="1"/>
  <c r="B122"/>
  <c r="A122"/>
  <c r="C118"/>
  <c r="AB118" s="1"/>
  <c r="B118"/>
  <c r="A118"/>
  <c r="C116"/>
  <c r="AI116" s="1"/>
  <c r="AJ116" s="1"/>
  <c r="B116"/>
  <c r="A116"/>
  <c r="C114"/>
  <c r="AI114" s="1"/>
  <c r="AJ114" s="1"/>
  <c r="B114"/>
  <c r="A114"/>
  <c r="B112"/>
  <c r="A112"/>
  <c r="C110"/>
  <c r="AI110" s="1"/>
  <c r="AJ110" s="1"/>
  <c r="B110"/>
  <c r="A110"/>
  <c r="AD101"/>
  <c r="AA101"/>
  <c r="Z101"/>
  <c r="Y101"/>
  <c r="T101"/>
  <c r="B100"/>
  <c r="A100"/>
  <c r="C98"/>
  <c r="AD98" s="1"/>
  <c r="AI98" s="1"/>
  <c r="AJ98" s="1"/>
  <c r="B98"/>
  <c r="A98"/>
  <c r="B96"/>
  <c r="A96"/>
  <c r="C94"/>
  <c r="B94"/>
  <c r="A94"/>
  <c r="C92"/>
  <c r="AC92" s="1"/>
  <c r="AI92" s="1"/>
  <c r="AJ92" s="1"/>
  <c r="B92"/>
  <c r="A92"/>
  <c r="C90"/>
  <c r="X90" s="1"/>
  <c r="AI90" s="1"/>
  <c r="AJ90" s="1"/>
  <c r="B90"/>
  <c r="A90"/>
  <c r="C88"/>
  <c r="B88"/>
  <c r="A88"/>
  <c r="C86"/>
  <c r="B86"/>
  <c r="A86"/>
  <c r="C84"/>
  <c r="Z84" s="1"/>
  <c r="AI84" s="1"/>
  <c r="AJ84" s="1"/>
  <c r="B84"/>
  <c r="A84"/>
  <c r="B82"/>
  <c r="A82"/>
  <c r="C80"/>
  <c r="AD80" s="1"/>
  <c r="AI80" s="1"/>
  <c r="AJ80" s="1"/>
  <c r="B80"/>
  <c r="A80"/>
  <c r="C78"/>
  <c r="B78"/>
  <c r="A78"/>
  <c r="C76"/>
  <c r="B76"/>
  <c r="A76"/>
  <c r="C74"/>
  <c r="T74" s="1"/>
  <c r="AI74" s="1"/>
  <c r="AJ74" s="1"/>
  <c r="B74"/>
  <c r="A74"/>
  <c r="C72"/>
  <c r="Z72" s="1"/>
  <c r="AI72" s="1"/>
  <c r="AJ72" s="1"/>
  <c r="B72"/>
  <c r="A72"/>
  <c r="C70"/>
  <c r="Z70" s="1"/>
  <c r="AI70" s="1"/>
  <c r="AJ70" s="1"/>
  <c r="B70"/>
  <c r="A70"/>
  <c r="C68"/>
  <c r="Z68" s="1"/>
  <c r="AI68" s="1"/>
  <c r="AJ68" s="1"/>
  <c r="B68"/>
  <c r="A68"/>
  <c r="C66"/>
  <c r="Y66" s="1"/>
  <c r="B66"/>
  <c r="A66"/>
  <c r="C64"/>
  <c r="Y64" s="1"/>
  <c r="AI64" s="1"/>
  <c r="AJ64" s="1"/>
  <c r="B64"/>
  <c r="A64"/>
  <c r="C62"/>
  <c r="B62"/>
  <c r="A62"/>
  <c r="C60"/>
  <c r="B60"/>
  <c r="A60"/>
  <c r="C58"/>
  <c r="B58"/>
  <c r="A58"/>
  <c r="C56"/>
  <c r="B56"/>
  <c r="A56"/>
  <c r="C54"/>
  <c r="B54"/>
  <c r="A54"/>
  <c r="AG53"/>
  <c r="AF53"/>
  <c r="AE53"/>
  <c r="AD53"/>
  <c r="AC53"/>
  <c r="AB53"/>
  <c r="AA53"/>
  <c r="W53"/>
  <c r="V53"/>
  <c r="U53"/>
  <c r="R53"/>
  <c r="Q53"/>
  <c r="P53"/>
  <c r="O53"/>
  <c r="N53"/>
  <c r="M53"/>
  <c r="L53"/>
  <c r="K53"/>
  <c r="J53"/>
  <c r="I53"/>
  <c r="H53"/>
  <c r="G53"/>
  <c r="F53"/>
  <c r="E53"/>
  <c r="D53"/>
  <c r="AG52"/>
  <c r="AF52"/>
  <c r="AE52"/>
  <c r="AD52"/>
  <c r="AC52"/>
  <c r="AB52"/>
  <c r="AA52"/>
  <c r="W52"/>
  <c r="V52"/>
  <c r="U52"/>
  <c r="U34" s="1"/>
  <c r="R52"/>
  <c r="Q52"/>
  <c r="P52"/>
  <c r="O52"/>
  <c r="N52"/>
  <c r="M52"/>
  <c r="L52"/>
  <c r="K52"/>
  <c r="J52"/>
  <c r="I52"/>
  <c r="H52"/>
  <c r="G52"/>
  <c r="F52"/>
  <c r="E52"/>
  <c r="D52"/>
  <c r="B52"/>
  <c r="A52"/>
  <c r="C50"/>
  <c r="X50" s="1"/>
  <c r="X42" s="1"/>
  <c r="B50"/>
  <c r="A50"/>
  <c r="C48"/>
  <c r="B48"/>
  <c r="A48"/>
  <c r="C46"/>
  <c r="B46"/>
  <c r="A46"/>
  <c r="C44"/>
  <c r="B44"/>
  <c r="A44"/>
  <c r="AG43"/>
  <c r="AF43"/>
  <c r="AE43"/>
  <c r="AD43"/>
  <c r="AC43"/>
  <c r="AB43"/>
  <c r="AA43"/>
  <c r="Z43"/>
  <c r="Y43"/>
  <c r="W43"/>
  <c r="V43"/>
  <c r="V35" s="1"/>
  <c r="V33" s="1"/>
  <c r="U43"/>
  <c r="U35" s="1"/>
  <c r="U33" s="1"/>
  <c r="R43"/>
  <c r="Q43"/>
  <c r="P43"/>
  <c r="O43"/>
  <c r="N43"/>
  <c r="M43"/>
  <c r="L43"/>
  <c r="K43"/>
  <c r="J43"/>
  <c r="I43"/>
  <c r="H43"/>
  <c r="G43"/>
  <c r="F43"/>
  <c r="E43"/>
  <c r="D43"/>
  <c r="AG42"/>
  <c r="AF42"/>
  <c r="AE42"/>
  <c r="AD42"/>
  <c r="AC42"/>
  <c r="AB42"/>
  <c r="AA42"/>
  <c r="Z42"/>
  <c r="Y42"/>
  <c r="W42"/>
  <c r="V42"/>
  <c r="V32" s="1"/>
  <c r="U42"/>
  <c r="R42"/>
  <c r="Q42"/>
  <c r="P42"/>
  <c r="O42"/>
  <c r="N42"/>
  <c r="M42"/>
  <c r="L42"/>
  <c r="K42"/>
  <c r="J42"/>
  <c r="I42"/>
  <c r="H42"/>
  <c r="G42"/>
  <c r="F42"/>
  <c r="E42"/>
  <c r="D42"/>
  <c r="B42"/>
  <c r="A42"/>
  <c r="C40"/>
  <c r="AB40" s="1"/>
  <c r="AI40" s="1"/>
  <c r="AJ40" s="1"/>
  <c r="B40"/>
  <c r="A40"/>
  <c r="C38"/>
  <c r="AA38" s="1"/>
  <c r="AI38" s="1"/>
  <c r="AJ38" s="1"/>
  <c r="B38"/>
  <c r="A38"/>
  <c r="C36"/>
  <c r="AA36" s="1"/>
  <c r="AI36" s="1"/>
  <c r="AJ36" s="1"/>
  <c r="B36"/>
  <c r="A36"/>
  <c r="AG35"/>
  <c r="AG33" s="1"/>
  <c r="AF35"/>
  <c r="AF33" s="1"/>
  <c r="AE35"/>
  <c r="AE33" s="1"/>
  <c r="W35"/>
  <c r="W33" s="1"/>
  <c r="R35"/>
  <c r="Q35"/>
  <c r="P35"/>
  <c r="O35"/>
  <c r="N35"/>
  <c r="M35"/>
  <c r="L35"/>
  <c r="K35"/>
  <c r="J35"/>
  <c r="I35"/>
  <c r="H35"/>
  <c r="G35"/>
  <c r="F35"/>
  <c r="E35"/>
  <c r="D35"/>
  <c r="AF34"/>
  <c r="AF32" s="1"/>
  <c r="R34"/>
  <c r="Q34"/>
  <c r="P34"/>
  <c r="O34"/>
  <c r="N34"/>
  <c r="M34"/>
  <c r="L34"/>
  <c r="K34"/>
  <c r="J34"/>
  <c r="I34"/>
  <c r="H34"/>
  <c r="G34"/>
  <c r="F34"/>
  <c r="E34"/>
  <c r="D34"/>
  <c r="B34"/>
  <c r="A34"/>
  <c r="R33"/>
  <c r="R103" s="1"/>
  <c r="Q33"/>
  <c r="Q103" s="1"/>
  <c r="P33"/>
  <c r="O33"/>
  <c r="N33"/>
  <c r="M33"/>
  <c r="L33"/>
  <c r="K33"/>
  <c r="J33"/>
  <c r="I33"/>
  <c r="H33"/>
  <c r="G33"/>
  <c r="F33"/>
  <c r="E33"/>
  <c r="D33"/>
  <c r="R32"/>
  <c r="R102" s="1"/>
  <c r="Q32"/>
  <c r="Q102" s="1"/>
  <c r="P32"/>
  <c r="O32"/>
  <c r="N32"/>
  <c r="M32"/>
  <c r="L32"/>
  <c r="K32"/>
  <c r="J32"/>
  <c r="I32"/>
  <c r="H32"/>
  <c r="G32"/>
  <c r="F32"/>
  <c r="E32"/>
  <c r="D32"/>
  <c r="B32"/>
  <c r="A32"/>
  <c r="C30"/>
  <c r="AB30" s="1"/>
  <c r="AB8" s="1"/>
  <c r="B30"/>
  <c r="A30"/>
  <c r="C28"/>
  <c r="AJ28" s="1"/>
  <c r="B28"/>
  <c r="A28"/>
  <c r="B26"/>
  <c r="A26"/>
  <c r="B24"/>
  <c r="A24"/>
  <c r="B22"/>
  <c r="A22"/>
  <c r="B20"/>
  <c r="A20"/>
  <c r="C18"/>
  <c r="B18"/>
  <c r="A18"/>
  <c r="C16"/>
  <c r="B16"/>
  <c r="A16"/>
  <c r="B14"/>
  <c r="A14"/>
  <c r="B12"/>
  <c r="A12"/>
  <c r="C11"/>
  <c r="AJ11" s="1"/>
  <c r="C10"/>
  <c r="AJ10" s="1"/>
  <c r="B10"/>
  <c r="A10"/>
  <c r="AG9"/>
  <c r="AF9"/>
  <c r="AE9"/>
  <c r="AD9"/>
  <c r="AC9"/>
  <c r="AA9"/>
  <c r="Z9"/>
  <c r="Y9"/>
  <c r="X9"/>
  <c r="W9"/>
  <c r="V9"/>
  <c r="V103" s="1"/>
  <c r="U9"/>
  <c r="P9"/>
  <c r="O9"/>
  <c r="N9"/>
  <c r="M9"/>
  <c r="L9"/>
  <c r="K9"/>
  <c r="J9"/>
  <c r="I9"/>
  <c r="H9"/>
  <c r="G9"/>
  <c r="F9"/>
  <c r="E9"/>
  <c r="D9"/>
  <c r="D103" s="1"/>
  <c r="AG8"/>
  <c r="AF8"/>
  <c r="AE8"/>
  <c r="AD8"/>
  <c r="AC8"/>
  <c r="AA8"/>
  <c r="Z8"/>
  <c r="Y8"/>
  <c r="V102"/>
  <c r="P8"/>
  <c r="O8"/>
  <c r="N8"/>
  <c r="M8"/>
  <c r="L8"/>
  <c r="K8"/>
  <c r="J8"/>
  <c r="I8"/>
  <c r="H8"/>
  <c r="G8"/>
  <c r="F8"/>
  <c r="E8"/>
  <c r="D8"/>
  <c r="D102" s="1"/>
  <c r="B8"/>
  <c r="A8"/>
  <c r="T100" i="4"/>
  <c r="T99"/>
  <c r="S99"/>
  <c r="S100" s="1"/>
  <c r="O41"/>
  <c r="O7"/>
  <c r="AA130"/>
  <c r="Z130"/>
  <c r="Y130"/>
  <c r="AA129"/>
  <c r="Y129"/>
  <c r="Z129"/>
  <c r="D146"/>
  <c r="Q129"/>
  <c r="P130"/>
  <c r="P129"/>
  <c r="D129"/>
  <c r="C146"/>
  <c r="U130"/>
  <c r="V130"/>
  <c r="W130"/>
  <c r="X130"/>
  <c r="T130"/>
  <c r="U129"/>
  <c r="V129"/>
  <c r="W129"/>
  <c r="X129"/>
  <c r="T129"/>
  <c r="AB128"/>
  <c r="Z128"/>
  <c r="AA127"/>
  <c r="AA128" s="1"/>
  <c r="Z127"/>
  <c r="Y127"/>
  <c r="Y128" s="1"/>
  <c r="C127"/>
  <c r="B127"/>
  <c r="A127"/>
  <c r="T18" i="5" l="1"/>
  <c r="AI18" s="1"/>
  <c r="AJ18" s="1"/>
  <c r="T16"/>
  <c r="AI16" s="1"/>
  <c r="AJ16" s="1"/>
  <c r="Y94"/>
  <c r="AI94" s="1"/>
  <c r="AJ94" s="1"/>
  <c r="Y78"/>
  <c r="AI78" s="1"/>
  <c r="AJ78" s="1"/>
  <c r="Y76"/>
  <c r="AI76" s="1"/>
  <c r="AJ76" s="1"/>
  <c r="AI62"/>
  <c r="AJ62" s="1"/>
  <c r="Z62"/>
  <c r="Z52" s="1"/>
  <c r="AI60"/>
  <c r="AJ60" s="1"/>
  <c r="X60"/>
  <c r="X58"/>
  <c r="X52" s="1"/>
  <c r="X34" s="1"/>
  <c r="T56"/>
  <c r="AI56"/>
  <c r="AJ56" s="1"/>
  <c r="T54"/>
  <c r="S52"/>
  <c r="S34" s="1"/>
  <c r="T48"/>
  <c r="AI48"/>
  <c r="AJ48" s="1"/>
  <c r="T46"/>
  <c r="AI46"/>
  <c r="AJ46" s="1"/>
  <c r="S42"/>
  <c r="T44"/>
  <c r="T42" s="1"/>
  <c r="U103"/>
  <c r="AI87"/>
  <c r="I61" i="2"/>
  <c r="AG130" i="5"/>
  <c r="AF130"/>
  <c r="AE130"/>
  <c r="AD130"/>
  <c r="AC130"/>
  <c r="X130"/>
  <c r="W130"/>
  <c r="U130"/>
  <c r="T130"/>
  <c r="D60" i="2"/>
  <c r="I60"/>
  <c r="I52"/>
  <c r="AI101" i="5"/>
  <c r="AA88"/>
  <c r="AI88" s="1"/>
  <c r="AJ88" s="1"/>
  <c r="Y128"/>
  <c r="AI120"/>
  <c r="AJ120" s="1"/>
  <c r="D130"/>
  <c r="F102"/>
  <c r="H102"/>
  <c r="J102"/>
  <c r="L102"/>
  <c r="N102"/>
  <c r="P102"/>
  <c r="E103"/>
  <c r="G103"/>
  <c r="I103"/>
  <c r="K103"/>
  <c r="M103"/>
  <c r="O103"/>
  <c r="AE103"/>
  <c r="AG103"/>
  <c r="AG134" s="1"/>
  <c r="AB128"/>
  <c r="AI118"/>
  <c r="AJ118" s="1"/>
  <c r="E102"/>
  <c r="G102"/>
  <c r="I102"/>
  <c r="K102"/>
  <c r="M102"/>
  <c r="O102"/>
  <c r="F103"/>
  <c r="H103"/>
  <c r="J103"/>
  <c r="L103"/>
  <c r="N103"/>
  <c r="P103"/>
  <c r="AF102"/>
  <c r="AF133" s="1"/>
  <c r="W103"/>
  <c r="W134" s="1"/>
  <c r="AF103"/>
  <c r="AF134" s="1"/>
  <c r="AI86"/>
  <c r="AJ86" s="1"/>
  <c r="AI100"/>
  <c r="E134"/>
  <c r="D83" i="2"/>
  <c r="I83"/>
  <c r="D81"/>
  <c r="D82"/>
  <c r="AI30" i="5"/>
  <c r="AJ30" s="1"/>
  <c r="AI50"/>
  <c r="AJ50" s="1"/>
  <c r="D134"/>
  <c r="F134"/>
  <c r="G134"/>
  <c r="H134"/>
  <c r="I134"/>
  <c r="J134"/>
  <c r="K134"/>
  <c r="L134"/>
  <c r="M134"/>
  <c r="N134"/>
  <c r="P134"/>
  <c r="Q134"/>
  <c r="R134"/>
  <c r="Z34"/>
  <c r="Z32" s="1"/>
  <c r="Z102" s="1"/>
  <c r="V134"/>
  <c r="AE34"/>
  <c r="AE32" s="1"/>
  <c r="AE102" s="1"/>
  <c r="AG34"/>
  <c r="AG32" s="1"/>
  <c r="AG102" s="1"/>
  <c r="AA34"/>
  <c r="AA32" s="1"/>
  <c r="AA102" s="1"/>
  <c r="U134"/>
  <c r="AE134"/>
  <c r="W32"/>
  <c r="W102" s="1"/>
  <c r="U32"/>
  <c r="U102" s="1"/>
  <c r="AC34"/>
  <c r="U145"/>
  <c r="T145" s="1"/>
  <c r="AI42"/>
  <c r="Y52"/>
  <c r="Y34" s="1"/>
  <c r="Y32" s="1"/>
  <c r="Y102" s="1"/>
  <c r="AB34"/>
  <c r="AB32" s="1"/>
  <c r="AB102" s="1"/>
  <c r="AI66"/>
  <c r="AJ66" s="1"/>
  <c r="V133"/>
  <c r="G104"/>
  <c r="G133"/>
  <c r="I104"/>
  <c r="I133"/>
  <c r="K104"/>
  <c r="K133"/>
  <c r="M104"/>
  <c r="M133"/>
  <c r="Q104"/>
  <c r="Q133"/>
  <c r="D145"/>
  <c r="C147"/>
  <c r="D133"/>
  <c r="D135" s="1"/>
  <c r="D104"/>
  <c r="F133"/>
  <c r="F135" s="1"/>
  <c r="F104"/>
  <c r="H133"/>
  <c r="H104"/>
  <c r="J133"/>
  <c r="J104"/>
  <c r="L133"/>
  <c r="L104"/>
  <c r="N133"/>
  <c r="N104"/>
  <c r="P133"/>
  <c r="P104"/>
  <c r="R133"/>
  <c r="R104"/>
  <c r="O134"/>
  <c r="Z121"/>
  <c r="Z129" s="1"/>
  <c r="F130"/>
  <c r="V130"/>
  <c r="Y121"/>
  <c r="AA121"/>
  <c r="AA129" s="1"/>
  <c r="E130"/>
  <c r="N129" i="4"/>
  <c r="S32" i="5" l="1"/>
  <c r="T52"/>
  <c r="T34" s="1"/>
  <c r="T32" s="1"/>
  <c r="AI58"/>
  <c r="AJ58" s="1"/>
  <c r="AI54"/>
  <c r="AJ54" s="1"/>
  <c r="X32"/>
  <c r="X102" s="1"/>
  <c r="X133" s="1"/>
  <c r="AI44"/>
  <c r="AJ44" s="1"/>
  <c r="Y129"/>
  <c r="Y130" s="1"/>
  <c r="AI121"/>
  <c r="AC32"/>
  <c r="R135"/>
  <c r="P135"/>
  <c r="N135"/>
  <c r="L135"/>
  <c r="J135"/>
  <c r="H135"/>
  <c r="W133"/>
  <c r="W135" s="1"/>
  <c r="Q135"/>
  <c r="M135"/>
  <c r="K135"/>
  <c r="I135"/>
  <c r="G135"/>
  <c r="Y133"/>
  <c r="AA133"/>
  <c r="Z133"/>
  <c r="AE104"/>
  <c r="AE133"/>
  <c r="AE135" s="1"/>
  <c r="AG133"/>
  <c r="AG104"/>
  <c r="AF104"/>
  <c r="U133"/>
  <c r="U135" s="1"/>
  <c r="AG135"/>
  <c r="AF135"/>
  <c r="W104"/>
  <c r="V104"/>
  <c r="V135"/>
  <c r="AB133"/>
  <c r="D147"/>
  <c r="S147"/>
  <c r="T147" s="1"/>
  <c r="Z130"/>
  <c r="C139"/>
  <c r="E104"/>
  <c r="E133"/>
  <c r="E135" s="1"/>
  <c r="AA130"/>
  <c r="D134" i="4"/>
  <c r="F134"/>
  <c r="G134"/>
  <c r="H134"/>
  <c r="I134"/>
  <c r="J134"/>
  <c r="K134"/>
  <c r="L134"/>
  <c r="M134"/>
  <c r="N134"/>
  <c r="U134"/>
  <c r="V134"/>
  <c r="W134"/>
  <c r="AE134"/>
  <c r="AF134"/>
  <c r="AG134"/>
  <c r="D135"/>
  <c r="F135"/>
  <c r="G135"/>
  <c r="H135"/>
  <c r="I135"/>
  <c r="J135"/>
  <c r="K135"/>
  <c r="L135"/>
  <c r="M135"/>
  <c r="N135"/>
  <c r="U135"/>
  <c r="V135"/>
  <c r="W135"/>
  <c r="AE135"/>
  <c r="AF135"/>
  <c r="AG135"/>
  <c r="D136"/>
  <c r="F136"/>
  <c r="G136"/>
  <c r="H136"/>
  <c r="I136"/>
  <c r="J136"/>
  <c r="K136"/>
  <c r="L136"/>
  <c r="M136"/>
  <c r="N136"/>
  <c r="U136"/>
  <c r="V136"/>
  <c r="W136"/>
  <c r="AE136"/>
  <c r="AF136"/>
  <c r="AG136"/>
  <c r="C119"/>
  <c r="R129"/>
  <c r="AC129"/>
  <c r="AD129"/>
  <c r="AE129"/>
  <c r="AF129"/>
  <c r="AG129"/>
  <c r="R130"/>
  <c r="AC130"/>
  <c r="AD130"/>
  <c r="AE130"/>
  <c r="AF130"/>
  <c r="AG130"/>
  <c r="D131"/>
  <c r="E130"/>
  <c r="F130"/>
  <c r="G130"/>
  <c r="H130"/>
  <c r="I130"/>
  <c r="J130"/>
  <c r="K130"/>
  <c r="L130"/>
  <c r="M130"/>
  <c r="N130"/>
  <c r="O130"/>
  <c r="D130"/>
  <c r="E129"/>
  <c r="F129"/>
  <c r="G129"/>
  <c r="H129"/>
  <c r="I129"/>
  <c r="J129"/>
  <c r="K129"/>
  <c r="L129"/>
  <c r="M129"/>
  <c r="O129"/>
  <c r="A125"/>
  <c r="A123"/>
  <c r="A121"/>
  <c r="A119"/>
  <c r="A115"/>
  <c r="A117"/>
  <c r="A113"/>
  <c r="A111"/>
  <c r="A9"/>
  <c r="B9"/>
  <c r="C9"/>
  <c r="C10"/>
  <c r="C117"/>
  <c r="S117" s="1"/>
  <c r="B117"/>
  <c r="H10" i="2"/>
  <c r="G10" s="1"/>
  <c r="H11"/>
  <c r="G11" s="1"/>
  <c r="H12"/>
  <c r="G12" s="1"/>
  <c r="H13"/>
  <c r="G13" s="1"/>
  <c r="H14"/>
  <c r="G14" s="1"/>
  <c r="H15"/>
  <c r="G15" s="1"/>
  <c r="H16"/>
  <c r="G16" s="1"/>
  <c r="B119" i="4"/>
  <c r="AB119"/>
  <c r="AB129" s="1"/>
  <c r="C148" s="1"/>
  <c r="D148" s="1"/>
  <c r="C115"/>
  <c r="S115" s="1"/>
  <c r="H8" i="2"/>
  <c r="G8" s="1"/>
  <c r="H9"/>
  <c r="B115" i="4"/>
  <c r="C111"/>
  <c r="B113"/>
  <c r="B111"/>
  <c r="AG131"/>
  <c r="AF131"/>
  <c r="AE131"/>
  <c r="AD131"/>
  <c r="AC131"/>
  <c r="AA131"/>
  <c r="Z131"/>
  <c r="Y131"/>
  <c r="X131"/>
  <c r="W131"/>
  <c r="V131"/>
  <c r="U131"/>
  <c r="T131"/>
  <c r="R131"/>
  <c r="O131"/>
  <c r="N131"/>
  <c r="M131"/>
  <c r="L131"/>
  <c r="K131"/>
  <c r="J131"/>
  <c r="I131"/>
  <c r="H131"/>
  <c r="G131"/>
  <c r="F131"/>
  <c r="C125"/>
  <c r="S125" s="1"/>
  <c r="B125"/>
  <c r="C123"/>
  <c r="S123" s="1"/>
  <c r="B123"/>
  <c r="C121"/>
  <c r="S121" s="1"/>
  <c r="B121"/>
  <c r="AB102"/>
  <c r="AA102"/>
  <c r="Z102"/>
  <c r="Y102"/>
  <c r="B101"/>
  <c r="A101"/>
  <c r="AD99"/>
  <c r="AD100" s="1"/>
  <c r="AA99"/>
  <c r="AA100" s="1"/>
  <c r="Z99"/>
  <c r="Z100" s="1"/>
  <c r="Y99"/>
  <c r="Y100" s="1"/>
  <c r="B99"/>
  <c r="A99"/>
  <c r="C97"/>
  <c r="AD97" s="1"/>
  <c r="B97"/>
  <c r="A97"/>
  <c r="B95"/>
  <c r="A95"/>
  <c r="C93"/>
  <c r="T93" s="1"/>
  <c r="B93"/>
  <c r="A93"/>
  <c r="C91"/>
  <c r="AC91" s="1"/>
  <c r="B91"/>
  <c r="A91"/>
  <c r="C89"/>
  <c r="AB89" s="1"/>
  <c r="B89"/>
  <c r="A89"/>
  <c r="C87"/>
  <c r="Z87" s="1"/>
  <c r="B87"/>
  <c r="A87"/>
  <c r="C85"/>
  <c r="AC85" s="1"/>
  <c r="B85"/>
  <c r="A85"/>
  <c r="C83"/>
  <c r="Z83" s="1"/>
  <c r="B83"/>
  <c r="A83"/>
  <c r="B81"/>
  <c r="A81"/>
  <c r="C79"/>
  <c r="AD79" s="1"/>
  <c r="B79"/>
  <c r="A79"/>
  <c r="C77"/>
  <c r="Y77" s="1"/>
  <c r="B77"/>
  <c r="A77"/>
  <c r="C75"/>
  <c r="Y75" s="1"/>
  <c r="B75"/>
  <c r="A75"/>
  <c r="C73"/>
  <c r="Y73" s="1"/>
  <c r="B73"/>
  <c r="A73"/>
  <c r="C71"/>
  <c r="Z71" s="1"/>
  <c r="B71"/>
  <c r="A71"/>
  <c r="C69"/>
  <c r="Z69" s="1"/>
  <c r="B69"/>
  <c r="A69"/>
  <c r="C67"/>
  <c r="Z67" s="1"/>
  <c r="B67"/>
  <c r="A67"/>
  <c r="C65"/>
  <c r="X65" s="1"/>
  <c r="X51" s="1"/>
  <c r="B65"/>
  <c r="A65"/>
  <c r="C63"/>
  <c r="B63"/>
  <c r="A63"/>
  <c r="C61"/>
  <c r="Y61" s="1"/>
  <c r="B61"/>
  <c r="A61"/>
  <c r="C59"/>
  <c r="T59" s="1"/>
  <c r="B59"/>
  <c r="A59"/>
  <c r="C57"/>
  <c r="T57" s="1"/>
  <c r="B57"/>
  <c r="A57"/>
  <c r="C55"/>
  <c r="S55" s="1"/>
  <c r="B55"/>
  <c r="A55"/>
  <c r="C53"/>
  <c r="S53" s="1"/>
  <c r="B53"/>
  <c r="A53"/>
  <c r="AG52"/>
  <c r="AF52"/>
  <c r="AE52"/>
  <c r="AD52"/>
  <c r="AC52"/>
  <c r="AB52"/>
  <c r="AA52"/>
  <c r="W52"/>
  <c r="V52"/>
  <c r="U52"/>
  <c r="N52"/>
  <c r="M52"/>
  <c r="L52"/>
  <c r="K52"/>
  <c r="J52"/>
  <c r="I52"/>
  <c r="H52"/>
  <c r="G52"/>
  <c r="F52"/>
  <c r="E52"/>
  <c r="D52"/>
  <c r="AG51"/>
  <c r="AF51"/>
  <c r="AE51"/>
  <c r="AD51"/>
  <c r="AC51"/>
  <c r="AB51"/>
  <c r="AA51"/>
  <c r="W51"/>
  <c r="V51"/>
  <c r="U51"/>
  <c r="N51"/>
  <c r="M51"/>
  <c r="L51"/>
  <c r="K51"/>
  <c r="J51"/>
  <c r="I51"/>
  <c r="H51"/>
  <c r="G51"/>
  <c r="F51"/>
  <c r="E51"/>
  <c r="D51"/>
  <c r="B51"/>
  <c r="A51"/>
  <c r="C49"/>
  <c r="B49"/>
  <c r="A49"/>
  <c r="C47"/>
  <c r="S47" s="1"/>
  <c r="B47"/>
  <c r="A47"/>
  <c r="C45"/>
  <c r="B45"/>
  <c r="A45"/>
  <c r="C43"/>
  <c r="S43" s="1"/>
  <c r="B43"/>
  <c r="A43"/>
  <c r="AG42"/>
  <c r="AF42"/>
  <c r="AE42"/>
  <c r="AD42"/>
  <c r="AC42"/>
  <c r="AB42"/>
  <c r="AA42"/>
  <c r="Z42"/>
  <c r="Y42"/>
  <c r="W42"/>
  <c r="V42"/>
  <c r="U42"/>
  <c r="T42"/>
  <c r="R42"/>
  <c r="N42"/>
  <c r="M42"/>
  <c r="L42"/>
  <c r="K42"/>
  <c r="J42"/>
  <c r="I42"/>
  <c r="H42"/>
  <c r="G42"/>
  <c r="F42"/>
  <c r="E42"/>
  <c r="D42"/>
  <c r="AG41"/>
  <c r="AF41"/>
  <c r="AE41"/>
  <c r="AD41"/>
  <c r="AC41"/>
  <c r="AB41"/>
  <c r="AA41"/>
  <c r="Z41"/>
  <c r="Y41"/>
  <c r="W41"/>
  <c r="V41"/>
  <c r="U41"/>
  <c r="T41"/>
  <c r="R41"/>
  <c r="N41"/>
  <c r="M41"/>
  <c r="L41"/>
  <c r="K41"/>
  <c r="J41"/>
  <c r="I41"/>
  <c r="H41"/>
  <c r="G41"/>
  <c r="F41"/>
  <c r="E41"/>
  <c r="D41"/>
  <c r="B41"/>
  <c r="A41"/>
  <c r="C39"/>
  <c r="AB39" s="1"/>
  <c r="B39"/>
  <c r="A39"/>
  <c r="C37"/>
  <c r="AA37" s="1"/>
  <c r="B37"/>
  <c r="A37"/>
  <c r="C35"/>
  <c r="AA35" s="1"/>
  <c r="B35"/>
  <c r="A35"/>
  <c r="AG34"/>
  <c r="AF34"/>
  <c r="AE34"/>
  <c r="W34"/>
  <c r="V34"/>
  <c r="U34"/>
  <c r="N34"/>
  <c r="M34"/>
  <c r="L34"/>
  <c r="K34"/>
  <c r="J34"/>
  <c r="I34"/>
  <c r="H34"/>
  <c r="G34"/>
  <c r="F34"/>
  <c r="E34"/>
  <c r="D34"/>
  <c r="AG33"/>
  <c r="AF33"/>
  <c r="AE33"/>
  <c r="AC33"/>
  <c r="W33"/>
  <c r="V33"/>
  <c r="U33"/>
  <c r="N33"/>
  <c r="M33"/>
  <c r="L33"/>
  <c r="K33"/>
  <c r="J33"/>
  <c r="I33"/>
  <c r="H33"/>
  <c r="G33"/>
  <c r="F33"/>
  <c r="E33"/>
  <c r="D33"/>
  <c r="B33"/>
  <c r="A33"/>
  <c r="AG32"/>
  <c r="AF32"/>
  <c r="AE32"/>
  <c r="W32"/>
  <c r="V32"/>
  <c r="U32"/>
  <c r="N32"/>
  <c r="M32"/>
  <c r="L32"/>
  <c r="K32"/>
  <c r="J32"/>
  <c r="I32"/>
  <c r="H32"/>
  <c r="G32"/>
  <c r="F32"/>
  <c r="E32"/>
  <c r="D32"/>
  <c r="AG31"/>
  <c r="AF31"/>
  <c r="AE31"/>
  <c r="W31"/>
  <c r="V31"/>
  <c r="U31"/>
  <c r="N31"/>
  <c r="M31"/>
  <c r="L31"/>
  <c r="K31"/>
  <c r="J31"/>
  <c r="I31"/>
  <c r="H31"/>
  <c r="G31"/>
  <c r="F31"/>
  <c r="E31"/>
  <c r="D31"/>
  <c r="B31"/>
  <c r="A31"/>
  <c r="C29"/>
  <c r="AB29" s="1"/>
  <c r="AB7" s="1"/>
  <c r="B29"/>
  <c r="A29"/>
  <c r="C27"/>
  <c r="B27"/>
  <c r="A27"/>
  <c r="B25"/>
  <c r="A25"/>
  <c r="B23"/>
  <c r="A23"/>
  <c r="B21"/>
  <c r="A21"/>
  <c r="B19"/>
  <c r="A19"/>
  <c r="C17"/>
  <c r="S17" s="1"/>
  <c r="B17"/>
  <c r="A17"/>
  <c r="C15"/>
  <c r="S15" s="1"/>
  <c r="B15"/>
  <c r="A15"/>
  <c r="B13"/>
  <c r="A13"/>
  <c r="C11"/>
  <c r="S11" s="1"/>
  <c r="B11"/>
  <c r="A11"/>
  <c r="AG8"/>
  <c r="AG104" s="1"/>
  <c r="AF8"/>
  <c r="AF104" s="1"/>
  <c r="AE8"/>
  <c r="AE104" s="1"/>
  <c r="AD8"/>
  <c r="AC8"/>
  <c r="AA8"/>
  <c r="Z8"/>
  <c r="Y8"/>
  <c r="X8"/>
  <c r="W8"/>
  <c r="W104" s="1"/>
  <c r="V8"/>
  <c r="V104" s="1"/>
  <c r="U8"/>
  <c r="U104" s="1"/>
  <c r="N8"/>
  <c r="N104" s="1"/>
  <c r="M8"/>
  <c r="M104" s="1"/>
  <c r="L8"/>
  <c r="L104" s="1"/>
  <c r="K8"/>
  <c r="K104" s="1"/>
  <c r="J8"/>
  <c r="J104" s="1"/>
  <c r="I8"/>
  <c r="I104" s="1"/>
  <c r="H8"/>
  <c r="H104" s="1"/>
  <c r="G8"/>
  <c r="G104" s="1"/>
  <c r="F8"/>
  <c r="F104" s="1"/>
  <c r="E8"/>
  <c r="D8"/>
  <c r="D104" s="1"/>
  <c r="AG7"/>
  <c r="AG103" s="1"/>
  <c r="AG105" s="1"/>
  <c r="AF7"/>
  <c r="AF103" s="1"/>
  <c r="AF105" s="1"/>
  <c r="AE7"/>
  <c r="AE103" s="1"/>
  <c r="AE105" s="1"/>
  <c r="AD7"/>
  <c r="AC7"/>
  <c r="AA7"/>
  <c r="Z7"/>
  <c r="Y7"/>
  <c r="X7"/>
  <c r="W7"/>
  <c r="W103" s="1"/>
  <c r="W105" s="1"/>
  <c r="V7"/>
  <c r="V103" s="1"/>
  <c r="U7"/>
  <c r="U103" s="1"/>
  <c r="U105" s="1"/>
  <c r="N7"/>
  <c r="N103" s="1"/>
  <c r="N105" s="1"/>
  <c r="M7"/>
  <c r="M103" s="1"/>
  <c r="M105" s="1"/>
  <c r="L7"/>
  <c r="L103" s="1"/>
  <c r="L105" s="1"/>
  <c r="K7"/>
  <c r="K103" s="1"/>
  <c r="K105" s="1"/>
  <c r="J7"/>
  <c r="J103" s="1"/>
  <c r="J105" s="1"/>
  <c r="I7"/>
  <c r="I103" s="1"/>
  <c r="I105" s="1"/>
  <c r="H7"/>
  <c r="H103" s="1"/>
  <c r="H105" s="1"/>
  <c r="G7"/>
  <c r="G103" s="1"/>
  <c r="G105" s="1"/>
  <c r="F7"/>
  <c r="F103" s="1"/>
  <c r="E7"/>
  <c r="D7"/>
  <c r="D103" s="1"/>
  <c r="D105" s="1"/>
  <c r="B7"/>
  <c r="A7"/>
  <c r="C5"/>
  <c r="B5"/>
  <c r="A5"/>
  <c r="AG117" i="1"/>
  <c r="AG118"/>
  <c r="AG119"/>
  <c r="C130"/>
  <c r="C113"/>
  <c r="P113" s="1"/>
  <c r="P117" s="1"/>
  <c r="C111"/>
  <c r="Q111" s="1"/>
  <c r="C128"/>
  <c r="D119"/>
  <c r="E119"/>
  <c r="F119"/>
  <c r="G119"/>
  <c r="H119"/>
  <c r="I119"/>
  <c r="J119"/>
  <c r="K119"/>
  <c r="L119"/>
  <c r="M119"/>
  <c r="N119"/>
  <c r="O119"/>
  <c r="R119"/>
  <c r="S119"/>
  <c r="T119"/>
  <c r="U119"/>
  <c r="V119"/>
  <c r="W119"/>
  <c r="X119"/>
  <c r="Y119"/>
  <c r="Z119"/>
  <c r="AA119"/>
  <c r="AB119"/>
  <c r="AC119"/>
  <c r="AD119"/>
  <c r="AE119"/>
  <c r="AF119"/>
  <c r="E117"/>
  <c r="F117"/>
  <c r="G117"/>
  <c r="H117"/>
  <c r="I117"/>
  <c r="J117"/>
  <c r="K117"/>
  <c r="L117"/>
  <c r="M117"/>
  <c r="N117"/>
  <c r="O117"/>
  <c r="R117"/>
  <c r="S117"/>
  <c r="T117"/>
  <c r="U117"/>
  <c r="V117"/>
  <c r="W117"/>
  <c r="X117"/>
  <c r="Y117"/>
  <c r="Z117"/>
  <c r="AA117"/>
  <c r="AB117"/>
  <c r="AC117"/>
  <c r="AD117"/>
  <c r="AE117"/>
  <c r="AF117"/>
  <c r="E118"/>
  <c r="F118"/>
  <c r="G118"/>
  <c r="H118"/>
  <c r="I118"/>
  <c r="J118"/>
  <c r="K118"/>
  <c r="L118"/>
  <c r="M118"/>
  <c r="N118"/>
  <c r="O118"/>
  <c r="R118"/>
  <c r="S118"/>
  <c r="T118"/>
  <c r="U118"/>
  <c r="V118"/>
  <c r="W118"/>
  <c r="X118"/>
  <c r="Y118"/>
  <c r="Z118"/>
  <c r="AA118"/>
  <c r="AB118"/>
  <c r="AC118"/>
  <c r="AD118"/>
  <c r="AE118"/>
  <c r="AF118"/>
  <c r="D118"/>
  <c r="D117"/>
  <c r="AB102"/>
  <c r="AA102"/>
  <c r="Z102"/>
  <c r="Y102"/>
  <c r="F105"/>
  <c r="G105"/>
  <c r="H105"/>
  <c r="I105"/>
  <c r="J105"/>
  <c r="K105"/>
  <c r="L105"/>
  <c r="M105"/>
  <c r="N105"/>
  <c r="T105"/>
  <c r="U105"/>
  <c r="V105"/>
  <c r="W105"/>
  <c r="X105"/>
  <c r="AE105"/>
  <c r="AF105"/>
  <c r="D105"/>
  <c r="F103"/>
  <c r="G103"/>
  <c r="H103"/>
  <c r="I103"/>
  <c r="J103"/>
  <c r="K103"/>
  <c r="L103"/>
  <c r="M103"/>
  <c r="N103"/>
  <c r="T103"/>
  <c r="U103"/>
  <c r="V103"/>
  <c r="W103"/>
  <c r="X103"/>
  <c r="Y103"/>
  <c r="Z103"/>
  <c r="AE103"/>
  <c r="AF103"/>
  <c r="D103"/>
  <c r="E19" i="2"/>
  <c r="I19" s="1"/>
  <c r="AA101" i="1"/>
  <c r="Z101"/>
  <c r="Z104" s="1"/>
  <c r="Z105" s="1"/>
  <c r="Y101"/>
  <c r="Y104" s="1"/>
  <c r="Y105" s="1"/>
  <c r="C24" i="5"/>
  <c r="T24" s="1"/>
  <c r="AI24" s="1"/>
  <c r="AJ24" s="1"/>
  <c r="C20"/>
  <c r="T20" s="1"/>
  <c r="AI20" s="1"/>
  <c r="AJ20" s="1"/>
  <c r="AD99" i="1"/>
  <c r="A45" i="3"/>
  <c r="D33" i="1"/>
  <c r="AG103"/>
  <c r="D104"/>
  <c r="F104"/>
  <c r="G104"/>
  <c r="H104"/>
  <c r="I104"/>
  <c r="J104"/>
  <c r="K104"/>
  <c r="L104"/>
  <c r="M104"/>
  <c r="N104"/>
  <c r="T104"/>
  <c r="U104"/>
  <c r="V104"/>
  <c r="W104"/>
  <c r="X104"/>
  <c r="AE104"/>
  <c r="AF104"/>
  <c r="AG104"/>
  <c r="AG105"/>
  <c r="D31"/>
  <c r="E51"/>
  <c r="F51"/>
  <c r="G51"/>
  <c r="H51"/>
  <c r="I51"/>
  <c r="J51"/>
  <c r="K51"/>
  <c r="L51"/>
  <c r="M51"/>
  <c r="N51"/>
  <c r="S51"/>
  <c r="T51"/>
  <c r="U51"/>
  <c r="V51"/>
  <c r="W51"/>
  <c r="X51"/>
  <c r="Y51"/>
  <c r="Z51"/>
  <c r="AA51"/>
  <c r="AB51"/>
  <c r="AC51"/>
  <c r="AD51"/>
  <c r="AE51"/>
  <c r="AF51"/>
  <c r="E52"/>
  <c r="F52"/>
  <c r="G52"/>
  <c r="H52"/>
  <c r="I52"/>
  <c r="J52"/>
  <c r="K52"/>
  <c r="L52"/>
  <c r="M52"/>
  <c r="N52"/>
  <c r="S52"/>
  <c r="T52"/>
  <c r="U52"/>
  <c r="V52"/>
  <c r="W52"/>
  <c r="X52"/>
  <c r="Y52"/>
  <c r="Z52"/>
  <c r="AA52"/>
  <c r="AB52"/>
  <c r="AC52"/>
  <c r="AD52"/>
  <c r="AE52"/>
  <c r="AF52"/>
  <c r="D51"/>
  <c r="E41"/>
  <c r="F41"/>
  <c r="G41"/>
  <c r="H41"/>
  <c r="I41"/>
  <c r="J41"/>
  <c r="K41"/>
  <c r="L41"/>
  <c r="M41"/>
  <c r="N41"/>
  <c r="R41"/>
  <c r="S41"/>
  <c r="T41"/>
  <c r="U41"/>
  <c r="V41"/>
  <c r="W41"/>
  <c r="X41"/>
  <c r="Y41"/>
  <c r="Z41"/>
  <c r="AA41"/>
  <c r="AB41"/>
  <c r="AC41"/>
  <c r="AD41"/>
  <c r="AE41"/>
  <c r="AF41"/>
  <c r="E42"/>
  <c r="E34" s="1"/>
  <c r="E32" s="1"/>
  <c r="F42"/>
  <c r="G42"/>
  <c r="G34" s="1"/>
  <c r="G32" s="1"/>
  <c r="H42"/>
  <c r="I42"/>
  <c r="I34" s="1"/>
  <c r="I32" s="1"/>
  <c r="J42"/>
  <c r="K42"/>
  <c r="K34" s="1"/>
  <c r="K32" s="1"/>
  <c r="L42"/>
  <c r="M42"/>
  <c r="M34" s="1"/>
  <c r="M32" s="1"/>
  <c r="N42"/>
  <c r="R42"/>
  <c r="S42"/>
  <c r="T42"/>
  <c r="U42"/>
  <c r="U34" s="1"/>
  <c r="U32" s="1"/>
  <c r="V42"/>
  <c r="W42"/>
  <c r="W34" s="1"/>
  <c r="W32" s="1"/>
  <c r="X42"/>
  <c r="Y42"/>
  <c r="Y34" s="1"/>
  <c r="Y32" s="1"/>
  <c r="Z42"/>
  <c r="AA42"/>
  <c r="AB42"/>
  <c r="AC42"/>
  <c r="AD42"/>
  <c r="AE42"/>
  <c r="AE34" s="1"/>
  <c r="AE32" s="1"/>
  <c r="AF42"/>
  <c r="E33"/>
  <c r="F33"/>
  <c r="F31" s="1"/>
  <c r="G33"/>
  <c r="H33"/>
  <c r="I33"/>
  <c r="J33"/>
  <c r="J31" s="1"/>
  <c r="K33"/>
  <c r="L33"/>
  <c r="M33"/>
  <c r="N33"/>
  <c r="N31" s="1"/>
  <c r="T33"/>
  <c r="U33"/>
  <c r="V33"/>
  <c r="V31" s="1"/>
  <c r="W33"/>
  <c r="X33"/>
  <c r="Y33"/>
  <c r="Z33"/>
  <c r="Z31" s="1"/>
  <c r="AE33"/>
  <c r="AE31" s="1"/>
  <c r="AF33"/>
  <c r="AF31" s="1"/>
  <c r="AG33"/>
  <c r="F34"/>
  <c r="F32" s="1"/>
  <c r="H34"/>
  <c r="J34"/>
  <c r="J32" s="1"/>
  <c r="L34"/>
  <c r="L32" s="1"/>
  <c r="N34"/>
  <c r="N32" s="1"/>
  <c r="T34"/>
  <c r="T32" s="1"/>
  <c r="V34"/>
  <c r="V32" s="1"/>
  <c r="X34"/>
  <c r="Z34"/>
  <c r="Z32" s="1"/>
  <c r="AF34"/>
  <c r="AG34"/>
  <c r="AG32" s="1"/>
  <c r="AG41"/>
  <c r="AG42"/>
  <c r="D41"/>
  <c r="D34"/>
  <c r="H31"/>
  <c r="L31"/>
  <c r="T31"/>
  <c r="X31"/>
  <c r="AG31"/>
  <c r="H32"/>
  <c r="X32"/>
  <c r="AF32"/>
  <c r="B101"/>
  <c r="B99"/>
  <c r="C97"/>
  <c r="AD97" s="1"/>
  <c r="D32"/>
  <c r="AG51"/>
  <c r="AG52"/>
  <c r="E7"/>
  <c r="F7"/>
  <c r="G7"/>
  <c r="H7"/>
  <c r="I7"/>
  <c r="J7"/>
  <c r="K7"/>
  <c r="L7"/>
  <c r="M7"/>
  <c r="N7"/>
  <c r="T7"/>
  <c r="U7"/>
  <c r="V7"/>
  <c r="W7"/>
  <c r="X7"/>
  <c r="Y7"/>
  <c r="Z7"/>
  <c r="AA7"/>
  <c r="AC7"/>
  <c r="AD7"/>
  <c r="AE7"/>
  <c r="AF7"/>
  <c r="AG7"/>
  <c r="E8"/>
  <c r="F8"/>
  <c r="G8"/>
  <c r="H8"/>
  <c r="I8"/>
  <c r="J8"/>
  <c r="K8"/>
  <c r="L8"/>
  <c r="M8"/>
  <c r="N8"/>
  <c r="T8"/>
  <c r="U8"/>
  <c r="V8"/>
  <c r="W8"/>
  <c r="X8"/>
  <c r="Y8"/>
  <c r="Z8"/>
  <c r="AA8"/>
  <c r="AC8"/>
  <c r="AD8"/>
  <c r="AE8"/>
  <c r="AF8"/>
  <c r="AG8"/>
  <c r="D8"/>
  <c r="D7"/>
  <c r="B91"/>
  <c r="C91"/>
  <c r="AC91" s="1"/>
  <c r="C89"/>
  <c r="AB89" s="1"/>
  <c r="C87"/>
  <c r="R87" s="1"/>
  <c r="C85"/>
  <c r="C83"/>
  <c r="C81"/>
  <c r="C77"/>
  <c r="S77" s="1"/>
  <c r="B89"/>
  <c r="B87"/>
  <c r="B85"/>
  <c r="B83"/>
  <c r="B81"/>
  <c r="B79"/>
  <c r="B77"/>
  <c r="A91"/>
  <c r="A89"/>
  <c r="A87"/>
  <c r="A85"/>
  <c r="A83"/>
  <c r="A81"/>
  <c r="A79"/>
  <c r="B75"/>
  <c r="C73"/>
  <c r="S73" s="1"/>
  <c r="B73"/>
  <c r="A73"/>
  <c r="A77"/>
  <c r="A75"/>
  <c r="D42"/>
  <c r="C49"/>
  <c r="Q49" s="1"/>
  <c r="Q41" s="1"/>
  <c r="C45"/>
  <c r="P45" s="1"/>
  <c r="B49"/>
  <c r="B47"/>
  <c r="B45"/>
  <c r="B43"/>
  <c r="A49"/>
  <c r="A47"/>
  <c r="A45"/>
  <c r="A43"/>
  <c r="E24" i="2"/>
  <c r="I24" s="1"/>
  <c r="E26"/>
  <c r="I26" s="1"/>
  <c r="D24"/>
  <c r="D26"/>
  <c r="E25"/>
  <c r="E23"/>
  <c r="I23" s="1"/>
  <c r="D52" i="1"/>
  <c r="B71"/>
  <c r="A71"/>
  <c r="A69"/>
  <c r="B69"/>
  <c r="B67"/>
  <c r="B65"/>
  <c r="B63"/>
  <c r="B61"/>
  <c r="B59"/>
  <c r="B57"/>
  <c r="B55"/>
  <c r="B53"/>
  <c r="C71"/>
  <c r="R71" s="1"/>
  <c r="C69"/>
  <c r="R69" s="1"/>
  <c r="C67"/>
  <c r="R67" s="1"/>
  <c r="C65"/>
  <c r="Q65" s="1"/>
  <c r="C63"/>
  <c r="Q63" s="1"/>
  <c r="C61"/>
  <c r="R61" s="1"/>
  <c r="C59"/>
  <c r="P59" s="1"/>
  <c r="C57"/>
  <c r="P57" s="1"/>
  <c r="C55"/>
  <c r="O55" s="1"/>
  <c r="C53"/>
  <c r="O53" s="1"/>
  <c r="A67"/>
  <c r="A65"/>
  <c r="A63"/>
  <c r="A61"/>
  <c r="A59"/>
  <c r="A57"/>
  <c r="A55"/>
  <c r="A53"/>
  <c r="R85"/>
  <c r="B51"/>
  <c r="B41"/>
  <c r="B39"/>
  <c r="B37"/>
  <c r="B35"/>
  <c r="A51"/>
  <c r="A41"/>
  <c r="A39"/>
  <c r="A37"/>
  <c r="A35"/>
  <c r="E45" i="2"/>
  <c r="E43"/>
  <c r="E44"/>
  <c r="E46"/>
  <c r="E42"/>
  <c r="E41"/>
  <c r="E39"/>
  <c r="C39" i="1"/>
  <c r="AB39" s="1"/>
  <c r="C37"/>
  <c r="AA37" s="1"/>
  <c r="E20" i="2"/>
  <c r="E21"/>
  <c r="E38"/>
  <c r="E40"/>
  <c r="D19"/>
  <c r="E47"/>
  <c r="AD100" i="1"/>
  <c r="AA99"/>
  <c r="Z99"/>
  <c r="Z100" s="1"/>
  <c r="AA100"/>
  <c r="Y99"/>
  <c r="Y100" s="1"/>
  <c r="AB99"/>
  <c r="AB100" s="1"/>
  <c r="R99"/>
  <c r="R100" s="1"/>
  <c r="Q99"/>
  <c r="Q100" s="1"/>
  <c r="S99"/>
  <c r="S100" s="1"/>
  <c r="P99"/>
  <c r="P100" s="1"/>
  <c r="C99"/>
  <c r="C101"/>
  <c r="E12" i="2"/>
  <c r="D12" s="1"/>
  <c r="C15" i="1"/>
  <c r="S15" s="1"/>
  <c r="S7" s="1"/>
  <c r="C23"/>
  <c r="R23" s="1"/>
  <c r="C19"/>
  <c r="R19" s="1"/>
  <c r="E14" i="2"/>
  <c r="D14" s="1"/>
  <c r="H81"/>
  <c r="I81" s="1"/>
  <c r="E8"/>
  <c r="C6" i="1"/>
  <c r="E6" s="1"/>
  <c r="E104" s="1"/>
  <c r="B111"/>
  <c r="A115"/>
  <c r="A113"/>
  <c r="A111"/>
  <c r="C115"/>
  <c r="Q115" s="1"/>
  <c r="C93"/>
  <c r="P93" s="1"/>
  <c r="C29"/>
  <c r="AB29" s="1"/>
  <c r="AB7" s="1"/>
  <c r="C27"/>
  <c r="P27" s="1"/>
  <c r="C25"/>
  <c r="R25" s="1"/>
  <c r="C21"/>
  <c r="Q21" s="1"/>
  <c r="C17"/>
  <c r="O17" s="1"/>
  <c r="C13"/>
  <c r="Q13" s="1"/>
  <c r="C11"/>
  <c r="Q11" s="1"/>
  <c r="C9"/>
  <c r="P9" s="1"/>
  <c r="C5"/>
  <c r="E5" s="1"/>
  <c r="E103" s="1"/>
  <c r="B115"/>
  <c r="B113"/>
  <c r="A99"/>
  <c r="A97"/>
  <c r="A95"/>
  <c r="A93"/>
  <c r="A33"/>
  <c r="A31"/>
  <c r="A29"/>
  <c r="A27"/>
  <c r="A25"/>
  <c r="A23"/>
  <c r="A21"/>
  <c r="A19"/>
  <c r="B97"/>
  <c r="B95"/>
  <c r="B93"/>
  <c r="B33"/>
  <c r="B31"/>
  <c r="B29"/>
  <c r="B27"/>
  <c r="B25"/>
  <c r="B23"/>
  <c r="B21"/>
  <c r="B19"/>
  <c r="B17"/>
  <c r="B15"/>
  <c r="B13"/>
  <c r="B11"/>
  <c r="B9"/>
  <c r="A101"/>
  <c r="A17"/>
  <c r="A15"/>
  <c r="A13"/>
  <c r="A11"/>
  <c r="A9"/>
  <c r="A7"/>
  <c r="A5"/>
  <c r="B7"/>
  <c r="B5"/>
  <c r="H82" i="2"/>
  <c r="I82" s="1"/>
  <c r="E7"/>
  <c r="E9"/>
  <c r="D9" s="1"/>
  <c r="E10"/>
  <c r="D10" s="1"/>
  <c r="E11"/>
  <c r="D11" s="1"/>
  <c r="E13"/>
  <c r="D13" s="1"/>
  <c r="E15"/>
  <c r="D15" s="1"/>
  <c r="E16"/>
  <c r="E48"/>
  <c r="E50"/>
  <c r="E51"/>
  <c r="H6"/>
  <c r="I6" s="1"/>
  <c r="AI52" i="5" l="1"/>
  <c r="I51" i="2"/>
  <c r="T51" i="4"/>
  <c r="T33" s="1"/>
  <c r="T31" s="1"/>
  <c r="S51"/>
  <c r="Z51"/>
  <c r="Z33" s="1"/>
  <c r="Z31" s="1"/>
  <c r="D47" i="2"/>
  <c r="I47"/>
  <c r="D40"/>
  <c r="I40"/>
  <c r="D21"/>
  <c r="I21"/>
  <c r="D39"/>
  <c r="I39"/>
  <c r="D42"/>
  <c r="I42"/>
  <c r="D44"/>
  <c r="C87" i="5" s="1"/>
  <c r="I44" i="2"/>
  <c r="D45"/>
  <c r="I45"/>
  <c r="D25"/>
  <c r="I25"/>
  <c r="G82"/>
  <c r="G83"/>
  <c r="D8"/>
  <c r="I8"/>
  <c r="D38"/>
  <c r="I38"/>
  <c r="D20"/>
  <c r="I20"/>
  <c r="D41"/>
  <c r="C80" i="4" s="1"/>
  <c r="AD80" s="1"/>
  <c r="I41" i="2"/>
  <c r="D46"/>
  <c r="I46"/>
  <c r="D43"/>
  <c r="I43"/>
  <c r="AC102" i="5"/>
  <c r="D50" i="2"/>
  <c r="C99" i="5" s="1"/>
  <c r="AD99" s="1"/>
  <c r="AI99" s="1"/>
  <c r="AJ99" s="1"/>
  <c r="I50" i="2"/>
  <c r="D16"/>
  <c r="I16"/>
  <c r="AA33" i="4"/>
  <c r="AA31" s="1"/>
  <c r="D51" i="2"/>
  <c r="C101" i="5" s="1"/>
  <c r="AJ101" s="1"/>
  <c r="D48" i="2"/>
  <c r="C94" i="1" s="1"/>
  <c r="P94" s="1"/>
  <c r="I48" i="2"/>
  <c r="U104" i="5"/>
  <c r="C100" i="1"/>
  <c r="C28"/>
  <c r="P28" s="1"/>
  <c r="C29" i="5"/>
  <c r="AJ29" s="1"/>
  <c r="C98" i="1"/>
  <c r="AD98" s="1"/>
  <c r="C30"/>
  <c r="AB30" s="1"/>
  <c r="AB8" s="1"/>
  <c r="C31" i="5"/>
  <c r="AB31" s="1"/>
  <c r="C24" i="1"/>
  <c r="R24" s="1"/>
  <c r="C25" i="5"/>
  <c r="T25" s="1"/>
  <c r="AI25" s="1"/>
  <c r="AJ25" s="1"/>
  <c r="C18" i="1"/>
  <c r="O18" s="1"/>
  <c r="C19" i="5"/>
  <c r="D7" i="2"/>
  <c r="C114" i="1"/>
  <c r="P114" s="1"/>
  <c r="P118" s="1"/>
  <c r="P119" s="1"/>
  <c r="C125" i="5"/>
  <c r="AI125" s="1"/>
  <c r="AJ125" s="1"/>
  <c r="C92" i="1"/>
  <c r="AC92" s="1"/>
  <c r="C93" i="5"/>
  <c r="AC93" s="1"/>
  <c r="AI93" s="1"/>
  <c r="AJ93" s="1"/>
  <c r="C78" i="1"/>
  <c r="S78" s="1"/>
  <c r="C79" i="5"/>
  <c r="C40" i="1"/>
  <c r="AB40" s="1"/>
  <c r="C41" i="5"/>
  <c r="AB41" s="1"/>
  <c r="AI41" s="1"/>
  <c r="AJ41" s="1"/>
  <c r="C76" i="1"/>
  <c r="S76" s="1"/>
  <c r="C77" i="5"/>
  <c r="C82" i="4"/>
  <c r="AD82" s="1"/>
  <c r="C83" i="5"/>
  <c r="AD83" s="1"/>
  <c r="AI83" s="1"/>
  <c r="AJ83" s="1"/>
  <c r="C86" i="1"/>
  <c r="R86" s="1"/>
  <c r="C88"/>
  <c r="R88" s="1"/>
  <c r="C89" i="5"/>
  <c r="C48" i="1"/>
  <c r="P48" s="1"/>
  <c r="C49" i="5"/>
  <c r="C46" i="1"/>
  <c r="P46" s="1"/>
  <c r="C47" i="5"/>
  <c r="C99" i="4"/>
  <c r="C100" i="5"/>
  <c r="AJ100" s="1"/>
  <c r="C95" i="4"/>
  <c r="AD95" s="1"/>
  <c r="C96" i="5"/>
  <c r="AD96" s="1"/>
  <c r="AI96" s="1"/>
  <c r="AJ96" s="1"/>
  <c r="C21" i="4"/>
  <c r="T21" s="1"/>
  <c r="C22" i="5"/>
  <c r="T22" s="1"/>
  <c r="AI22" s="1"/>
  <c r="AJ22" s="1"/>
  <c r="C25" i="4"/>
  <c r="T25" s="1"/>
  <c r="C26" i="5"/>
  <c r="T26" s="1"/>
  <c r="AI26" s="1"/>
  <c r="AJ26" s="1"/>
  <c r="C81" i="4"/>
  <c r="AD81" s="1"/>
  <c r="C82" i="5"/>
  <c r="AD82" s="1"/>
  <c r="C5" i="2"/>
  <c r="S111" i="4"/>
  <c r="C118"/>
  <c r="S118" s="1"/>
  <c r="C117" i="5"/>
  <c r="AI117" s="1"/>
  <c r="AJ117" s="1"/>
  <c r="C23" i="4"/>
  <c r="T23" s="1"/>
  <c r="C20" i="1"/>
  <c r="R20" s="1"/>
  <c r="C21" i="5"/>
  <c r="T21" s="1"/>
  <c r="AI21" s="1"/>
  <c r="AJ21" s="1"/>
  <c r="C16" i="1"/>
  <c r="S16" s="1"/>
  <c r="S8" s="1"/>
  <c r="C17" i="5"/>
  <c r="C127"/>
  <c r="AI127" s="1"/>
  <c r="AJ127" s="1"/>
  <c r="C14" i="1"/>
  <c r="Q14" s="1"/>
  <c r="C15" i="5"/>
  <c r="C26" i="1"/>
  <c r="R26" s="1"/>
  <c r="C27" i="5"/>
  <c r="T27" s="1"/>
  <c r="AI27" s="1"/>
  <c r="AJ27" s="1"/>
  <c r="C22" i="1"/>
  <c r="Q22" s="1"/>
  <c r="C23" i="5"/>
  <c r="T23" s="1"/>
  <c r="AI23" s="1"/>
  <c r="AJ23" s="1"/>
  <c r="C36" i="1"/>
  <c r="AA36" s="1"/>
  <c r="C37" i="5"/>
  <c r="AA37" s="1"/>
  <c r="AI37" s="1"/>
  <c r="AJ37" s="1"/>
  <c r="C74" i="1"/>
  <c r="S74" s="1"/>
  <c r="C75" i="5"/>
  <c r="T75" s="1"/>
  <c r="AI75" s="1"/>
  <c r="AJ75" s="1"/>
  <c r="C38" i="1"/>
  <c r="AA38" s="1"/>
  <c r="C39" i="5"/>
  <c r="AA39" s="1"/>
  <c r="AI39" s="1"/>
  <c r="AJ39" s="1"/>
  <c r="C81"/>
  <c r="AD81" s="1"/>
  <c r="C90" i="1"/>
  <c r="AB90" s="1"/>
  <c r="C91" i="5"/>
  <c r="X91" s="1"/>
  <c r="AI91" s="1"/>
  <c r="AJ91" s="1"/>
  <c r="C84" i="4"/>
  <c r="Z84" s="1"/>
  <c r="C85" i="5"/>
  <c r="Z85" s="1"/>
  <c r="AI85" s="1"/>
  <c r="AJ85" s="1"/>
  <c r="C50" i="1"/>
  <c r="Q50" s="1"/>
  <c r="Q42" s="1"/>
  <c r="C51" i="5"/>
  <c r="X51" s="1"/>
  <c r="C51" i="4"/>
  <c r="C52" i="5"/>
  <c r="AJ52" s="1"/>
  <c r="C13" i="4"/>
  <c r="S13" s="1"/>
  <c r="S7" s="1"/>
  <c r="C14" i="5"/>
  <c r="P41" i="4"/>
  <c r="S45"/>
  <c r="S41" s="1"/>
  <c r="S33" s="1"/>
  <c r="S31" s="1"/>
  <c r="Q41"/>
  <c r="Q33" s="1"/>
  <c r="Q31" s="1"/>
  <c r="X49"/>
  <c r="X41" s="1"/>
  <c r="Q51"/>
  <c r="Y63"/>
  <c r="Y51" s="1"/>
  <c r="Y33" s="1"/>
  <c r="Y31" s="1"/>
  <c r="Y103" s="1"/>
  <c r="Y134" s="1"/>
  <c r="C113"/>
  <c r="S113" s="1"/>
  <c r="C112" i="5"/>
  <c r="C128" s="1"/>
  <c r="C120" i="4"/>
  <c r="AB120" s="1"/>
  <c r="AB130" s="1"/>
  <c r="C119" i="5"/>
  <c r="AB119" s="1"/>
  <c r="U139"/>
  <c r="U151" s="1"/>
  <c r="S139"/>
  <c r="C19" i="4"/>
  <c r="T19" s="1"/>
  <c r="C151" i="5"/>
  <c r="S151" s="1"/>
  <c r="F139"/>
  <c r="D139"/>
  <c r="O104"/>
  <c r="O133"/>
  <c r="O135" s="1"/>
  <c r="Z103" i="4"/>
  <c r="X33"/>
  <c r="X31" s="1"/>
  <c r="X103" s="1"/>
  <c r="AA103"/>
  <c r="O51"/>
  <c r="O33" s="1"/>
  <c r="O31" s="1"/>
  <c r="P51"/>
  <c r="P33" s="1"/>
  <c r="P31" s="1"/>
  <c r="R51"/>
  <c r="R33" s="1"/>
  <c r="R31" s="1"/>
  <c r="R103" s="1"/>
  <c r="R134" s="1"/>
  <c r="AA134"/>
  <c r="G9" i="2"/>
  <c r="I9"/>
  <c r="C95" i="1"/>
  <c r="AC95" s="1"/>
  <c r="C6" i="4"/>
  <c r="E6" s="1"/>
  <c r="E104" s="1"/>
  <c r="E135" s="1"/>
  <c r="C18"/>
  <c r="C20"/>
  <c r="T20" s="1"/>
  <c r="C22"/>
  <c r="T22" s="1"/>
  <c r="C24"/>
  <c r="T24" s="1"/>
  <c r="C26"/>
  <c r="T26" s="1"/>
  <c r="C36"/>
  <c r="AA36" s="1"/>
  <c r="C38"/>
  <c r="AA38" s="1"/>
  <c r="C40"/>
  <c r="AB40" s="1"/>
  <c r="C46"/>
  <c r="S46" s="1"/>
  <c r="C48"/>
  <c r="S48" s="1"/>
  <c r="C50"/>
  <c r="C74"/>
  <c r="Y74" s="1"/>
  <c r="C76"/>
  <c r="Y76" s="1"/>
  <c r="C78"/>
  <c r="Y78" s="1"/>
  <c r="C86"/>
  <c r="AC86" s="1"/>
  <c r="AC34" s="1"/>
  <c r="C88"/>
  <c r="Z88" s="1"/>
  <c r="C90"/>
  <c r="AB90" s="1"/>
  <c r="C92"/>
  <c r="AC92" s="1"/>
  <c r="C94"/>
  <c r="T94" s="1"/>
  <c r="C98"/>
  <c r="AD98" s="1"/>
  <c r="I15" i="2"/>
  <c r="I13"/>
  <c r="I11"/>
  <c r="C14" i="4"/>
  <c r="S14" s="1"/>
  <c r="C100"/>
  <c r="C124"/>
  <c r="S124" s="1"/>
  <c r="F5" i="2"/>
  <c r="F84" s="1"/>
  <c r="I14"/>
  <c r="I12"/>
  <c r="I10"/>
  <c r="AB131" i="4"/>
  <c r="C30"/>
  <c r="AB30" s="1"/>
  <c r="AB8" s="1"/>
  <c r="C28"/>
  <c r="E5" i="2"/>
  <c r="D5"/>
  <c r="P7" i="4"/>
  <c r="Q103"/>
  <c r="Q134" s="1"/>
  <c r="C16"/>
  <c r="H7" i="2"/>
  <c r="G7" s="1"/>
  <c r="C12" i="4"/>
  <c r="S12" s="1"/>
  <c r="AD33"/>
  <c r="AD31" s="1"/>
  <c r="AD103" s="1"/>
  <c r="AD134" s="1"/>
  <c r="AC31"/>
  <c r="AC103" s="1"/>
  <c r="AC134" s="1"/>
  <c r="C117" i="1"/>
  <c r="AB33" i="4"/>
  <c r="AB31" s="1"/>
  <c r="AB103" s="1"/>
  <c r="V105"/>
  <c r="F105"/>
  <c r="E131"/>
  <c r="E5"/>
  <c r="E103" s="1"/>
  <c r="C140" s="1"/>
  <c r="E105" i="1"/>
  <c r="C122"/>
  <c r="Q117"/>
  <c r="C129" s="1"/>
  <c r="C131" s="1"/>
  <c r="C80"/>
  <c r="S80" s="1"/>
  <c r="D23" i="2"/>
  <c r="E22"/>
  <c r="I22" s="1"/>
  <c r="P51" i="1"/>
  <c r="R51"/>
  <c r="R33" s="1"/>
  <c r="R31" s="1"/>
  <c r="P42"/>
  <c r="E28" i="2"/>
  <c r="I28" s="1"/>
  <c r="E36"/>
  <c r="E34"/>
  <c r="E32"/>
  <c r="E30"/>
  <c r="C43" i="1"/>
  <c r="O43" s="1"/>
  <c r="O41" s="1"/>
  <c r="C47"/>
  <c r="P47" s="1"/>
  <c r="C75"/>
  <c r="S75" s="1"/>
  <c r="C79"/>
  <c r="S79" s="1"/>
  <c r="C51"/>
  <c r="E37" i="2"/>
  <c r="E35"/>
  <c r="E33"/>
  <c r="E31"/>
  <c r="E29"/>
  <c r="C82" i="1"/>
  <c r="AD82" s="1"/>
  <c r="C84"/>
  <c r="AD84" s="1"/>
  <c r="AB34"/>
  <c r="AB32" s="1"/>
  <c r="AB33"/>
  <c r="AB31" s="1"/>
  <c r="AB103" s="1"/>
  <c r="R8"/>
  <c r="Q7"/>
  <c r="O7"/>
  <c r="Q51"/>
  <c r="Q33" s="1"/>
  <c r="Q31" s="1"/>
  <c r="O51"/>
  <c r="AC33"/>
  <c r="AC31" s="1"/>
  <c r="AC103" s="1"/>
  <c r="O8"/>
  <c r="R7"/>
  <c r="P7"/>
  <c r="AC34"/>
  <c r="AA34"/>
  <c r="AA32" s="1"/>
  <c r="AA104" s="1"/>
  <c r="Y31"/>
  <c r="W31"/>
  <c r="U31"/>
  <c r="M31"/>
  <c r="K31"/>
  <c r="I31"/>
  <c r="G31"/>
  <c r="E31"/>
  <c r="E49" i="2"/>
  <c r="AD81" i="1"/>
  <c r="C35"/>
  <c r="AA35" s="1"/>
  <c r="AD83"/>
  <c r="H64" i="2"/>
  <c r="G81"/>
  <c r="O5" i="1"/>
  <c r="O6"/>
  <c r="G6" i="2"/>
  <c r="T19" i="5" l="1"/>
  <c r="AI19" s="1"/>
  <c r="AJ19" s="1"/>
  <c r="T17"/>
  <c r="AI17"/>
  <c r="AJ17" s="1"/>
  <c r="S8"/>
  <c r="T14"/>
  <c r="T8" s="1"/>
  <c r="T102" s="1"/>
  <c r="T15"/>
  <c r="AI15"/>
  <c r="AJ15" s="1"/>
  <c r="AD34" i="4"/>
  <c r="C95" i="5"/>
  <c r="AI79"/>
  <c r="AJ79" s="1"/>
  <c r="Y79"/>
  <c r="Y77"/>
  <c r="AI77" s="1"/>
  <c r="AJ77" s="1"/>
  <c r="T49"/>
  <c r="AI49"/>
  <c r="AJ49" s="1"/>
  <c r="T47"/>
  <c r="AI47"/>
  <c r="AJ47" s="1"/>
  <c r="AB34" i="4"/>
  <c r="AB32" s="1"/>
  <c r="G5" i="2"/>
  <c r="AI12" i="5"/>
  <c r="AJ12" s="1"/>
  <c r="S102"/>
  <c r="AB104" i="4"/>
  <c r="AB135" s="1"/>
  <c r="R103" i="1"/>
  <c r="T7" i="4"/>
  <c r="T103" s="1"/>
  <c r="T134" s="1"/>
  <c r="AA89" i="5"/>
  <c r="AI89" s="1"/>
  <c r="AJ89" s="1"/>
  <c r="AC35"/>
  <c r="AJ87"/>
  <c r="AB129"/>
  <c r="AB130" s="1"/>
  <c r="AI119"/>
  <c r="AJ119" s="1"/>
  <c r="C87" i="2"/>
  <c r="S33" i="1"/>
  <c r="S31" s="1"/>
  <c r="S103" s="1"/>
  <c r="C126" i="4"/>
  <c r="S126" s="1"/>
  <c r="C116" i="1"/>
  <c r="Q116" s="1"/>
  <c r="D29" i="2"/>
  <c r="C57" i="5" s="1"/>
  <c r="I29" i="2"/>
  <c r="D33"/>
  <c r="C65" i="5" s="1"/>
  <c r="Y65" s="1"/>
  <c r="AI65" s="1"/>
  <c r="AJ65" s="1"/>
  <c r="I33" i="2"/>
  <c r="D37"/>
  <c r="C73" i="5" s="1"/>
  <c r="Z73" s="1"/>
  <c r="AI73" s="1"/>
  <c r="AJ73" s="1"/>
  <c r="I37" i="2"/>
  <c r="D32"/>
  <c r="C63" i="5" s="1"/>
  <c r="I32" i="2"/>
  <c r="D36"/>
  <c r="C71" i="5" s="1"/>
  <c r="Z71" s="1"/>
  <c r="AI71" s="1"/>
  <c r="AJ71" s="1"/>
  <c r="I36" i="2"/>
  <c r="X43" i="5"/>
  <c r="AI51"/>
  <c r="AJ51" s="1"/>
  <c r="AD35"/>
  <c r="AI81"/>
  <c r="AJ81" s="1"/>
  <c r="AD34"/>
  <c r="AI34" s="1"/>
  <c r="AI82"/>
  <c r="AJ82" s="1"/>
  <c r="AB9"/>
  <c r="AI31"/>
  <c r="AJ31" s="1"/>
  <c r="G64" i="2"/>
  <c r="C102" i="1" s="1"/>
  <c r="I64" i="2"/>
  <c r="D31"/>
  <c r="C61" i="5" s="1"/>
  <c r="I31" i="2"/>
  <c r="D35"/>
  <c r="C69" i="5" s="1"/>
  <c r="Z69" s="1"/>
  <c r="AI69" s="1"/>
  <c r="AJ69" s="1"/>
  <c r="I35" i="2"/>
  <c r="C42" i="5"/>
  <c r="AJ42" s="1"/>
  <c r="D30" i="2"/>
  <c r="C59" i="5" s="1"/>
  <c r="I30" i="2"/>
  <c r="D34"/>
  <c r="C67" i="5" s="1"/>
  <c r="I34" i="2"/>
  <c r="C8" i="5"/>
  <c r="AC33"/>
  <c r="AC133"/>
  <c r="T139"/>
  <c r="T151" s="1"/>
  <c r="D49" i="2"/>
  <c r="C97" i="5" s="1"/>
  <c r="AD97" s="1"/>
  <c r="AI97" s="1"/>
  <c r="AJ97" s="1"/>
  <c r="I49" i="2"/>
  <c r="T133" i="5"/>
  <c r="C111"/>
  <c r="AI111" s="1"/>
  <c r="AJ111" s="1"/>
  <c r="C113"/>
  <c r="AI113" s="1"/>
  <c r="AJ113" s="1"/>
  <c r="C9"/>
  <c r="C12" i="1"/>
  <c r="Q12" s="1"/>
  <c r="Q8" s="1"/>
  <c r="C13" i="5"/>
  <c r="S103" i="4"/>
  <c r="T8"/>
  <c r="AA35" i="5"/>
  <c r="AA33" s="1"/>
  <c r="AA103" s="1"/>
  <c r="S129" i="4"/>
  <c r="C147" s="1"/>
  <c r="C123" i="5"/>
  <c r="AI123" s="1"/>
  <c r="AJ123" s="1"/>
  <c r="C44" i="4"/>
  <c r="C45" i="5"/>
  <c r="F140" i="4"/>
  <c r="D140"/>
  <c r="S16"/>
  <c r="Q42"/>
  <c r="X50"/>
  <c r="X42" s="1"/>
  <c r="O8"/>
  <c r="S18"/>
  <c r="S8" s="1"/>
  <c r="C116"/>
  <c r="S116" s="1"/>
  <c r="C115" i="5"/>
  <c r="AI115" s="1"/>
  <c r="AJ115" s="1"/>
  <c r="AB35"/>
  <c r="AB33" s="1"/>
  <c r="C129" i="4"/>
  <c r="I7" i="2"/>
  <c r="I5" s="1"/>
  <c r="D151" i="5"/>
  <c r="Z134" i="4"/>
  <c r="C142"/>
  <c r="X134"/>
  <c r="C152"/>
  <c r="P103"/>
  <c r="P134" s="1"/>
  <c r="P42"/>
  <c r="C122"/>
  <c r="S122" s="1"/>
  <c r="C112" i="1"/>
  <c r="C96"/>
  <c r="AC96" s="1"/>
  <c r="C96" i="4"/>
  <c r="C56" i="1"/>
  <c r="O56" s="1"/>
  <c r="C56" i="4"/>
  <c r="S56" s="1"/>
  <c r="C64" i="1"/>
  <c r="Q64" s="1"/>
  <c r="C64" i="4"/>
  <c r="Y64" s="1"/>
  <c r="C72" i="1"/>
  <c r="R72" s="1"/>
  <c r="C72" i="4"/>
  <c r="Z72" s="1"/>
  <c r="C62" i="1"/>
  <c r="R62" s="1"/>
  <c r="C62" i="4"/>
  <c r="Y62" s="1"/>
  <c r="Y52" s="1"/>
  <c r="Y34" s="1"/>
  <c r="Y32" s="1"/>
  <c r="Y104" s="1"/>
  <c r="C70" i="1"/>
  <c r="R70" s="1"/>
  <c r="C70" i="4"/>
  <c r="Z70" s="1"/>
  <c r="P8"/>
  <c r="C112"/>
  <c r="S112" s="1"/>
  <c r="C68" i="1"/>
  <c r="R68" s="1"/>
  <c r="C68" i="4"/>
  <c r="Z68" s="1"/>
  <c r="C41"/>
  <c r="C58" i="1"/>
  <c r="P58" s="1"/>
  <c r="C58" i="4"/>
  <c r="C66" i="1"/>
  <c r="Q66" s="1"/>
  <c r="Q52" s="1"/>
  <c r="Q34" s="1"/>
  <c r="Q32" s="1"/>
  <c r="C66" i="4"/>
  <c r="X66" s="1"/>
  <c r="X52" s="1"/>
  <c r="H5" i="2"/>
  <c r="AA34" i="4"/>
  <c r="AA32" s="1"/>
  <c r="AA104" s="1"/>
  <c r="E134"/>
  <c r="E136" s="1"/>
  <c r="AB134"/>
  <c r="AB136" s="1"/>
  <c r="O6"/>
  <c r="E105"/>
  <c r="O5"/>
  <c r="O103" s="1"/>
  <c r="Q103" i="1"/>
  <c r="C41"/>
  <c r="C34" i="5"/>
  <c r="AB104" i="1"/>
  <c r="AB105" s="1"/>
  <c r="AD34"/>
  <c r="AD32" s="1"/>
  <c r="AD104" s="1"/>
  <c r="E27" i="2"/>
  <c r="I27" s="1"/>
  <c r="D28"/>
  <c r="C44" i="1"/>
  <c r="O44" s="1"/>
  <c r="D22" i="2"/>
  <c r="C43" i="5" s="1"/>
  <c r="S34" i="1"/>
  <c r="S32" s="1"/>
  <c r="S104" s="1"/>
  <c r="P41"/>
  <c r="R52"/>
  <c r="R34" s="1"/>
  <c r="R32" s="1"/>
  <c r="R104" s="1"/>
  <c r="AD33"/>
  <c r="AD31" s="1"/>
  <c r="AD103" s="1"/>
  <c r="AA33"/>
  <c r="AA31" s="1"/>
  <c r="AA103" s="1"/>
  <c r="AA105" s="1"/>
  <c r="AC32"/>
  <c r="AC104" s="1"/>
  <c r="AC105" s="1"/>
  <c r="O33"/>
  <c r="C10"/>
  <c r="P10" s="1"/>
  <c r="C8" i="4"/>
  <c r="AI14" i="5" l="1"/>
  <c r="AJ14" s="1"/>
  <c r="S9"/>
  <c r="T13"/>
  <c r="T9" s="1"/>
  <c r="C60" i="1"/>
  <c r="P60" s="1"/>
  <c r="AI95" i="5"/>
  <c r="AJ95" s="1"/>
  <c r="Y95"/>
  <c r="AB105" i="4"/>
  <c r="R105" i="1"/>
  <c r="Z52" i="4"/>
  <c r="Z34" s="1"/>
  <c r="Z32" s="1"/>
  <c r="Z104" s="1"/>
  <c r="Z135" s="1"/>
  <c r="Z136" s="1"/>
  <c r="Y67" i="5"/>
  <c r="Z63"/>
  <c r="AI61"/>
  <c r="AJ61" s="1"/>
  <c r="X61"/>
  <c r="C60" i="4"/>
  <c r="T60" s="1"/>
  <c r="AI59" i="5"/>
  <c r="AJ59" s="1"/>
  <c r="X59"/>
  <c r="X53" s="1"/>
  <c r="X35" s="1"/>
  <c r="X33" s="1"/>
  <c r="X103" s="1"/>
  <c r="X104" s="1"/>
  <c r="T57"/>
  <c r="AI57" s="1"/>
  <c r="AJ57" s="1"/>
  <c r="T45"/>
  <c r="T43" s="1"/>
  <c r="AI43" s="1"/>
  <c r="AJ43" s="1"/>
  <c r="S43"/>
  <c r="P52" i="1"/>
  <c r="P34" s="1"/>
  <c r="P32" s="1"/>
  <c r="AD32" i="5"/>
  <c r="AD102" s="1"/>
  <c r="S134" i="4"/>
  <c r="Q104" i="1"/>
  <c r="AI8" i="5"/>
  <c r="AJ8" s="1"/>
  <c r="AD105" i="1"/>
  <c r="C121" i="5"/>
  <c r="AJ121" s="1"/>
  <c r="S105" i="1"/>
  <c r="AJ34" i="5"/>
  <c r="S128"/>
  <c r="AI128" s="1"/>
  <c r="AJ128" s="1"/>
  <c r="AI112"/>
  <c r="AJ112" s="1"/>
  <c r="E87" i="2"/>
  <c r="H84"/>
  <c r="G84"/>
  <c r="D87"/>
  <c r="AD33" i="5"/>
  <c r="AD103" s="1"/>
  <c r="Z53"/>
  <c r="Z35" s="1"/>
  <c r="Z33" s="1"/>
  <c r="Z103" s="1"/>
  <c r="AI13"/>
  <c r="AJ13" s="1"/>
  <c r="AB103"/>
  <c r="AB134" s="1"/>
  <c r="AB135" s="1"/>
  <c r="AI45"/>
  <c r="AJ45" s="1"/>
  <c r="AI67"/>
  <c r="AJ67" s="1"/>
  <c r="C128" i="4"/>
  <c r="AC103" i="5"/>
  <c r="AI32"/>
  <c r="C140"/>
  <c r="U140" s="1"/>
  <c r="C54" i="4"/>
  <c r="C55" i="5"/>
  <c r="P52" i="4"/>
  <c r="P34" s="1"/>
  <c r="P32" s="1"/>
  <c r="P104" s="1"/>
  <c r="T58"/>
  <c r="T52" s="1"/>
  <c r="T34" s="1"/>
  <c r="T32" s="1"/>
  <c r="T104" s="1"/>
  <c r="Y135"/>
  <c r="Y136" s="1"/>
  <c r="Y105"/>
  <c r="AC32"/>
  <c r="AC104" s="1"/>
  <c r="AD96"/>
  <c r="AD32" s="1"/>
  <c r="AD104" s="1"/>
  <c r="AB104" i="5"/>
  <c r="X34" i="4"/>
  <c r="X32" s="1"/>
  <c r="X104" s="1"/>
  <c r="C114"/>
  <c r="S114" s="1"/>
  <c r="S130" s="1"/>
  <c r="S131" s="1"/>
  <c r="C129" i="5"/>
  <c r="C155" i="4"/>
  <c r="D152"/>
  <c r="O42"/>
  <c r="S44"/>
  <c r="S42" s="1"/>
  <c r="D147"/>
  <c r="C149"/>
  <c r="D149" s="1"/>
  <c r="AA104" i="5"/>
  <c r="AA134"/>
  <c r="AA135" s="1"/>
  <c r="S129"/>
  <c r="D142" i="4"/>
  <c r="C154"/>
  <c r="D154" s="1"/>
  <c r="C141"/>
  <c r="D141" s="1"/>
  <c r="O134"/>
  <c r="F142"/>
  <c r="P131"/>
  <c r="Q130"/>
  <c r="Q131" s="1"/>
  <c r="O104"/>
  <c r="O135" s="1"/>
  <c r="C42" i="1"/>
  <c r="C42" i="4"/>
  <c r="C84" i="2"/>
  <c r="C33" i="4"/>
  <c r="AA135"/>
  <c r="AA136" s="1"/>
  <c r="AA105"/>
  <c r="Q112" i="1"/>
  <c r="Q118" s="1"/>
  <c r="Q119" s="1"/>
  <c r="C118"/>
  <c r="C119" s="1"/>
  <c r="R52" i="4"/>
  <c r="R34" s="1"/>
  <c r="R32" s="1"/>
  <c r="R104" s="1"/>
  <c r="Q52"/>
  <c r="Q34" s="1"/>
  <c r="Q32" s="1"/>
  <c r="Q104" s="1"/>
  <c r="P105"/>
  <c r="P135"/>
  <c r="P136" s="1"/>
  <c r="Q105" i="1"/>
  <c r="C124"/>
  <c r="C33"/>
  <c r="P33"/>
  <c r="P31" s="1"/>
  <c r="P103" s="1"/>
  <c r="O42"/>
  <c r="D27" i="2"/>
  <c r="C53" i="5" s="1"/>
  <c r="C54" i="1"/>
  <c r="O54" s="1"/>
  <c r="P8"/>
  <c r="O31"/>
  <c r="O103" s="1"/>
  <c r="E18" i="2"/>
  <c r="C8" i="1"/>
  <c r="P104" l="1"/>
  <c r="X134" i="5"/>
  <c r="X135" s="1"/>
  <c r="Z105" i="4"/>
  <c r="AI63" i="5"/>
  <c r="AJ63" s="1"/>
  <c r="Y53"/>
  <c r="Y35" s="1"/>
  <c r="Y33" s="1"/>
  <c r="Y103" s="1"/>
  <c r="T55"/>
  <c r="T53" s="1"/>
  <c r="T35" s="1"/>
  <c r="T33" s="1"/>
  <c r="T103" s="1"/>
  <c r="T104" s="1"/>
  <c r="S53"/>
  <c r="S35" s="1"/>
  <c r="S33" s="1"/>
  <c r="S103" s="1"/>
  <c r="S104" s="1"/>
  <c r="C130"/>
  <c r="C130" i="4"/>
  <c r="C131" s="1"/>
  <c r="C146" i="5"/>
  <c r="C148" s="1"/>
  <c r="AD104"/>
  <c r="S130"/>
  <c r="AI130" s="1"/>
  <c r="AI129"/>
  <c r="AJ129" s="1"/>
  <c r="C86" i="2"/>
  <c r="C88" s="1"/>
  <c r="Z134" i="5"/>
  <c r="Z135" s="1"/>
  <c r="Z104"/>
  <c r="I18" i="2"/>
  <c r="E17"/>
  <c r="E84" s="1"/>
  <c r="AI55" i="5"/>
  <c r="AJ55" s="1"/>
  <c r="AI9"/>
  <c r="AJ9" s="1"/>
  <c r="AC104"/>
  <c r="AC134"/>
  <c r="AC135" s="1"/>
  <c r="AD133"/>
  <c r="AI102"/>
  <c r="C141"/>
  <c r="U141" s="1"/>
  <c r="AD134"/>
  <c r="S133"/>
  <c r="U152"/>
  <c r="F140"/>
  <c r="D140"/>
  <c r="S140"/>
  <c r="T140" s="1"/>
  <c r="T135" i="4"/>
  <c r="T136" s="1"/>
  <c r="T105"/>
  <c r="X135"/>
  <c r="X136" s="1"/>
  <c r="X105"/>
  <c r="AD135"/>
  <c r="AD136" s="1"/>
  <c r="AD105"/>
  <c r="C32" i="5"/>
  <c r="C102" s="1"/>
  <c r="C133" s="1"/>
  <c r="AC135" i="4"/>
  <c r="AC136" s="1"/>
  <c r="AC105"/>
  <c r="O52"/>
  <c r="O34" s="1"/>
  <c r="O32" s="1"/>
  <c r="S54"/>
  <c r="S52" s="1"/>
  <c r="S34" s="1"/>
  <c r="S32" s="1"/>
  <c r="S104" s="1"/>
  <c r="O105"/>
  <c r="F141"/>
  <c r="C153"/>
  <c r="D153" s="1"/>
  <c r="C143"/>
  <c r="D143" s="1"/>
  <c r="O136"/>
  <c r="R135"/>
  <c r="R136" s="1"/>
  <c r="R105"/>
  <c r="C31"/>
  <c r="C52" i="1"/>
  <c r="C52" i="4"/>
  <c r="Q105"/>
  <c r="Q135"/>
  <c r="Q136" s="1"/>
  <c r="C123" i="1"/>
  <c r="C125" s="1"/>
  <c r="P105"/>
  <c r="O52"/>
  <c r="O34" s="1"/>
  <c r="C31"/>
  <c r="D18" i="2"/>
  <c r="T134" i="5" l="1"/>
  <c r="T135" s="1"/>
  <c r="Y134"/>
  <c r="Y135" s="1"/>
  <c r="Y104"/>
  <c r="C152"/>
  <c r="D146"/>
  <c r="AD135"/>
  <c r="Y143" i="4"/>
  <c r="S146" i="5"/>
  <c r="T146" s="1"/>
  <c r="T152" s="1"/>
  <c r="AJ102"/>
  <c r="AJ32"/>
  <c r="Y142" i="4"/>
  <c r="I17" i="2"/>
  <c r="I84" s="1"/>
  <c r="E86"/>
  <c r="E88" s="1"/>
  <c r="AI53" i="5"/>
  <c r="AJ53" s="1"/>
  <c r="C142"/>
  <c r="F142" s="1"/>
  <c r="S141"/>
  <c r="C153"/>
  <c r="U153"/>
  <c r="F141"/>
  <c r="D141"/>
  <c r="C154"/>
  <c r="D154" s="1"/>
  <c r="S135" i="4"/>
  <c r="S136" s="1"/>
  <c r="S105"/>
  <c r="D148" i="5"/>
  <c r="S148"/>
  <c r="T148" s="1"/>
  <c r="C34" i="4"/>
  <c r="C35" i="5"/>
  <c r="D152"/>
  <c r="S152"/>
  <c r="D155" i="4"/>
  <c r="F143"/>
  <c r="O32" i="1"/>
  <c r="O104" s="1"/>
  <c r="O105" s="1"/>
  <c r="C34"/>
  <c r="D17" i="2"/>
  <c r="D142" i="5" l="1"/>
  <c r="S154"/>
  <c r="S142"/>
  <c r="U142"/>
  <c r="U154" s="1"/>
  <c r="D86" i="2"/>
  <c r="D88" s="1"/>
  <c r="D84"/>
  <c r="AI35" i="5"/>
  <c r="AJ35" s="1"/>
  <c r="T141"/>
  <c r="T153" s="1"/>
  <c r="S153"/>
  <c r="D153"/>
  <c r="C33"/>
  <c r="C103" s="1"/>
  <c r="C32" i="4"/>
  <c r="C104" s="1"/>
  <c r="C135" s="1"/>
  <c r="C32" i="1"/>
  <c r="T142" i="5" l="1"/>
  <c r="T154" s="1"/>
  <c r="AI33"/>
  <c r="AJ33" s="1"/>
  <c r="C134"/>
  <c r="C135" s="1"/>
  <c r="C104"/>
  <c r="C104" i="1"/>
  <c r="C7" i="4"/>
  <c r="C103" s="1"/>
  <c r="C134" s="1"/>
  <c r="C136" s="1"/>
  <c r="C7" i="1"/>
  <c r="C103" s="1"/>
  <c r="S134" i="5" l="1"/>
  <c r="S135" s="1"/>
  <c r="AI103"/>
  <c r="AJ103" s="1"/>
  <c r="AI104"/>
  <c r="AJ104" s="1"/>
  <c r="C105" i="1"/>
  <c r="C105" i="4"/>
</calcChain>
</file>

<file path=xl/comments1.xml><?xml version="1.0" encoding="utf-8"?>
<comments xmlns="http://schemas.openxmlformats.org/spreadsheetml/2006/main">
  <authors>
    <author>Autor</author>
  </authors>
  <commentList>
    <comment ref="X86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Punkt zlewny ścieków dowożonych, Pompownia ściekow surowych, KTSO, Zagęszczacz grawitacyjny osadu
</t>
        </r>
      </text>
    </comment>
    <comment ref="Y12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AB12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wyposazenie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B39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zblokowany obiekt tech, spr trwałosc</t>
        </r>
      </text>
    </comment>
    <comment ref="V85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rozbic
</t>
        </r>
      </text>
    </comment>
    <comment ref="Z87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trwałosc</t>
        </r>
      </text>
    </comment>
    <comment ref="AB89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trwałosc</t>
        </r>
      </text>
    </commen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Y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sharedStrings.xml><?xml version="1.0" encoding="utf-8"?>
<sst xmlns="http://schemas.openxmlformats.org/spreadsheetml/2006/main" count="703" uniqueCount="222">
  <si>
    <t>L.p.</t>
  </si>
  <si>
    <t>Element</t>
  </si>
  <si>
    <t>Wartość koszt. robót netto</t>
  </si>
  <si>
    <t>III kwatrtał 2016</t>
  </si>
  <si>
    <t>IV kwatrtał 2016</t>
  </si>
  <si>
    <t>VAT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</si>
  <si>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</si>
  <si>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</si>
  <si>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</si>
  <si>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</si>
  <si>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</si>
  <si>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</si>
  <si>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</si>
  <si>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</si>
  <si>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</si>
  <si>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</si>
  <si>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</si>
  <si>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</si>
  <si>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VAT 23%</t>
  </si>
  <si>
    <t>suma netto</t>
  </si>
  <si>
    <t>suma VAT 23%</t>
  </si>
  <si>
    <t>I kwatrtał 2017</t>
  </si>
  <si>
    <t>II kwatrtał 2017</t>
  </si>
  <si>
    <t>II kwatrtał 2018</t>
  </si>
  <si>
    <t>III kwatrtał 2017</t>
  </si>
  <si>
    <t>IV kwatrtał 2017</t>
  </si>
  <si>
    <t>I kwatrtał 2018</t>
  </si>
  <si>
    <t>III kwatrtał 2018</t>
  </si>
  <si>
    <t>Kanalizacja</t>
  </si>
  <si>
    <t>2.1</t>
  </si>
  <si>
    <t>2.2</t>
  </si>
  <si>
    <t>2.3</t>
  </si>
  <si>
    <t>2.4</t>
  </si>
  <si>
    <t>Osiedle Wygwizdów</t>
  </si>
  <si>
    <t>Osiedle Zachwiejów</t>
  </si>
  <si>
    <t>netto</t>
  </si>
  <si>
    <t>vat</t>
  </si>
  <si>
    <t>brutto</t>
  </si>
  <si>
    <t>Ulica Olszańska</t>
  </si>
  <si>
    <t>Ulica Słoneczna</t>
  </si>
  <si>
    <t>Ulica Łukasiewicza</t>
  </si>
  <si>
    <t>Ulica Jana Pawła II</t>
  </si>
  <si>
    <t>Ulica Uzar-Krysiakowej</t>
  </si>
  <si>
    <t>Rożniaty</t>
  </si>
  <si>
    <t>Kębłów</t>
  </si>
  <si>
    <t>Osiedle Zielone</t>
  </si>
  <si>
    <t>Kębłów - wodociąg</t>
  </si>
  <si>
    <t>Padew-Zarównie</t>
  </si>
  <si>
    <t>Zachwiejów - wodociąg</t>
  </si>
  <si>
    <t>Oczyszczalnia</t>
  </si>
  <si>
    <t>Wiaty magazynowe</t>
  </si>
  <si>
    <t>Fotowoltaika</t>
  </si>
  <si>
    <t>Monitoring i instalacja przeciwwłamaniowa</t>
  </si>
  <si>
    <t>Monitoring i telemetria</t>
  </si>
  <si>
    <t>2.5</t>
  </si>
  <si>
    <t>Koszty kwalifikowane</t>
  </si>
  <si>
    <t>Koszty niekwalifikowane</t>
  </si>
  <si>
    <t>Zielone - wodociąg</t>
  </si>
  <si>
    <t>przeró netto 2016</t>
  </si>
  <si>
    <t>przeró netto 2017</t>
  </si>
  <si>
    <t>przeró netto 2018</t>
  </si>
  <si>
    <t>sumabrutto</t>
  </si>
  <si>
    <t>instalacje wod-kan, went i co</t>
  </si>
  <si>
    <t>technologia</t>
  </si>
  <si>
    <t>sieci zewnętrzne</t>
  </si>
  <si>
    <t>budynek tech. + bufor</t>
  </si>
  <si>
    <t>pompownia wewnętrzna</t>
  </si>
  <si>
    <t xml:space="preserve">ZOT </t>
  </si>
  <si>
    <t>Reaktor biologiczny, KTSO</t>
  </si>
  <si>
    <t>budynek socjalny</t>
  </si>
  <si>
    <t>punkt zlewny sciekow dowożonych</t>
  </si>
  <si>
    <t>fundament pod zbiornik PIX</t>
  </si>
  <si>
    <t>zagospodarowanie terenu</t>
  </si>
  <si>
    <t>pompownia ścieków surowych</t>
  </si>
  <si>
    <t>instalacje elektryczne i AKPiA</t>
  </si>
  <si>
    <t>roboty ziemne</t>
  </si>
  <si>
    <t>roboty zbrojarsko-betoniarskie</t>
  </si>
  <si>
    <t>ściany, ścianki, stropy</t>
  </si>
  <si>
    <t>schody ze spocznikiem</t>
  </si>
  <si>
    <t>posadzki</t>
  </si>
  <si>
    <t>stolarka okienna i drzwiowa</t>
  </si>
  <si>
    <t>dach</t>
  </si>
  <si>
    <t>wykończenie ścian i sufitów</t>
  </si>
  <si>
    <t>roboty wykończeniowe zewnętrzne</t>
  </si>
  <si>
    <t xml:space="preserve">opaska </t>
  </si>
  <si>
    <t>roboty konst.-bud.</t>
  </si>
  <si>
    <t>elementy stalowe</t>
  </si>
  <si>
    <t>docieplenie zbiorników</t>
  </si>
  <si>
    <t xml:space="preserve">Rozbudowa i przebudowa oczyszczalni </t>
  </si>
  <si>
    <t>rozruch i wyposażenie</t>
  </si>
  <si>
    <t>wodociąg</t>
  </si>
  <si>
    <t>kanalizacja+oczyszczalnia</t>
  </si>
  <si>
    <t>kwalifikowane</t>
  </si>
  <si>
    <t>niekwalifikowane</t>
  </si>
  <si>
    <t>kwal.+niekwal.</t>
  </si>
  <si>
    <t>niekwal</t>
  </si>
  <si>
    <t>kwal</t>
  </si>
  <si>
    <t>suma</t>
  </si>
  <si>
    <t xml:space="preserve">kwal+niekwal </t>
  </si>
  <si>
    <t>dof.</t>
  </si>
  <si>
    <t>Suszaria osadu</t>
  </si>
  <si>
    <t>Konserwacja pompowni sieciowych</t>
  </si>
  <si>
    <t>kwal+niekwal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</si>
  <si>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</si>
  <si>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</si>
  <si>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</si>
  <si>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</si>
  <si>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</si>
  <si>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</si>
  <si>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</si>
  <si>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</si>
  <si>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</si>
  <si>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</si>
  <si>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</si>
  <si>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2.1.1</t>
  </si>
  <si>
    <t>2.1.2</t>
  </si>
  <si>
    <t>2.1.3</t>
  </si>
  <si>
    <t>2.1.4</t>
  </si>
  <si>
    <t>2.1.4.1</t>
  </si>
  <si>
    <t>2.1.4.2</t>
  </si>
  <si>
    <t>2.1.4.3</t>
  </si>
  <si>
    <t>2.1.4.4</t>
  </si>
  <si>
    <t>2.1.5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</si>
  <si>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</si>
  <si>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</si>
  <si>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</si>
  <si>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</si>
  <si>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</si>
  <si>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</si>
  <si>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</si>
  <si>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</si>
  <si>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</si>
  <si>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</si>
  <si>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</si>
  <si>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</si>
  <si>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</si>
  <si>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</si>
  <si>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</si>
  <si>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</si>
  <si>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</si>
  <si>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</si>
  <si>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</si>
  <si>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GMINA</t>
  </si>
  <si>
    <t>FUNDUSZ (netto * 0,85)</t>
  </si>
  <si>
    <t>suma kwalifikowanych</t>
  </si>
  <si>
    <t>suma niekwalifikowanych</t>
  </si>
  <si>
    <t>suma kwalifikowanych + niekwalifikowanych</t>
  </si>
  <si>
    <t xml:space="preserve">Uwaga: </t>
  </si>
  <si>
    <t>Roboty wykonywane i rozliczane będą zgodnie z powyższym harmonogramem</t>
  </si>
  <si>
    <t>Roboty będą wykonywane w miesiącach oznaczonych kolorem zielonym.</t>
  </si>
  <si>
    <t>Przewiduje się fakturowanie kwartalne.</t>
  </si>
  <si>
    <t xml:space="preserve">Komentarze przy komórkach uzupełniają informację odnośnie podziału kosztow dla poszczególnych elementów </t>
  </si>
  <si>
    <t>Uwaga:</t>
  </si>
  <si>
    <t xml:space="preserve">Korzystanie z niniejszego arkusza nie jest obowiązkowe. </t>
  </si>
  <si>
    <t>Wykonawcy mogą sporządzić HRF samodzielnie w dowolnym formacie</t>
  </si>
  <si>
    <t>Prosi się o zwrócenie uwagi na poprawnośc obliczeń i zaokrągleń</t>
  </si>
  <si>
    <t>Ostatnia faktura musi stanowi co najmniej 5 % kosztów kwalifikowanych projektu i nie więcej niż 10 % całkowitego wynagrodzenia należnego wykonawcy</t>
  </si>
  <si>
    <t>Pompownia Osiedle  Zielone</t>
  </si>
  <si>
    <t>Pompownia ul. Olszańska</t>
  </si>
  <si>
    <t>Pompownie Osiedle Wygwizdów (2 kpl.)</t>
  </si>
  <si>
    <t>Pompownia ul. Łukasiewicza</t>
  </si>
  <si>
    <t>Pompownia Jana Pawła II</t>
  </si>
  <si>
    <t>Piompownia ul. Ludwiki Uzar-Krysiakowej</t>
  </si>
  <si>
    <t>Pompownia Rożniaty</t>
  </si>
  <si>
    <t>Przepompownie modernizowane (8 kpl)</t>
  </si>
  <si>
    <t>Przepompownie modernizowane (6 kpl)</t>
  </si>
  <si>
    <t>Modernizacja dyspozytorni</t>
  </si>
  <si>
    <t>Serwis - szkolenia</t>
  </si>
  <si>
    <t>P-51</t>
  </si>
  <si>
    <t>P-53</t>
  </si>
  <si>
    <t>P-56</t>
  </si>
  <si>
    <t>P-58</t>
  </si>
  <si>
    <t>P-59</t>
  </si>
  <si>
    <t>P-6</t>
  </si>
  <si>
    <t>P-5</t>
  </si>
  <si>
    <t>P-3</t>
  </si>
  <si>
    <t>P-34</t>
  </si>
  <si>
    <t>P-35</t>
  </si>
  <si>
    <t>Pól oznaczonych kolorem szarym nie należy wypełniac</t>
  </si>
  <si>
    <t>P-13</t>
  </si>
  <si>
    <t>P-65</t>
  </si>
  <si>
    <t>P-66</t>
  </si>
  <si>
    <t>PG</t>
  </si>
  <si>
    <t>P</t>
  </si>
  <si>
    <t>Wyposażenie dla pompowni sieciowych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</si>
  <si>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</si>
  <si>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</si>
  <si>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</si>
  <si>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</si>
  <si>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</si>
  <si>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</si>
  <si>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</si>
  <si>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</si>
  <si>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</si>
  <si>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</si>
  <si>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</si>
  <si>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</si>
  <si>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</si>
  <si>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</si>
  <si>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</si>
  <si>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</si>
  <si>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</si>
  <si>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</si>
  <si>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</si>
  <si>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</si>
  <si>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</si>
  <si>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</si>
  <si>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</si>
  <si>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</si>
  <si>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</si>
  <si>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</si>
  <si>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</si>
  <si>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</si>
  <si>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HRF należy wypełnić odpowiednio do zadania.</t>
  </si>
  <si>
    <t>Tabelę należy wypełnić odpowiednio do Zadania.</t>
  </si>
  <si>
    <t>Do oferty można załączyć HRF i tabelę elementów, nie jest to obowiązkowe.</t>
  </si>
  <si>
    <t>Załącznik nr 12</t>
  </si>
  <si>
    <t>kolumny sprawdzające</t>
  </si>
  <si>
    <t>Należy wypełnic puste pola, nie z wartością 0,00</t>
  </si>
  <si>
    <t>Niektóre komorki w HRF należy wypełnic ręcznie</t>
  </si>
  <si>
    <t xml:space="preserve">Niektóre komorki w HRF należy wypełnic ręcznie ( pnkt. 2.1.12, </t>
  </si>
  <si>
    <t>Po uzupełnieniu kwot netto w tabeli elementów, HRF uzupełni się automatycznie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</si>
</sst>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/>
    <xf numFmtId="0" fontId="0" fillId="0" borderId="0" xfId="0" applyFill="1"/>
    <xf numFmtId="0" fontId="4" fillId="0" borderId="5" xfId="0" applyFont="1" applyBorder="1" applyAlignment="1">
      <alignment horizontal="left" vertical="center"/>
    </xf>
    <xf numFmtId="0" fontId="1" fillId="0" borderId="3" xfId="0" applyFont="1" applyBorder="1"/>
    <xf numFmtId="0" fontId="1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1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5" xfId="0" applyNumberFormat="1" applyBorder="1"/>
    <xf numFmtId="4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0" fillId="2" borderId="5" xfId="0" applyNumberFormat="1" applyFill="1" applyBorder="1"/>
    <xf numFmtId="4" fontId="0" fillId="0" borderId="1" xfId="0" applyNumberFormat="1" applyBorder="1"/>
    <xf numFmtId="4" fontId="0" fillId="2" borderId="7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0" borderId="0" xfId="0" applyNumberFormat="1" applyBorder="1"/>
    <xf numFmtId="4" fontId="3" fillId="0" borderId="5" xfId="0" applyNumberFormat="1" applyFont="1" applyBorder="1"/>
    <xf numFmtId="0" fontId="4" fillId="0" borderId="17" xfId="0" applyFont="1" applyBorder="1" applyAlignment="1">
      <alignment horizontal="left" vertical="center" wrapText="1"/>
    </xf>
    <xf numFmtId="4" fontId="3" fillId="0" borderId="7" xfId="0" applyNumberFormat="1" applyFont="1" applyBorder="1"/>
    <xf numFmtId="4" fontId="0" fillId="0" borderId="5" xfId="0" applyNumberFormat="1" applyFont="1" applyFill="1" applyBorder="1"/>
    <xf numFmtId="4" fontId="0" fillId="2" borderId="5" xfId="0" applyNumberFormat="1" applyFont="1" applyFill="1" applyBorder="1"/>
    <xf numFmtId="4" fontId="0" fillId="0" borderId="7" xfId="0" applyNumberFormat="1" applyFont="1" applyFill="1" applyBorder="1"/>
    <xf numFmtId="4" fontId="0" fillId="2" borderId="7" xfId="0" applyNumberFormat="1" applyFont="1" applyFill="1" applyBorder="1"/>
    <xf numFmtId="4" fontId="3" fillId="0" borderId="5" xfId="0" applyNumberFormat="1" applyFont="1" applyFill="1" applyBorder="1"/>
    <xf numFmtId="4" fontId="3" fillId="2" borderId="5" xfId="0" applyNumberFormat="1" applyFont="1" applyFill="1" applyBorder="1"/>
    <xf numFmtId="4" fontId="3" fillId="0" borderId="3" xfId="0" applyNumberFormat="1" applyFont="1" applyFill="1" applyBorder="1"/>
    <xf numFmtId="4" fontId="3" fillId="0" borderId="7" xfId="0" applyNumberFormat="1" applyFont="1" applyFill="1" applyBorder="1"/>
    <xf numFmtId="4" fontId="3" fillId="2" borderId="7" xfId="0" applyNumberFormat="1" applyFont="1" applyFill="1" applyBorder="1"/>
    <xf numFmtId="0" fontId="8" fillId="0" borderId="18" xfId="0" applyFont="1" applyBorder="1" applyAlignment="1">
      <alignment horizontal="left" vertical="center" wrapText="1"/>
    </xf>
    <xf numFmtId="4" fontId="8" fillId="0" borderId="3" xfId="0" applyNumberFormat="1" applyFont="1" applyBorder="1"/>
    <xf numFmtId="0" fontId="8" fillId="0" borderId="17" xfId="0" applyFont="1" applyBorder="1" applyAlignment="1">
      <alignment horizontal="left" vertical="center" wrapText="1"/>
    </xf>
    <xf numFmtId="4" fontId="8" fillId="0" borderId="1" xfId="0" applyNumberFormat="1" applyFont="1" applyBorder="1"/>
    <xf numFmtId="4" fontId="3" fillId="0" borderId="3" xfId="0" applyNumberFormat="1" applyFont="1" applyBorder="1"/>
    <xf numFmtId="0" fontId="4" fillId="0" borderId="7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4" fontId="0" fillId="0" borderId="0" xfId="0" applyNumberFormat="1" applyFill="1" applyBorder="1"/>
    <xf numFmtId="0" fontId="11" fillId="0" borderId="0" xfId="0" applyFont="1"/>
    <xf numFmtId="4" fontId="0" fillId="0" borderId="3" xfId="0" applyNumberFormat="1" applyFill="1" applyBorder="1"/>
    <xf numFmtId="4" fontId="0" fillId="0" borderId="20" xfId="0" applyNumberFormat="1" applyBorder="1"/>
    <xf numFmtId="4" fontId="0" fillId="2" borderId="20" xfId="0" applyNumberFormat="1" applyFill="1" applyBorder="1"/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0" fillId="0" borderId="22" xfId="0" applyNumberFormat="1" applyBorder="1"/>
    <xf numFmtId="0" fontId="0" fillId="0" borderId="23" xfId="0" applyBorder="1"/>
    <xf numFmtId="4" fontId="0" fillId="0" borderId="23" xfId="0" applyNumberFormat="1" applyBorder="1"/>
    <xf numFmtId="4" fontId="0" fillId="0" borderId="1" xfId="0" applyNumberFormat="1" applyFill="1" applyBorder="1"/>
    <xf numFmtId="4" fontId="3" fillId="2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/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0" fillId="0" borderId="8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0" fillId="2" borderId="0" xfId="0" applyNumberFormat="1" applyFill="1"/>
    <xf numFmtId="0" fontId="1" fillId="0" borderId="28" xfId="0" applyFont="1" applyBorder="1" applyAlignment="1">
      <alignment horizontal="left" vertical="center" wrapText="1"/>
    </xf>
    <xf numFmtId="4" fontId="0" fillId="0" borderId="29" xfId="0" applyNumberFormat="1" applyBorder="1"/>
    <xf numFmtId="0" fontId="1" fillId="0" borderId="14" xfId="0" applyFont="1" applyBorder="1" applyAlignment="1">
      <alignment horizontal="left" vertical="center" wrapText="1"/>
    </xf>
    <xf numFmtId="0" fontId="0" fillId="0" borderId="15" xfId="0" applyBorder="1"/>
    <xf numFmtId="4" fontId="0" fillId="2" borderId="23" xfId="0" applyNumberFormat="1" applyFill="1" applyBorder="1"/>
    <xf numFmtId="4" fontId="0" fillId="0" borderId="20" xfId="0" applyNumberFormat="1" applyFill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5" fillId="2" borderId="23" xfId="0" applyNumberFormat="1" applyFont="1" applyFill="1" applyBorder="1"/>
    <xf numFmtId="4" fontId="0" fillId="3" borderId="5" xfId="0" applyNumberFormat="1" applyFill="1" applyBorder="1"/>
    <xf numFmtId="4" fontId="0" fillId="3" borderId="7" xfId="0" applyNumberFormat="1" applyFill="1" applyBorder="1"/>
    <xf numFmtId="4" fontId="3" fillId="3" borderId="5" xfId="0" applyNumberFormat="1" applyFont="1" applyFill="1" applyBorder="1"/>
    <xf numFmtId="4" fontId="3" fillId="3" borderId="7" xfId="0" applyNumberFormat="1" applyFont="1" applyFill="1" applyBorder="1"/>
    <xf numFmtId="2" fontId="1" fillId="0" borderId="7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4" fontId="11" fillId="0" borderId="23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Fill="1" applyBorder="1"/>
    <xf numFmtId="4" fontId="0" fillId="0" borderId="23" xfId="0" applyNumberFormat="1" applyFill="1" applyBorder="1"/>
    <xf numFmtId="4" fontId="5" fillId="0" borderId="23" xfId="0" applyNumberFormat="1" applyFont="1" applyFill="1" applyBorder="1"/>
    <xf numFmtId="0" fontId="15" fillId="0" borderId="23" xfId="0" applyFont="1" applyFill="1" applyBorder="1"/>
    <xf numFmtId="4" fontId="15" fillId="0" borderId="23" xfId="0" applyNumberFormat="1" applyFont="1" applyBorder="1"/>
    <xf numFmtId="0" fontId="15" fillId="0" borderId="23" xfId="0" applyFont="1" applyBorder="1" applyAlignment="1">
      <alignment horizontal="left"/>
    </xf>
    <xf numFmtId="0" fontId="15" fillId="0" borderId="23" xfId="0" applyFont="1" applyBorder="1"/>
    <xf numFmtId="4" fontId="15" fillId="0" borderId="23" xfId="0" applyNumberFormat="1" applyFont="1" applyFill="1" applyBorder="1"/>
    <xf numFmtId="0" fontId="11" fillId="0" borderId="23" xfId="0" applyFont="1" applyBorder="1" applyAlignment="1">
      <alignment horizontal="left"/>
    </xf>
    <xf numFmtId="0" fontId="11" fillId="0" borderId="23" xfId="0" applyFont="1" applyBorder="1"/>
    <xf numFmtId="0" fontId="6" fillId="0" borderId="23" xfId="0" applyFont="1" applyBorder="1" applyAlignment="1">
      <alignment horizontal="left"/>
    </xf>
    <xf numFmtId="0" fontId="6" fillId="0" borderId="23" xfId="0" applyFont="1" applyBorder="1"/>
    <xf numFmtId="4" fontId="7" fillId="0" borderId="23" xfId="0" applyNumberFormat="1" applyFont="1" applyBorder="1"/>
    <xf numFmtId="0" fontId="0" fillId="0" borderId="23" xfId="0" applyBorder="1" applyAlignment="1">
      <alignment horizontal="left"/>
    </xf>
    <xf numFmtId="4" fontId="5" fillId="0" borderId="23" xfId="0" applyNumberFormat="1" applyFont="1" applyBorder="1"/>
    <xf numFmtId="0" fontId="7" fillId="0" borderId="23" xfId="0" applyFont="1" applyBorder="1" applyAlignment="1">
      <alignment horizontal="left"/>
    </xf>
    <xf numFmtId="0" fontId="7" fillId="0" borderId="23" xfId="0" applyFont="1" applyBorder="1"/>
    <xf numFmtId="4" fontId="6" fillId="0" borderId="23" xfId="0" applyNumberFormat="1" applyFont="1" applyBorder="1"/>
    <xf numFmtId="4" fontId="12" fillId="0" borderId="23" xfId="0" applyNumberFormat="1" applyFont="1" applyBorder="1"/>
    <xf numFmtId="0" fontId="12" fillId="0" borderId="23" xfId="0" applyFont="1" applyBorder="1" applyAlignment="1">
      <alignment horizontal="left"/>
    </xf>
    <xf numFmtId="4" fontId="12" fillId="0" borderId="23" xfId="0" applyNumberFormat="1" applyFont="1" applyFill="1" applyBorder="1"/>
    <xf numFmtId="4" fontId="16" fillId="0" borderId="23" xfId="0" applyNumberFormat="1" applyFont="1" applyFill="1" applyBorder="1"/>
    <xf numFmtId="4" fontId="16" fillId="0" borderId="23" xfId="0" applyNumberFormat="1" applyFont="1" applyBorder="1"/>
    <xf numFmtId="4" fontId="0" fillId="0" borderId="12" xfId="0" applyNumberFormat="1" applyFill="1" applyBorder="1"/>
    <xf numFmtId="4" fontId="0" fillId="2" borderId="12" xfId="0" applyNumberFormat="1" applyFill="1" applyBorder="1"/>
    <xf numFmtId="4" fontId="0" fillId="0" borderId="1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0" fillId="0" borderId="33" xfId="0" applyNumberFormat="1" applyBorder="1"/>
    <xf numFmtId="4" fontId="3" fillId="0" borderId="11" xfId="0" applyNumberFormat="1" applyFont="1" applyFill="1" applyBorder="1"/>
    <xf numFmtId="4" fontId="3" fillId="0" borderId="13" xfId="0" applyNumberFormat="1" applyFont="1" applyFill="1" applyBorder="1"/>
    <xf numFmtId="4" fontId="3" fillId="0" borderId="11" xfId="0" applyNumberFormat="1" applyFont="1" applyBorder="1"/>
    <xf numFmtId="4" fontId="3" fillId="0" borderId="19" xfId="0" applyNumberFormat="1" applyFont="1" applyBorder="1"/>
    <xf numFmtId="4" fontId="0" fillId="0" borderId="11" xfId="0" applyNumberFormat="1" applyFont="1" applyFill="1" applyBorder="1"/>
    <xf numFmtId="4" fontId="0" fillId="0" borderId="13" xfId="0" applyNumberFormat="1" applyFont="1" applyFill="1" applyBorder="1"/>
    <xf numFmtId="4" fontId="3" fillId="0" borderId="19" xfId="0" applyNumberFormat="1" applyFont="1" applyFill="1" applyBorder="1"/>
    <xf numFmtId="4" fontId="16" fillId="4" borderId="23" xfId="0" applyNumberFormat="1" applyFont="1" applyFill="1" applyBorder="1"/>
    <xf numFmtId="2" fontId="15" fillId="4" borderId="23" xfId="0" applyNumberFormat="1" applyFont="1" applyFill="1" applyBorder="1"/>
    <xf numFmtId="4" fontId="0" fillId="4" borderId="23" xfId="0" applyNumberFormat="1" applyFill="1" applyBorder="1"/>
    <xf numFmtId="4" fontId="15" fillId="4" borderId="23" xfId="0" applyNumberFormat="1" applyFont="1" applyFill="1" applyBorder="1"/>
    <xf numFmtId="4" fontId="11" fillId="4" borderId="23" xfId="0" applyNumberFormat="1" applyFont="1" applyFill="1" applyBorder="1"/>
    <xf numFmtId="4" fontId="7" fillId="4" borderId="23" xfId="0" applyNumberFormat="1" applyFont="1" applyFill="1" applyBorder="1"/>
    <xf numFmtId="4" fontId="5" fillId="4" borderId="23" xfId="0" applyNumberFormat="1" applyFont="1" applyFill="1" applyBorder="1"/>
    <xf numFmtId="4" fontId="6" fillId="4" borderId="23" xfId="0" applyNumberFormat="1" applyFont="1" applyFill="1" applyBorder="1"/>
    <xf numFmtId="4" fontId="12" fillId="4" borderId="23" xfId="0" applyNumberFormat="1" applyFont="1" applyFill="1" applyBorder="1"/>
    <xf numFmtId="2" fontId="0" fillId="4" borderId="23" xfId="0" applyNumberFormat="1" applyFill="1" applyBorder="1"/>
    <xf numFmtId="4" fontId="0" fillId="0" borderId="0" xfId="0" applyNumberFormat="1" applyAlignment="1"/>
    <xf numFmtId="0" fontId="0" fillId="0" borderId="0" xfId="0" applyFill="1" applyBorder="1"/>
    <xf numFmtId="4" fontId="7" fillId="0" borderId="23" xfId="0" applyNumberFormat="1" applyFont="1" applyFill="1" applyBorder="1"/>
    <xf numFmtId="2" fontId="6" fillId="4" borderId="23" xfId="0" applyNumberFormat="1" applyFont="1" applyFill="1" applyBorder="1"/>
    <xf numFmtId="4" fontId="0" fillId="0" borderId="29" xfId="0" applyNumberFormat="1" applyFill="1" applyBorder="1"/>
    <xf numFmtId="4" fontId="8" fillId="0" borderId="3" xfId="0" applyNumberFormat="1" applyFont="1" applyFill="1" applyBorder="1"/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4" fontId="0" fillId="5" borderId="5" xfId="0" applyNumberFormat="1" applyFill="1" applyBorder="1"/>
    <xf numFmtId="4" fontId="0" fillId="5" borderId="3" xfId="0" applyNumberFormat="1" applyFill="1" applyBorder="1"/>
    <xf numFmtId="4" fontId="0" fillId="5" borderId="11" xfId="0" applyNumberFormat="1" applyFill="1" applyBorder="1"/>
    <xf numFmtId="4" fontId="0" fillId="5" borderId="7" xfId="0" applyNumberFormat="1" applyFill="1" applyBorder="1"/>
    <xf numFmtId="4" fontId="0" fillId="5" borderId="1" xfId="0" applyNumberFormat="1" applyFill="1" applyBorder="1"/>
    <xf numFmtId="4" fontId="0" fillId="5" borderId="13" xfId="0" applyNumberFormat="1" applyFill="1" applyBorder="1"/>
    <xf numFmtId="0" fontId="4" fillId="5" borderId="18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0" fillId="0" borderId="0" xfId="0" applyNumberForma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opLeftCell="A31" zoomScale="80" zoomScaleNormal="80" workbookViewId="0">
      <selection activeCell="C16" sqref="C16"/>
    </sheetView>
  </sheetViews>
  <sheetFormatPr defaultRowHeight="15"/>
  <cols>
    <col min="1" max="1" width="8.28515625" customWidth="1"/>
    <col min="2" max="2" width="51.140625" customWidth="1"/>
    <col min="3" max="3" width="21.28515625" customWidth="1"/>
    <col min="4" max="4" width="18.140625" customWidth="1"/>
    <col min="5" max="5" width="21.28515625" customWidth="1"/>
    <col min="6" max="6" width="18.85546875" customWidth="1"/>
    <col min="7" max="7" width="19" customWidth="1"/>
    <col min="8" max="8" width="20.42578125" customWidth="1"/>
    <col min="9" max="9" width="23.140625" customWidth="1"/>
    <col min="10" max="10" width="13" customWidth="1"/>
    <col min="13" max="13" width="16.7109375" customWidth="1"/>
  </cols>
  <sheetData>
    <row r="1" spans="1:13">
      <c r="B1" t="s">
        <v>216</v>
      </c>
    </row>
    <row r="3" spans="1:13">
      <c r="C3" s="172" t="s">
        <v>92</v>
      </c>
      <c r="D3" s="172"/>
      <c r="E3" s="172"/>
      <c r="F3" s="172" t="s">
        <v>93</v>
      </c>
      <c r="G3" s="172"/>
      <c r="H3" s="172"/>
      <c r="I3" s="104" t="s">
        <v>102</v>
      </c>
    </row>
    <row r="4" spans="1:13">
      <c r="A4" s="8"/>
      <c r="C4" s="72" t="s">
        <v>35</v>
      </c>
      <c r="D4" s="72" t="s">
        <v>36</v>
      </c>
      <c r="E4" s="72" t="s">
        <v>37</v>
      </c>
      <c r="F4" s="72" t="s">
        <v>35</v>
      </c>
      <c r="G4" s="72" t="s">
        <v>36</v>
      </c>
      <c r="H4" s="72" t="s">
        <v>37</v>
      </c>
      <c r="I4" s="72"/>
      <c r="M4" s="7"/>
    </row>
    <row r="5" spans="1:13" ht="21">
      <c r="A5" s="110">
        <v>1</v>
      </c>
      <c r="B5" s="108" t="s">
        <v>28</v>
      </c>
      <c r="C5" s="109">
        <f t="shared" ref="C5:I5" si="0">C6+C7+C8+C9+C10+C11+C12+C13+C14+C15+C16</f>
        <v>0</v>
      </c>
      <c r="D5" s="109">
        <f t="shared" si="0"/>
        <v>0</v>
      </c>
      <c r="E5" s="109">
        <f t="shared" si="0"/>
        <v>0</v>
      </c>
      <c r="F5" s="109">
        <f t="shared" si="0"/>
        <v>0</v>
      </c>
      <c r="G5" s="109">
        <f>G6+G7+G8+G9+G10+G11+G12+G13+G14+G15+G16</f>
        <v>0</v>
      </c>
      <c r="H5" s="109">
        <f t="shared" si="0"/>
        <v>0</v>
      </c>
      <c r="I5" s="109">
        <f t="shared" si="0"/>
        <v>0</v>
      </c>
      <c r="J5" s="7"/>
      <c r="M5" s="7"/>
    </row>
    <row r="6" spans="1:13">
      <c r="A6" s="104" t="s">
        <v>103</v>
      </c>
      <c r="B6" s="105" t="s">
        <v>33</v>
      </c>
      <c r="C6" s="153">
        <v>0</v>
      </c>
      <c r="D6" s="153">
        <v>0</v>
      </c>
      <c r="E6" s="153">
        <v>0</v>
      </c>
      <c r="F6" s="73"/>
      <c r="G6" s="73">
        <f>H6-F6</f>
        <v>0</v>
      </c>
      <c r="H6" s="73">
        <f>F6*1.23</f>
        <v>0</v>
      </c>
      <c r="I6" s="73">
        <f>E6+H6</f>
        <v>0</v>
      </c>
      <c r="J6" s="7"/>
      <c r="M6" s="7"/>
    </row>
    <row r="7" spans="1:13">
      <c r="A7" s="104" t="s">
        <v>104</v>
      </c>
      <c r="B7" s="105" t="s">
        <v>34</v>
      </c>
      <c r="C7" s="73"/>
      <c r="D7" s="73">
        <f t="shared" ref="D7:D51" si="1">E7-C7</f>
        <v>0</v>
      </c>
      <c r="E7" s="73">
        <f t="shared" ref="E7:E51" si="2">C7*1.23</f>
        <v>0</v>
      </c>
      <c r="F7" s="73"/>
      <c r="G7" s="106">
        <f>H7-F7</f>
        <v>0</v>
      </c>
      <c r="H7" s="73">
        <f>F7*1.23</f>
        <v>0</v>
      </c>
      <c r="I7" s="106">
        <f>E7+H7</f>
        <v>0</v>
      </c>
      <c r="J7" s="7"/>
      <c r="L7" s="10"/>
      <c r="M7" s="7"/>
    </row>
    <row r="8" spans="1:13">
      <c r="A8" s="104" t="s">
        <v>105</v>
      </c>
      <c r="B8" s="105" t="s">
        <v>45</v>
      </c>
      <c r="C8" s="107"/>
      <c r="D8" s="107">
        <f t="shared" ref="D8" si="3">E8-C8</f>
        <v>0</v>
      </c>
      <c r="E8" s="107">
        <f t="shared" ref="E8" si="4">C8*1.23</f>
        <v>0</v>
      </c>
      <c r="F8" s="146">
        <v>0</v>
      </c>
      <c r="G8" s="146">
        <f t="shared" ref="G8:G16" si="5">H8-F8</f>
        <v>0</v>
      </c>
      <c r="H8" s="146">
        <f t="shared" ref="H8:H9" si="6">F8*1.23</f>
        <v>0</v>
      </c>
      <c r="I8" s="106">
        <f>E8+H8</f>
        <v>0</v>
      </c>
      <c r="J8" s="7"/>
      <c r="M8" s="7"/>
    </row>
    <row r="9" spans="1:13">
      <c r="A9" s="104" t="s">
        <v>106</v>
      </c>
      <c r="B9" s="105" t="s">
        <v>38</v>
      </c>
      <c r="C9" s="73"/>
      <c r="D9" s="73">
        <f t="shared" si="1"/>
        <v>0</v>
      </c>
      <c r="E9" s="73">
        <f t="shared" si="2"/>
        <v>0</v>
      </c>
      <c r="F9" s="106"/>
      <c r="G9" s="73">
        <f t="shared" si="5"/>
        <v>0</v>
      </c>
      <c r="H9" s="73">
        <f t="shared" si="6"/>
        <v>0</v>
      </c>
      <c r="I9" s="106">
        <f>E9+H9</f>
        <v>0</v>
      </c>
      <c r="J9" s="7"/>
      <c r="M9" s="7"/>
    </row>
    <row r="10" spans="1:13">
      <c r="A10" s="104" t="s">
        <v>107</v>
      </c>
      <c r="B10" s="105" t="s">
        <v>39</v>
      </c>
      <c r="C10" s="73"/>
      <c r="D10" s="73">
        <f t="shared" si="1"/>
        <v>0</v>
      </c>
      <c r="E10" s="73">
        <f t="shared" si="2"/>
        <v>0</v>
      </c>
      <c r="F10" s="146">
        <v>0</v>
      </c>
      <c r="G10" s="146">
        <f t="shared" si="5"/>
        <v>0</v>
      </c>
      <c r="H10" s="146">
        <f t="shared" ref="H10:H16" si="7">F10*1.23</f>
        <v>0</v>
      </c>
      <c r="I10" s="73">
        <f t="shared" ref="I10:I15" si="8">E10+H10</f>
        <v>0</v>
      </c>
      <c r="J10" s="7"/>
      <c r="M10" s="7"/>
    </row>
    <row r="11" spans="1:13">
      <c r="A11" s="104" t="s">
        <v>108</v>
      </c>
      <c r="B11" s="105" t="s">
        <v>40</v>
      </c>
      <c r="C11" s="73"/>
      <c r="D11" s="73">
        <f t="shared" si="1"/>
        <v>0</v>
      </c>
      <c r="E11" s="73">
        <f t="shared" si="2"/>
        <v>0</v>
      </c>
      <c r="F11" s="146">
        <v>0</v>
      </c>
      <c r="G11" s="146">
        <f t="shared" si="5"/>
        <v>0</v>
      </c>
      <c r="H11" s="146">
        <f t="shared" si="7"/>
        <v>0</v>
      </c>
      <c r="I11" s="73">
        <f t="shared" si="8"/>
        <v>0</v>
      </c>
      <c r="J11" s="7"/>
      <c r="M11" s="7"/>
    </row>
    <row r="12" spans="1:13">
      <c r="A12" s="104" t="s">
        <v>109</v>
      </c>
      <c r="B12" s="105" t="s">
        <v>41</v>
      </c>
      <c r="C12" s="73"/>
      <c r="D12" s="73">
        <f t="shared" si="1"/>
        <v>0</v>
      </c>
      <c r="E12" s="73">
        <f t="shared" si="2"/>
        <v>0</v>
      </c>
      <c r="F12" s="146">
        <v>0</v>
      </c>
      <c r="G12" s="146">
        <f t="shared" si="5"/>
        <v>0</v>
      </c>
      <c r="H12" s="146">
        <f t="shared" si="7"/>
        <v>0</v>
      </c>
      <c r="I12" s="73">
        <f t="shared" si="8"/>
        <v>0</v>
      </c>
      <c r="J12" s="7"/>
      <c r="M12" s="7"/>
    </row>
    <row r="13" spans="1:13">
      <c r="A13" s="104" t="s">
        <v>110</v>
      </c>
      <c r="B13" s="105" t="s">
        <v>42</v>
      </c>
      <c r="C13" s="73"/>
      <c r="D13" s="73">
        <f t="shared" si="1"/>
        <v>0</v>
      </c>
      <c r="E13" s="73">
        <f t="shared" si="2"/>
        <v>0</v>
      </c>
      <c r="F13" s="146">
        <v>0</v>
      </c>
      <c r="G13" s="146">
        <f t="shared" si="5"/>
        <v>0</v>
      </c>
      <c r="H13" s="146">
        <f t="shared" si="7"/>
        <v>0</v>
      </c>
      <c r="I13" s="73">
        <f t="shared" si="8"/>
        <v>0</v>
      </c>
      <c r="J13" s="7"/>
      <c r="M13" s="7"/>
    </row>
    <row r="14" spans="1:13">
      <c r="A14" s="104" t="s">
        <v>111</v>
      </c>
      <c r="B14" s="105" t="s">
        <v>43</v>
      </c>
      <c r="C14" s="73"/>
      <c r="D14" s="73">
        <f t="shared" si="1"/>
        <v>0</v>
      </c>
      <c r="E14" s="73">
        <f t="shared" si="2"/>
        <v>0</v>
      </c>
      <c r="F14" s="146">
        <v>0</v>
      </c>
      <c r="G14" s="146">
        <f t="shared" si="5"/>
        <v>0</v>
      </c>
      <c r="H14" s="146">
        <f t="shared" si="7"/>
        <v>0</v>
      </c>
      <c r="I14" s="73">
        <f t="shared" si="8"/>
        <v>0</v>
      </c>
      <c r="J14" s="7"/>
      <c r="M14" s="7"/>
    </row>
    <row r="15" spans="1:13">
      <c r="A15" s="104" t="s">
        <v>112</v>
      </c>
      <c r="B15" s="105" t="s">
        <v>44</v>
      </c>
      <c r="C15" s="146">
        <v>0</v>
      </c>
      <c r="D15" s="146">
        <f t="shared" si="1"/>
        <v>0</v>
      </c>
      <c r="E15" s="146">
        <f t="shared" si="2"/>
        <v>0</v>
      </c>
      <c r="F15" s="106"/>
      <c r="G15" s="73">
        <f>H15-F15</f>
        <v>0</v>
      </c>
      <c r="H15" s="73">
        <f t="shared" si="7"/>
        <v>0</v>
      </c>
      <c r="I15" s="73">
        <f t="shared" si="8"/>
        <v>0</v>
      </c>
      <c r="J15" s="7"/>
      <c r="M15" s="7"/>
    </row>
    <row r="16" spans="1:13">
      <c r="A16" s="104" t="s">
        <v>113</v>
      </c>
      <c r="B16" s="72" t="s">
        <v>47</v>
      </c>
      <c r="C16" s="73"/>
      <c r="D16" s="73">
        <f t="shared" si="1"/>
        <v>0</v>
      </c>
      <c r="E16" s="73">
        <f t="shared" si="2"/>
        <v>0</v>
      </c>
      <c r="F16" s="106"/>
      <c r="G16" s="73">
        <f t="shared" si="5"/>
        <v>0</v>
      </c>
      <c r="H16" s="73">
        <f t="shared" si="7"/>
        <v>0</v>
      </c>
      <c r="I16" s="73">
        <f>E16+H16</f>
        <v>0</v>
      </c>
      <c r="J16" s="7"/>
      <c r="M16" s="7"/>
    </row>
    <row r="17" spans="1:13" ht="21">
      <c r="A17" s="110">
        <v>2</v>
      </c>
      <c r="B17" s="111" t="s">
        <v>49</v>
      </c>
      <c r="C17" s="112">
        <f>C18+C47+C48+C49+C50</f>
        <v>0</v>
      </c>
      <c r="D17" s="109">
        <f t="shared" ref="D17" si="9">D18+D47+D48+D49+D50</f>
        <v>0</v>
      </c>
      <c r="E17" s="109">
        <f>E18+E47+E48+E49+E50</f>
        <v>0</v>
      </c>
      <c r="F17" s="147">
        <f>F18+F47+F48+F49+F50</f>
        <v>0</v>
      </c>
      <c r="G17" s="147">
        <f>G18+G47+G48+G49+G50</f>
        <v>0</v>
      </c>
      <c r="H17" s="147">
        <f>H18+H47+H48+H49+H50</f>
        <v>0</v>
      </c>
      <c r="I17" s="109">
        <f>E17+H17</f>
        <v>0</v>
      </c>
      <c r="J17" s="7"/>
      <c r="M17" s="7"/>
    </row>
    <row r="18" spans="1:13" ht="18.75">
      <c r="A18" s="113" t="s">
        <v>29</v>
      </c>
      <c r="B18" s="114" t="s">
        <v>88</v>
      </c>
      <c r="C18" s="103">
        <f>C19+C20+C21+C22+C27+C38+C39+C40+C41+C42+C43+C44+C45+C46</f>
        <v>0</v>
      </c>
      <c r="D18" s="103">
        <f>E18-C18</f>
        <v>0</v>
      </c>
      <c r="E18" s="103">
        <f>C18*1.23</f>
        <v>0</v>
      </c>
      <c r="F18" s="148">
        <v>0</v>
      </c>
      <c r="G18" s="148">
        <v>0</v>
      </c>
      <c r="H18" s="148">
        <v>0</v>
      </c>
      <c r="I18" s="103">
        <f t="shared" ref="I18:I49" si="10">E18+H18</f>
        <v>0</v>
      </c>
      <c r="J18" s="7"/>
      <c r="M18" s="7"/>
    </row>
    <row r="19" spans="1:13" ht="15.75">
      <c r="A19" s="115" t="s">
        <v>114</v>
      </c>
      <c r="B19" s="116" t="s">
        <v>65</v>
      </c>
      <c r="C19" s="117"/>
      <c r="D19" s="117">
        <f>E19-C19</f>
        <v>0</v>
      </c>
      <c r="E19" s="117">
        <f>C19*1.23</f>
        <v>0</v>
      </c>
      <c r="F19" s="149">
        <v>0</v>
      </c>
      <c r="G19" s="149">
        <v>0</v>
      </c>
      <c r="H19" s="149">
        <v>0</v>
      </c>
      <c r="I19" s="122">
        <f t="shared" si="10"/>
        <v>0</v>
      </c>
      <c r="J19" s="7"/>
      <c r="M19" s="7"/>
    </row>
    <row r="20" spans="1:13" ht="15.75">
      <c r="A20" s="115" t="s">
        <v>115</v>
      </c>
      <c r="B20" s="116" t="s">
        <v>66</v>
      </c>
      <c r="C20" s="117"/>
      <c r="D20" s="117">
        <f t="shared" ref="D20:D42" si="11">E20-C20</f>
        <v>0</v>
      </c>
      <c r="E20" s="117">
        <f t="shared" ref="E20:E41" si="12">C20*1.23</f>
        <v>0</v>
      </c>
      <c r="F20" s="149">
        <v>0</v>
      </c>
      <c r="G20" s="149">
        <v>0</v>
      </c>
      <c r="H20" s="149">
        <v>0</v>
      </c>
      <c r="I20" s="122">
        <f t="shared" si="10"/>
        <v>0</v>
      </c>
      <c r="J20" s="7"/>
    </row>
    <row r="21" spans="1:13" ht="15.75">
      <c r="A21" s="115" t="s">
        <v>116</v>
      </c>
      <c r="B21" s="116" t="s">
        <v>67</v>
      </c>
      <c r="C21" s="117"/>
      <c r="D21" s="117">
        <f t="shared" si="11"/>
        <v>0</v>
      </c>
      <c r="E21" s="117">
        <f t="shared" si="12"/>
        <v>0</v>
      </c>
      <c r="F21" s="149">
        <v>0</v>
      </c>
      <c r="G21" s="149">
        <v>0</v>
      </c>
      <c r="H21" s="149">
        <v>0</v>
      </c>
      <c r="I21" s="122">
        <f t="shared" si="10"/>
        <v>0</v>
      </c>
      <c r="J21" s="7"/>
    </row>
    <row r="22" spans="1:13" ht="15.75">
      <c r="A22" s="115" t="s">
        <v>117</v>
      </c>
      <c r="B22" s="116" t="s">
        <v>68</v>
      </c>
      <c r="C22" s="117"/>
      <c r="D22" s="117">
        <f t="shared" ref="D22:E22" si="13">D23+D24+D25+D26</f>
        <v>0</v>
      </c>
      <c r="E22" s="117">
        <f t="shared" si="13"/>
        <v>0</v>
      </c>
      <c r="F22" s="149">
        <f t="shared" ref="F22" si="14">F23+F24+F25+F26</f>
        <v>0</v>
      </c>
      <c r="G22" s="149">
        <f t="shared" ref="G22" si="15">G23+G24+G25+G26</f>
        <v>0</v>
      </c>
      <c r="H22" s="149">
        <v>0</v>
      </c>
      <c r="I22" s="122">
        <f t="shared" si="10"/>
        <v>0</v>
      </c>
      <c r="J22" s="7"/>
    </row>
    <row r="23" spans="1:13">
      <c r="A23" s="118" t="s">
        <v>118</v>
      </c>
      <c r="B23" s="72" t="s">
        <v>75</v>
      </c>
      <c r="C23" s="119"/>
      <c r="D23" s="119">
        <f t="shared" si="11"/>
        <v>0</v>
      </c>
      <c r="E23" s="119">
        <f t="shared" si="12"/>
        <v>0</v>
      </c>
      <c r="F23" s="150">
        <v>0</v>
      </c>
      <c r="G23" s="150">
        <v>0</v>
      </c>
      <c r="H23" s="150">
        <v>0</v>
      </c>
      <c r="I23" s="73">
        <f t="shared" si="10"/>
        <v>0</v>
      </c>
      <c r="J23" s="7"/>
    </row>
    <row r="24" spans="1:13">
      <c r="A24" s="118" t="s">
        <v>119</v>
      </c>
      <c r="B24" s="72" t="s">
        <v>85</v>
      </c>
      <c r="C24" s="119"/>
      <c r="D24" s="119">
        <f t="shared" si="11"/>
        <v>0</v>
      </c>
      <c r="E24" s="119">
        <f t="shared" si="12"/>
        <v>0</v>
      </c>
      <c r="F24" s="150">
        <v>0</v>
      </c>
      <c r="G24" s="150">
        <v>0</v>
      </c>
      <c r="H24" s="150">
        <v>0</v>
      </c>
      <c r="I24" s="73">
        <f t="shared" si="10"/>
        <v>0</v>
      </c>
      <c r="J24" s="7"/>
    </row>
    <row r="25" spans="1:13">
      <c r="A25" s="118" t="s">
        <v>120</v>
      </c>
      <c r="B25" s="72" t="s">
        <v>86</v>
      </c>
      <c r="C25" s="119"/>
      <c r="D25" s="119">
        <f t="shared" si="11"/>
        <v>0</v>
      </c>
      <c r="E25" s="119">
        <f t="shared" si="12"/>
        <v>0</v>
      </c>
      <c r="F25" s="150">
        <v>0</v>
      </c>
      <c r="G25" s="150">
        <v>0</v>
      </c>
      <c r="H25" s="150">
        <v>0</v>
      </c>
      <c r="I25" s="73">
        <f t="shared" si="10"/>
        <v>0</v>
      </c>
      <c r="J25" s="7"/>
    </row>
    <row r="26" spans="1:13">
      <c r="A26" s="118" t="s">
        <v>121</v>
      </c>
      <c r="B26" s="72" t="s">
        <v>87</v>
      </c>
      <c r="C26" s="119"/>
      <c r="D26" s="119">
        <f t="shared" si="11"/>
        <v>0</v>
      </c>
      <c r="E26" s="119">
        <f t="shared" si="12"/>
        <v>0</v>
      </c>
      <c r="F26" s="150">
        <v>0</v>
      </c>
      <c r="G26" s="150">
        <v>0</v>
      </c>
      <c r="H26" s="150">
        <v>0</v>
      </c>
      <c r="I26" s="73">
        <f t="shared" si="10"/>
        <v>0</v>
      </c>
      <c r="J26" s="7"/>
    </row>
    <row r="27" spans="1:13" ht="15.75">
      <c r="A27" s="115" t="s">
        <v>122</v>
      </c>
      <c r="B27" s="116" t="s">
        <v>69</v>
      </c>
      <c r="C27" s="117">
        <f>C28+C29+C30+C31+C32+C33+C34+C35+C36+C37</f>
        <v>0</v>
      </c>
      <c r="D27" s="117">
        <f t="shared" ref="D27:E27" si="16">D28+D29+D30+D31+D32+D33+D34+D35+D36+D37</f>
        <v>0</v>
      </c>
      <c r="E27" s="117">
        <f t="shared" si="16"/>
        <v>0</v>
      </c>
      <c r="F27" s="149">
        <f t="shared" ref="F27" si="17">F28+F29+F30+F31+F32+F33+F34+F35+F36+F37</f>
        <v>0</v>
      </c>
      <c r="G27" s="149">
        <f t="shared" ref="G27" si="18">G28+G29+G30+G31+G32+G33+G34+G35+G36+G37</f>
        <v>0</v>
      </c>
      <c r="H27" s="149">
        <v>0</v>
      </c>
      <c r="I27" s="122">
        <f t="shared" si="10"/>
        <v>0</v>
      </c>
      <c r="J27" s="7"/>
    </row>
    <row r="28" spans="1:13">
      <c r="A28" s="118" t="s">
        <v>123</v>
      </c>
      <c r="B28" s="72" t="s">
        <v>75</v>
      </c>
      <c r="C28" s="119"/>
      <c r="D28" s="119">
        <f>E28-C28</f>
        <v>0</v>
      </c>
      <c r="E28" s="119">
        <f>C28*1.23</f>
        <v>0</v>
      </c>
      <c r="F28" s="150">
        <v>0</v>
      </c>
      <c r="G28" s="150">
        <v>0</v>
      </c>
      <c r="H28" s="150">
        <v>0</v>
      </c>
      <c r="I28" s="73">
        <f t="shared" si="10"/>
        <v>0</v>
      </c>
      <c r="J28" s="7"/>
    </row>
    <row r="29" spans="1:13">
      <c r="A29" s="118" t="s">
        <v>124</v>
      </c>
      <c r="B29" s="72" t="s">
        <v>76</v>
      </c>
      <c r="C29" s="119"/>
      <c r="D29" s="119">
        <f t="shared" ref="D29:D37" si="19">E29-C29</f>
        <v>0</v>
      </c>
      <c r="E29" s="119">
        <f t="shared" ref="E29:E37" si="20">C29*1.23</f>
        <v>0</v>
      </c>
      <c r="F29" s="150">
        <v>0</v>
      </c>
      <c r="G29" s="150">
        <v>0</v>
      </c>
      <c r="H29" s="150">
        <v>0</v>
      </c>
      <c r="I29" s="73">
        <f t="shared" si="10"/>
        <v>0</v>
      </c>
      <c r="J29" s="7"/>
    </row>
    <row r="30" spans="1:13">
      <c r="A30" s="118" t="s">
        <v>125</v>
      </c>
      <c r="B30" s="72" t="s">
        <v>77</v>
      </c>
      <c r="C30" s="119"/>
      <c r="D30" s="119">
        <f t="shared" si="19"/>
        <v>0</v>
      </c>
      <c r="E30" s="119">
        <f t="shared" si="20"/>
        <v>0</v>
      </c>
      <c r="F30" s="150">
        <v>0</v>
      </c>
      <c r="G30" s="150">
        <v>0</v>
      </c>
      <c r="H30" s="150">
        <v>0</v>
      </c>
      <c r="I30" s="73">
        <f t="shared" si="10"/>
        <v>0</v>
      </c>
      <c r="J30" s="7"/>
    </row>
    <row r="31" spans="1:13">
      <c r="A31" s="118" t="s">
        <v>126</v>
      </c>
      <c r="B31" s="72" t="s">
        <v>78</v>
      </c>
      <c r="C31" s="119"/>
      <c r="D31" s="119">
        <f t="shared" si="19"/>
        <v>0</v>
      </c>
      <c r="E31" s="119">
        <f t="shared" si="20"/>
        <v>0</v>
      </c>
      <c r="F31" s="150">
        <v>0</v>
      </c>
      <c r="G31" s="150">
        <v>0</v>
      </c>
      <c r="H31" s="150">
        <v>0</v>
      </c>
      <c r="I31" s="73">
        <f t="shared" si="10"/>
        <v>0</v>
      </c>
      <c r="J31" s="7"/>
    </row>
    <row r="32" spans="1:13">
      <c r="A32" s="118" t="s">
        <v>127</v>
      </c>
      <c r="B32" s="72" t="s">
        <v>79</v>
      </c>
      <c r="C32" s="119"/>
      <c r="D32" s="119">
        <f t="shared" si="19"/>
        <v>0</v>
      </c>
      <c r="E32" s="119">
        <f t="shared" si="20"/>
        <v>0</v>
      </c>
      <c r="F32" s="150">
        <v>0</v>
      </c>
      <c r="G32" s="150">
        <v>0</v>
      </c>
      <c r="H32" s="150">
        <v>0</v>
      </c>
      <c r="I32" s="73">
        <f t="shared" si="10"/>
        <v>0</v>
      </c>
      <c r="J32" s="7"/>
    </row>
    <row r="33" spans="1:18">
      <c r="A33" s="118" t="s">
        <v>128</v>
      </c>
      <c r="B33" s="72" t="s">
        <v>80</v>
      </c>
      <c r="C33" s="119"/>
      <c r="D33" s="119">
        <f t="shared" si="19"/>
        <v>0</v>
      </c>
      <c r="E33" s="119">
        <f t="shared" si="20"/>
        <v>0</v>
      </c>
      <c r="F33" s="150">
        <v>0</v>
      </c>
      <c r="G33" s="150">
        <v>0</v>
      </c>
      <c r="H33" s="150">
        <v>0</v>
      </c>
      <c r="I33" s="73">
        <f t="shared" si="10"/>
        <v>0</v>
      </c>
      <c r="J33" s="7"/>
    </row>
    <row r="34" spans="1:18">
      <c r="A34" s="118" t="s">
        <v>129</v>
      </c>
      <c r="B34" s="72" t="s">
        <v>81</v>
      </c>
      <c r="C34" s="119"/>
      <c r="D34" s="119">
        <f t="shared" si="19"/>
        <v>0</v>
      </c>
      <c r="E34" s="119">
        <f t="shared" si="20"/>
        <v>0</v>
      </c>
      <c r="F34" s="150">
        <v>0</v>
      </c>
      <c r="G34" s="150">
        <v>0</v>
      </c>
      <c r="H34" s="150">
        <v>0</v>
      </c>
      <c r="I34" s="73">
        <f t="shared" si="10"/>
        <v>0</v>
      </c>
      <c r="J34" s="7"/>
    </row>
    <row r="35" spans="1:18">
      <c r="A35" s="118" t="s">
        <v>130</v>
      </c>
      <c r="B35" s="72" t="s">
        <v>82</v>
      </c>
      <c r="C35" s="119"/>
      <c r="D35" s="119">
        <f t="shared" si="19"/>
        <v>0</v>
      </c>
      <c r="E35" s="119">
        <f t="shared" si="20"/>
        <v>0</v>
      </c>
      <c r="F35" s="150">
        <v>0</v>
      </c>
      <c r="G35" s="150">
        <v>0</v>
      </c>
      <c r="H35" s="150">
        <v>0</v>
      </c>
      <c r="I35" s="73">
        <f t="shared" si="10"/>
        <v>0</v>
      </c>
      <c r="J35" s="7"/>
    </row>
    <row r="36" spans="1:18">
      <c r="A36" s="118" t="s">
        <v>131</v>
      </c>
      <c r="B36" s="72" t="s">
        <v>83</v>
      </c>
      <c r="C36" s="119"/>
      <c r="D36" s="119">
        <f t="shared" si="19"/>
        <v>0</v>
      </c>
      <c r="E36" s="119">
        <f t="shared" si="20"/>
        <v>0</v>
      </c>
      <c r="F36" s="150">
        <v>0</v>
      </c>
      <c r="G36" s="150">
        <v>0</v>
      </c>
      <c r="H36" s="150">
        <v>0</v>
      </c>
      <c r="I36" s="73">
        <f t="shared" si="10"/>
        <v>0</v>
      </c>
      <c r="J36" s="7"/>
    </row>
    <row r="37" spans="1:18">
      <c r="A37" s="118" t="s">
        <v>132</v>
      </c>
      <c r="B37" s="72" t="s">
        <v>84</v>
      </c>
      <c r="C37" s="119"/>
      <c r="D37" s="119">
        <f t="shared" si="19"/>
        <v>0</v>
      </c>
      <c r="E37" s="119">
        <f t="shared" si="20"/>
        <v>0</v>
      </c>
      <c r="F37" s="150">
        <v>0</v>
      </c>
      <c r="G37" s="150">
        <v>0</v>
      </c>
      <c r="H37" s="150">
        <v>0</v>
      </c>
      <c r="I37" s="73">
        <f t="shared" si="10"/>
        <v>0</v>
      </c>
      <c r="J37" s="7"/>
      <c r="P37" s="7"/>
      <c r="R37" s="7"/>
    </row>
    <row r="38" spans="1:18" ht="15.75">
      <c r="A38" s="120" t="s">
        <v>133</v>
      </c>
      <c r="B38" s="121" t="s">
        <v>73</v>
      </c>
      <c r="C38" s="117"/>
      <c r="D38" s="117">
        <f t="shared" si="11"/>
        <v>0</v>
      </c>
      <c r="E38" s="117">
        <f t="shared" si="12"/>
        <v>0</v>
      </c>
      <c r="F38" s="149">
        <v>0</v>
      </c>
      <c r="G38" s="149">
        <v>0</v>
      </c>
      <c r="H38" s="149">
        <v>0</v>
      </c>
      <c r="I38" s="122">
        <f t="shared" si="10"/>
        <v>0</v>
      </c>
      <c r="J38" s="7"/>
    </row>
    <row r="39" spans="1:18" ht="15.75">
      <c r="A39" s="120" t="s">
        <v>134</v>
      </c>
      <c r="B39" s="121" t="s">
        <v>70</v>
      </c>
      <c r="C39" s="117"/>
      <c r="D39" s="117">
        <f t="shared" si="11"/>
        <v>0</v>
      </c>
      <c r="E39" s="117">
        <f t="shared" si="12"/>
        <v>0</v>
      </c>
      <c r="F39" s="149">
        <v>0</v>
      </c>
      <c r="G39" s="149">
        <v>0</v>
      </c>
      <c r="H39" s="149">
        <v>0</v>
      </c>
      <c r="I39" s="122">
        <f t="shared" si="10"/>
        <v>0</v>
      </c>
      <c r="J39" s="7"/>
    </row>
    <row r="40" spans="1:18" ht="15.75">
      <c r="A40" s="120" t="s">
        <v>135</v>
      </c>
      <c r="B40" s="121" t="s">
        <v>71</v>
      </c>
      <c r="C40" s="117"/>
      <c r="D40" s="117">
        <f t="shared" si="11"/>
        <v>0</v>
      </c>
      <c r="E40" s="117">
        <f t="shared" si="12"/>
        <v>0</v>
      </c>
      <c r="F40" s="149">
        <v>0</v>
      </c>
      <c r="G40" s="149">
        <v>0</v>
      </c>
      <c r="H40" s="149">
        <v>0</v>
      </c>
      <c r="I40" s="122">
        <f t="shared" si="10"/>
        <v>0</v>
      </c>
      <c r="J40" s="7"/>
    </row>
    <row r="41" spans="1:18" ht="15.75">
      <c r="A41" s="115" t="s">
        <v>136</v>
      </c>
      <c r="B41" s="116" t="s">
        <v>72</v>
      </c>
      <c r="C41" s="117"/>
      <c r="D41" s="117">
        <f t="shared" si="11"/>
        <v>0</v>
      </c>
      <c r="E41" s="117">
        <f t="shared" si="12"/>
        <v>0</v>
      </c>
      <c r="F41" s="149">
        <v>0</v>
      </c>
      <c r="G41" s="149">
        <v>0</v>
      </c>
      <c r="H41" s="149">
        <v>0</v>
      </c>
      <c r="I41" s="122">
        <f t="shared" si="10"/>
        <v>0</v>
      </c>
      <c r="J41" s="7"/>
    </row>
    <row r="42" spans="1:18" ht="15.75">
      <c r="A42" s="115" t="s">
        <v>137</v>
      </c>
      <c r="B42" s="121" t="s">
        <v>89</v>
      </c>
      <c r="C42" s="117"/>
      <c r="D42" s="117">
        <f t="shared" si="11"/>
        <v>0</v>
      </c>
      <c r="E42" s="117">
        <f>C42*1.23</f>
        <v>0</v>
      </c>
      <c r="F42" s="149">
        <v>0</v>
      </c>
      <c r="G42" s="149">
        <v>0</v>
      </c>
      <c r="H42" s="149">
        <v>0</v>
      </c>
      <c r="I42" s="122">
        <f t="shared" si="10"/>
        <v>0</v>
      </c>
      <c r="J42" s="7"/>
    </row>
    <row r="43" spans="1:18" ht="15.75">
      <c r="A43" s="115" t="s">
        <v>138</v>
      </c>
      <c r="B43" s="116" t="s">
        <v>62</v>
      </c>
      <c r="C43" s="122"/>
      <c r="D43" s="122">
        <f>E43-C43</f>
        <v>0</v>
      </c>
      <c r="E43" s="122">
        <f t="shared" ref="E43:E46" si="21">C43*1.23</f>
        <v>0</v>
      </c>
      <c r="F43" s="151">
        <v>0</v>
      </c>
      <c r="G43" s="151">
        <v>0</v>
      </c>
      <c r="H43" s="151">
        <v>0</v>
      </c>
      <c r="I43" s="122">
        <f t="shared" si="10"/>
        <v>0</v>
      </c>
      <c r="J43" s="7"/>
    </row>
    <row r="44" spans="1:18" ht="15.75">
      <c r="A44" s="115" t="s">
        <v>139</v>
      </c>
      <c r="B44" s="116" t="s">
        <v>63</v>
      </c>
      <c r="C44" s="122"/>
      <c r="D44" s="122">
        <f t="shared" ref="D44:D46" si="22">E44-C44</f>
        <v>0</v>
      </c>
      <c r="E44" s="122">
        <f t="shared" si="21"/>
        <v>0</v>
      </c>
      <c r="F44" s="151">
        <v>0</v>
      </c>
      <c r="G44" s="151">
        <v>0</v>
      </c>
      <c r="H44" s="151">
        <v>0</v>
      </c>
      <c r="I44" s="122">
        <f t="shared" si="10"/>
        <v>0</v>
      </c>
      <c r="J44" s="7"/>
    </row>
    <row r="45" spans="1:18" ht="15.75">
      <c r="A45" s="115" t="s">
        <v>140</v>
      </c>
      <c r="B45" s="116" t="s">
        <v>74</v>
      </c>
      <c r="C45" s="122"/>
      <c r="D45" s="122">
        <f t="shared" si="22"/>
        <v>0</v>
      </c>
      <c r="E45" s="122">
        <f t="shared" ref="E45" si="23">C45*1.23</f>
        <v>0</v>
      </c>
      <c r="F45" s="151">
        <v>0</v>
      </c>
      <c r="G45" s="151">
        <v>0</v>
      </c>
      <c r="H45" s="151">
        <v>0</v>
      </c>
      <c r="I45" s="122">
        <f t="shared" si="10"/>
        <v>0</v>
      </c>
      <c r="J45" s="7"/>
    </row>
    <row r="46" spans="1:18" ht="15.75">
      <c r="A46" s="115" t="s">
        <v>141</v>
      </c>
      <c r="B46" s="116" t="s">
        <v>64</v>
      </c>
      <c r="C46" s="122"/>
      <c r="D46" s="122">
        <f t="shared" si="22"/>
        <v>0</v>
      </c>
      <c r="E46" s="122">
        <f t="shared" si="21"/>
        <v>0</v>
      </c>
      <c r="F46" s="151">
        <v>0</v>
      </c>
      <c r="G46" s="151">
        <v>0</v>
      </c>
      <c r="H46" s="151">
        <v>0</v>
      </c>
      <c r="I46" s="122">
        <f t="shared" si="10"/>
        <v>0</v>
      </c>
      <c r="J46" s="7"/>
    </row>
    <row r="47" spans="1:18" ht="18.75">
      <c r="A47" s="113" t="s">
        <v>30</v>
      </c>
      <c r="B47" s="114" t="s">
        <v>100</v>
      </c>
      <c r="C47" s="103"/>
      <c r="D47" s="103">
        <f>E47-C47</f>
        <v>0</v>
      </c>
      <c r="E47" s="103">
        <f>C47*1.23</f>
        <v>0</v>
      </c>
      <c r="F47" s="148">
        <v>0</v>
      </c>
      <c r="G47" s="148">
        <v>0</v>
      </c>
      <c r="H47" s="148">
        <v>0</v>
      </c>
      <c r="I47" s="103">
        <f t="shared" si="10"/>
        <v>0</v>
      </c>
      <c r="J47" s="7"/>
    </row>
    <row r="48" spans="1:18" ht="18.75">
      <c r="A48" s="113" t="s">
        <v>31</v>
      </c>
      <c r="B48" s="114" t="s">
        <v>50</v>
      </c>
      <c r="C48" s="123"/>
      <c r="D48" s="123">
        <f t="shared" si="1"/>
        <v>0</v>
      </c>
      <c r="E48" s="123">
        <f t="shared" si="2"/>
        <v>0</v>
      </c>
      <c r="F48" s="152">
        <v>0</v>
      </c>
      <c r="G48" s="152">
        <v>0</v>
      </c>
      <c r="H48" s="152">
        <v>0</v>
      </c>
      <c r="I48" s="103">
        <f t="shared" si="10"/>
        <v>0</v>
      </c>
      <c r="J48" s="7"/>
    </row>
    <row r="49" spans="1:13" ht="18.75">
      <c r="A49" s="113" t="s">
        <v>32</v>
      </c>
      <c r="B49" s="114" t="s">
        <v>51</v>
      </c>
      <c r="C49" s="123"/>
      <c r="D49" s="123">
        <f t="shared" si="1"/>
        <v>0</v>
      </c>
      <c r="E49" s="123">
        <f t="shared" si="2"/>
        <v>0</v>
      </c>
      <c r="F49" s="152">
        <v>0</v>
      </c>
      <c r="G49" s="152">
        <v>0</v>
      </c>
      <c r="H49" s="152">
        <v>0</v>
      </c>
      <c r="I49" s="103">
        <f t="shared" si="10"/>
        <v>0</v>
      </c>
      <c r="J49" s="7"/>
    </row>
    <row r="50" spans="1:13" ht="18.75">
      <c r="A50" s="124" t="s">
        <v>54</v>
      </c>
      <c r="B50" s="114" t="s">
        <v>52</v>
      </c>
      <c r="C50" s="125"/>
      <c r="D50" s="123">
        <f t="shared" si="1"/>
        <v>0</v>
      </c>
      <c r="E50" s="123">
        <f t="shared" si="2"/>
        <v>0</v>
      </c>
      <c r="F50" s="152">
        <v>0</v>
      </c>
      <c r="G50" s="152">
        <v>0</v>
      </c>
      <c r="H50" s="152">
        <v>0</v>
      </c>
      <c r="I50" s="103">
        <f t="shared" ref="I50:I83" si="24">E50+H50</f>
        <v>0</v>
      </c>
      <c r="J50" s="7"/>
    </row>
    <row r="51" spans="1:13" ht="21">
      <c r="A51" s="110">
        <v>3</v>
      </c>
      <c r="B51" s="111" t="s">
        <v>53</v>
      </c>
      <c r="C51" s="144">
        <f>C52+C53+C54+C55+C56+C57+C58+C59+C60+C61+C62+C63</f>
        <v>0</v>
      </c>
      <c r="D51" s="144">
        <f t="shared" si="1"/>
        <v>0</v>
      </c>
      <c r="E51" s="144">
        <f t="shared" si="2"/>
        <v>0</v>
      </c>
      <c r="F51" s="144">
        <v>0</v>
      </c>
      <c r="G51" s="144">
        <v>0</v>
      </c>
      <c r="H51" s="144">
        <v>0</v>
      </c>
      <c r="I51" s="147">
        <f>E51+H51</f>
        <v>0</v>
      </c>
      <c r="J51" s="7"/>
      <c r="M51" s="7"/>
    </row>
    <row r="52" spans="1:13" ht="15.75">
      <c r="A52" s="115" t="s">
        <v>185</v>
      </c>
      <c r="B52" s="116" t="s">
        <v>159</v>
      </c>
      <c r="C52" s="149">
        <v>0</v>
      </c>
      <c r="D52" s="149">
        <f>E52-C52</f>
        <v>0</v>
      </c>
      <c r="E52" s="149">
        <f>C52*1.23</f>
        <v>0</v>
      </c>
      <c r="F52" s="149">
        <v>0</v>
      </c>
      <c r="G52" s="149">
        <f>H52-F52</f>
        <v>0</v>
      </c>
      <c r="H52" s="149">
        <f>F52*1.23</f>
        <v>0</v>
      </c>
      <c r="I52" s="151">
        <f>E52+H52</f>
        <v>0</v>
      </c>
      <c r="J52" s="7"/>
      <c r="M52" s="7"/>
    </row>
    <row r="53" spans="1:13" ht="15.75">
      <c r="A53" s="115" t="s">
        <v>186</v>
      </c>
      <c r="B53" s="116" t="s">
        <v>157</v>
      </c>
      <c r="C53" s="149">
        <v>0</v>
      </c>
      <c r="D53" s="149">
        <f t="shared" ref="D53:D63" si="25">E53-C53</f>
        <v>0</v>
      </c>
      <c r="E53" s="149">
        <f t="shared" ref="E53:E62" si="26">C53*1.23</f>
        <v>0</v>
      </c>
      <c r="F53" s="149">
        <v>0</v>
      </c>
      <c r="G53" s="149">
        <f t="shared" ref="G53:G63" si="27">H53-F53</f>
        <v>0</v>
      </c>
      <c r="H53" s="149">
        <f t="shared" ref="H53:H58" si="28">F53*1.23</f>
        <v>0</v>
      </c>
      <c r="I53" s="151">
        <f t="shared" ref="I53:I63" si="29">E53+H53</f>
        <v>0</v>
      </c>
      <c r="J53" s="7"/>
      <c r="M53" s="7"/>
    </row>
    <row r="54" spans="1:13" ht="15.75">
      <c r="A54" s="115" t="s">
        <v>187</v>
      </c>
      <c r="B54" s="116" t="s">
        <v>158</v>
      </c>
      <c r="C54" s="149">
        <v>0</v>
      </c>
      <c r="D54" s="149">
        <f t="shared" si="25"/>
        <v>0</v>
      </c>
      <c r="E54" s="149">
        <f t="shared" si="26"/>
        <v>0</v>
      </c>
      <c r="F54" s="149">
        <v>0</v>
      </c>
      <c r="G54" s="149">
        <f t="shared" si="27"/>
        <v>0</v>
      </c>
      <c r="H54" s="149">
        <f t="shared" si="28"/>
        <v>0</v>
      </c>
      <c r="I54" s="151">
        <f t="shared" si="29"/>
        <v>0</v>
      </c>
      <c r="J54" s="7"/>
      <c r="M54" s="7"/>
    </row>
    <row r="55" spans="1:13" ht="15.75">
      <c r="A55" s="115" t="s">
        <v>188</v>
      </c>
      <c r="B55" s="116" t="s">
        <v>160</v>
      </c>
      <c r="C55" s="149">
        <v>0</v>
      </c>
      <c r="D55" s="149">
        <f t="shared" si="25"/>
        <v>0</v>
      </c>
      <c r="E55" s="149">
        <f t="shared" si="26"/>
        <v>0</v>
      </c>
      <c r="F55" s="149">
        <v>0</v>
      </c>
      <c r="G55" s="149">
        <f t="shared" si="27"/>
        <v>0</v>
      </c>
      <c r="H55" s="149">
        <f t="shared" si="28"/>
        <v>0</v>
      </c>
      <c r="I55" s="151">
        <f t="shared" si="29"/>
        <v>0</v>
      </c>
      <c r="J55" s="7"/>
      <c r="M55" s="7"/>
    </row>
    <row r="56" spans="1:13" ht="15.75">
      <c r="A56" s="115" t="s">
        <v>189</v>
      </c>
      <c r="B56" s="116" t="s">
        <v>161</v>
      </c>
      <c r="C56" s="149">
        <v>0</v>
      </c>
      <c r="D56" s="149">
        <f t="shared" si="25"/>
        <v>0</v>
      </c>
      <c r="E56" s="149">
        <f t="shared" si="26"/>
        <v>0</v>
      </c>
      <c r="F56" s="149">
        <v>0</v>
      </c>
      <c r="G56" s="149">
        <f t="shared" si="27"/>
        <v>0</v>
      </c>
      <c r="H56" s="149">
        <f t="shared" si="28"/>
        <v>0</v>
      </c>
      <c r="I56" s="151">
        <f t="shared" si="29"/>
        <v>0</v>
      </c>
      <c r="J56" s="7"/>
      <c r="M56" s="7"/>
    </row>
    <row r="57" spans="1:13" ht="15.75">
      <c r="A57" s="115" t="s">
        <v>190</v>
      </c>
      <c r="B57" s="116" t="s">
        <v>162</v>
      </c>
      <c r="C57" s="149">
        <v>0</v>
      </c>
      <c r="D57" s="149">
        <f t="shared" si="25"/>
        <v>0</v>
      </c>
      <c r="E57" s="149">
        <f t="shared" si="26"/>
        <v>0</v>
      </c>
      <c r="F57" s="149">
        <v>0</v>
      </c>
      <c r="G57" s="149">
        <f t="shared" si="27"/>
        <v>0</v>
      </c>
      <c r="H57" s="149">
        <f t="shared" si="28"/>
        <v>0</v>
      </c>
      <c r="I57" s="151">
        <f t="shared" si="29"/>
        <v>0</v>
      </c>
      <c r="J57" s="7"/>
      <c r="M57" s="7"/>
    </row>
    <row r="58" spans="1:13" ht="15.75">
      <c r="A58" s="115" t="s">
        <v>191</v>
      </c>
      <c r="B58" s="116" t="s">
        <v>163</v>
      </c>
      <c r="C58" s="149">
        <v>0</v>
      </c>
      <c r="D58" s="149">
        <f t="shared" si="25"/>
        <v>0</v>
      </c>
      <c r="E58" s="149">
        <f t="shared" si="26"/>
        <v>0</v>
      </c>
      <c r="F58" s="149">
        <v>0</v>
      </c>
      <c r="G58" s="149">
        <f t="shared" si="27"/>
        <v>0</v>
      </c>
      <c r="H58" s="149">
        <f t="shared" si="28"/>
        <v>0</v>
      </c>
      <c r="I58" s="151">
        <f t="shared" si="29"/>
        <v>0</v>
      </c>
      <c r="J58" s="7"/>
      <c r="M58" s="7"/>
    </row>
    <row r="59" spans="1:13" ht="15.75">
      <c r="A59" s="115" t="s">
        <v>192</v>
      </c>
      <c r="B59" s="116" t="s">
        <v>164</v>
      </c>
      <c r="C59" s="149">
        <v>0</v>
      </c>
      <c r="D59" s="149">
        <f t="shared" si="25"/>
        <v>0</v>
      </c>
      <c r="E59" s="149">
        <f t="shared" si="26"/>
        <v>0</v>
      </c>
      <c r="F59" s="149">
        <v>0</v>
      </c>
      <c r="G59" s="149">
        <f t="shared" si="27"/>
        <v>0</v>
      </c>
      <c r="H59" s="149">
        <f t="shared" ref="H59:H62" si="30">F59*1.23</f>
        <v>0</v>
      </c>
      <c r="I59" s="151">
        <f t="shared" si="29"/>
        <v>0</v>
      </c>
      <c r="J59" s="7"/>
      <c r="M59" s="7"/>
    </row>
    <row r="60" spans="1:13" ht="15.75">
      <c r="A60" s="115" t="s">
        <v>193</v>
      </c>
      <c r="B60" s="116" t="s">
        <v>164</v>
      </c>
      <c r="C60" s="149">
        <v>0</v>
      </c>
      <c r="D60" s="149">
        <f t="shared" si="25"/>
        <v>0</v>
      </c>
      <c r="E60" s="149">
        <f t="shared" si="26"/>
        <v>0</v>
      </c>
      <c r="F60" s="149">
        <v>0</v>
      </c>
      <c r="G60" s="149">
        <f t="shared" si="27"/>
        <v>0</v>
      </c>
      <c r="H60" s="149">
        <f t="shared" si="30"/>
        <v>0</v>
      </c>
      <c r="I60" s="151">
        <f t="shared" si="29"/>
        <v>0</v>
      </c>
      <c r="J60" s="7"/>
      <c r="M60" s="7"/>
    </row>
    <row r="61" spans="1:13" ht="15.75">
      <c r="A61" s="115" t="s">
        <v>194</v>
      </c>
      <c r="B61" s="116" t="s">
        <v>165</v>
      </c>
      <c r="C61" s="149">
        <v>0</v>
      </c>
      <c r="D61" s="149">
        <f t="shared" si="25"/>
        <v>0</v>
      </c>
      <c r="E61" s="149">
        <f t="shared" si="26"/>
        <v>0</v>
      </c>
      <c r="F61" s="149">
        <v>0</v>
      </c>
      <c r="G61" s="149">
        <f t="shared" si="27"/>
        <v>0</v>
      </c>
      <c r="H61" s="149">
        <f t="shared" si="30"/>
        <v>0</v>
      </c>
      <c r="I61" s="151">
        <f t="shared" si="29"/>
        <v>0</v>
      </c>
      <c r="J61" s="7"/>
      <c r="M61" s="7"/>
    </row>
    <row r="62" spans="1:13" ht="15.75">
      <c r="A62" s="115" t="s">
        <v>195</v>
      </c>
      <c r="B62" s="116" t="s">
        <v>166</v>
      </c>
      <c r="C62" s="149">
        <v>0</v>
      </c>
      <c r="D62" s="149">
        <f t="shared" si="25"/>
        <v>0</v>
      </c>
      <c r="E62" s="149">
        <f t="shared" si="26"/>
        <v>0</v>
      </c>
      <c r="F62" s="149">
        <v>0</v>
      </c>
      <c r="G62" s="149">
        <f t="shared" si="27"/>
        <v>0</v>
      </c>
      <c r="H62" s="149">
        <f t="shared" si="30"/>
        <v>0</v>
      </c>
      <c r="I62" s="151">
        <f t="shared" si="29"/>
        <v>0</v>
      </c>
      <c r="J62" s="7"/>
      <c r="M62" s="7"/>
    </row>
    <row r="63" spans="1:13" ht="15.75">
      <c r="A63" s="115" t="s">
        <v>196</v>
      </c>
      <c r="B63" s="116" t="s">
        <v>167</v>
      </c>
      <c r="C63" s="149">
        <v>0</v>
      </c>
      <c r="D63" s="149">
        <f t="shared" si="25"/>
        <v>0</v>
      </c>
      <c r="E63" s="149">
        <f t="shared" ref="E63" si="31">C63*1.23</f>
        <v>0</v>
      </c>
      <c r="F63" s="149">
        <v>0</v>
      </c>
      <c r="G63" s="149">
        <f t="shared" si="27"/>
        <v>0</v>
      </c>
      <c r="H63" s="149">
        <f t="shared" ref="H63" si="32">F63*1.23</f>
        <v>0</v>
      </c>
      <c r="I63" s="151">
        <f t="shared" si="29"/>
        <v>0</v>
      </c>
      <c r="J63" s="7"/>
      <c r="M63" s="7"/>
    </row>
    <row r="64" spans="1:13" ht="21">
      <c r="A64" s="110">
        <v>4</v>
      </c>
      <c r="B64" s="111" t="s">
        <v>101</v>
      </c>
      <c r="C64" s="144">
        <f>C65+C66+C67+C68+C69+C70+C71+C76+C77+C78+C79+C80+C72+C73+C74+C75</f>
        <v>0</v>
      </c>
      <c r="D64" s="145">
        <v>0</v>
      </c>
      <c r="E64" s="144">
        <f>C64*1.23</f>
        <v>0</v>
      </c>
      <c r="F64" s="126">
        <f>F65+F66+F67+F68+F69+F70+F71+F72+F73+F74+F75+F76+F77+F78+F79+F80</f>
        <v>0</v>
      </c>
      <c r="G64" s="127">
        <f>H64-F64</f>
        <v>0</v>
      </c>
      <c r="H64" s="127">
        <f>F64*1.23</f>
        <v>0</v>
      </c>
      <c r="I64" s="109">
        <f t="shared" si="24"/>
        <v>0</v>
      </c>
      <c r="J64" s="7"/>
      <c r="M64" s="7"/>
    </row>
    <row r="65" spans="1:13" ht="15.75">
      <c r="A65" s="115" t="s">
        <v>197</v>
      </c>
      <c r="B65" s="116" t="s">
        <v>168</v>
      </c>
      <c r="C65" s="149">
        <v>0</v>
      </c>
      <c r="D65" s="157">
        <f>E65-C65</f>
        <v>0</v>
      </c>
      <c r="E65" s="149">
        <f>C65*1.23</f>
        <v>0</v>
      </c>
      <c r="F65" s="156"/>
      <c r="G65" s="117">
        <f>H65-F65</f>
        <v>0</v>
      </c>
      <c r="H65" s="117">
        <f>F65*1.23</f>
        <v>0</v>
      </c>
      <c r="I65" s="122">
        <f t="shared" si="24"/>
        <v>0</v>
      </c>
      <c r="J65" s="7"/>
      <c r="M65" s="7"/>
    </row>
    <row r="66" spans="1:13" ht="15.75">
      <c r="A66" s="115" t="s">
        <v>198</v>
      </c>
      <c r="B66" s="116" t="s">
        <v>169</v>
      </c>
      <c r="C66" s="149">
        <v>0</v>
      </c>
      <c r="D66" s="157">
        <f>E66-C66</f>
        <v>0</v>
      </c>
      <c r="E66" s="149">
        <f t="shared" ref="E66:E69" si="33">C66*1.23</f>
        <v>0</v>
      </c>
      <c r="F66" s="156"/>
      <c r="G66" s="117">
        <f>H66-F66</f>
        <v>0</v>
      </c>
      <c r="H66" s="117">
        <f>F66*1.23</f>
        <v>0</v>
      </c>
      <c r="I66" s="122">
        <f t="shared" si="24"/>
        <v>0</v>
      </c>
      <c r="J66" s="7"/>
      <c r="M66" s="7"/>
    </row>
    <row r="67" spans="1:13" ht="15.75">
      <c r="A67" s="115" t="s">
        <v>199</v>
      </c>
      <c r="B67" s="116" t="s">
        <v>170</v>
      </c>
      <c r="C67" s="149">
        <v>0</v>
      </c>
      <c r="D67" s="157">
        <f>E67-C67</f>
        <v>0</v>
      </c>
      <c r="E67" s="149">
        <f t="shared" si="33"/>
        <v>0</v>
      </c>
      <c r="F67" s="156"/>
      <c r="G67" s="117">
        <f t="shared" ref="G67:G80" si="34">H67-F67</f>
        <v>0</v>
      </c>
      <c r="H67" s="117">
        <f t="shared" ref="H67:H70" si="35">F67*1.23</f>
        <v>0</v>
      </c>
      <c r="I67" s="122">
        <f t="shared" ref="I67:I70" si="36">E67+H67</f>
        <v>0</v>
      </c>
      <c r="J67" s="7"/>
      <c r="M67" s="7"/>
    </row>
    <row r="68" spans="1:13" ht="15.75">
      <c r="A68" s="115" t="s">
        <v>200</v>
      </c>
      <c r="B68" s="116" t="s">
        <v>171</v>
      </c>
      <c r="C68" s="149">
        <v>0</v>
      </c>
      <c r="D68" s="157">
        <f>E68-C68</f>
        <v>0</v>
      </c>
      <c r="E68" s="149">
        <f t="shared" si="33"/>
        <v>0</v>
      </c>
      <c r="F68" s="156"/>
      <c r="G68" s="117">
        <f t="shared" si="34"/>
        <v>0</v>
      </c>
      <c r="H68" s="117">
        <f t="shared" si="35"/>
        <v>0</v>
      </c>
      <c r="I68" s="122">
        <f t="shared" si="36"/>
        <v>0</v>
      </c>
      <c r="J68" s="7"/>
      <c r="M68" s="7"/>
    </row>
    <row r="69" spans="1:13" ht="15.75">
      <c r="A69" s="115" t="s">
        <v>201</v>
      </c>
      <c r="B69" s="116" t="s">
        <v>172</v>
      </c>
      <c r="C69" s="149">
        <v>0</v>
      </c>
      <c r="D69" s="157">
        <f>E69-C69</f>
        <v>0</v>
      </c>
      <c r="E69" s="149">
        <f t="shared" si="33"/>
        <v>0</v>
      </c>
      <c r="F69" s="156"/>
      <c r="G69" s="117">
        <f t="shared" si="34"/>
        <v>0</v>
      </c>
      <c r="H69" s="117">
        <f t="shared" si="35"/>
        <v>0</v>
      </c>
      <c r="I69" s="122">
        <f t="shared" si="36"/>
        <v>0</v>
      </c>
      <c r="J69" s="7"/>
      <c r="M69" s="7"/>
    </row>
    <row r="70" spans="1:13" ht="15.75">
      <c r="A70" s="115" t="s">
        <v>202</v>
      </c>
      <c r="B70" s="116" t="s">
        <v>173</v>
      </c>
      <c r="C70" s="149">
        <v>0</v>
      </c>
      <c r="D70" s="157">
        <f t="shared" ref="D70:D80" si="37">E70-C70</f>
        <v>0</v>
      </c>
      <c r="E70" s="149">
        <f t="shared" ref="E70:E74" si="38">C70*1.23</f>
        <v>0</v>
      </c>
      <c r="F70" s="156"/>
      <c r="G70" s="117">
        <f t="shared" si="34"/>
        <v>0</v>
      </c>
      <c r="H70" s="117">
        <f t="shared" si="35"/>
        <v>0</v>
      </c>
      <c r="I70" s="122">
        <f t="shared" si="36"/>
        <v>0</v>
      </c>
      <c r="J70" s="7"/>
      <c r="M70" s="7"/>
    </row>
    <row r="71" spans="1:13" ht="15.75">
      <c r="A71" s="115" t="s">
        <v>203</v>
      </c>
      <c r="B71" s="116" t="s">
        <v>174</v>
      </c>
      <c r="C71" s="149">
        <v>0</v>
      </c>
      <c r="D71" s="157">
        <f t="shared" si="37"/>
        <v>0</v>
      </c>
      <c r="E71" s="149">
        <f t="shared" si="38"/>
        <v>0</v>
      </c>
      <c r="F71" s="156"/>
      <c r="G71" s="117">
        <f t="shared" si="34"/>
        <v>0</v>
      </c>
      <c r="H71" s="117">
        <f t="shared" ref="H71:H74" si="39">F71*1.23</f>
        <v>0</v>
      </c>
      <c r="I71" s="122">
        <f t="shared" ref="I71:I74" si="40">E71+H71</f>
        <v>0</v>
      </c>
      <c r="J71" s="7"/>
      <c r="M71" s="7"/>
    </row>
    <row r="72" spans="1:13" ht="15.75">
      <c r="A72" s="115" t="s">
        <v>204</v>
      </c>
      <c r="B72" s="116" t="s">
        <v>175</v>
      </c>
      <c r="C72" s="149">
        <v>0</v>
      </c>
      <c r="D72" s="157">
        <f t="shared" si="37"/>
        <v>0</v>
      </c>
      <c r="E72" s="149">
        <f t="shared" si="38"/>
        <v>0</v>
      </c>
      <c r="F72" s="156"/>
      <c r="G72" s="117">
        <f t="shared" si="34"/>
        <v>0</v>
      </c>
      <c r="H72" s="117">
        <f t="shared" si="39"/>
        <v>0</v>
      </c>
      <c r="I72" s="122">
        <f t="shared" si="40"/>
        <v>0</v>
      </c>
      <c r="J72" s="7"/>
      <c r="M72" s="7"/>
    </row>
    <row r="73" spans="1:13" ht="15.75">
      <c r="A73" s="115" t="s">
        <v>205</v>
      </c>
      <c r="B73" s="116" t="s">
        <v>176</v>
      </c>
      <c r="C73" s="149">
        <v>0</v>
      </c>
      <c r="D73" s="157">
        <f t="shared" si="37"/>
        <v>0</v>
      </c>
      <c r="E73" s="149">
        <f t="shared" si="38"/>
        <v>0</v>
      </c>
      <c r="F73" s="156"/>
      <c r="G73" s="117">
        <f t="shared" si="34"/>
        <v>0</v>
      </c>
      <c r="H73" s="117">
        <f t="shared" si="39"/>
        <v>0</v>
      </c>
      <c r="I73" s="122">
        <f t="shared" si="40"/>
        <v>0</v>
      </c>
      <c r="J73" s="7"/>
      <c r="M73" s="7"/>
    </row>
    <row r="74" spans="1:13" ht="15.75">
      <c r="A74" s="115" t="s">
        <v>206</v>
      </c>
      <c r="B74" s="116" t="s">
        <v>177</v>
      </c>
      <c r="C74" s="149">
        <v>0</v>
      </c>
      <c r="D74" s="157">
        <f t="shared" si="37"/>
        <v>0</v>
      </c>
      <c r="E74" s="149">
        <f t="shared" si="38"/>
        <v>0</v>
      </c>
      <c r="F74" s="156"/>
      <c r="G74" s="117">
        <f t="shared" si="34"/>
        <v>0</v>
      </c>
      <c r="H74" s="117">
        <f t="shared" si="39"/>
        <v>0</v>
      </c>
      <c r="I74" s="122">
        <f t="shared" si="40"/>
        <v>0</v>
      </c>
      <c r="J74" s="7"/>
      <c r="M74" s="7"/>
    </row>
    <row r="75" spans="1:13" ht="15.75">
      <c r="A75" s="115" t="s">
        <v>207</v>
      </c>
      <c r="B75" s="116" t="s">
        <v>179</v>
      </c>
      <c r="C75" s="149">
        <v>0</v>
      </c>
      <c r="D75" s="157">
        <f t="shared" si="37"/>
        <v>0</v>
      </c>
      <c r="E75" s="149">
        <f t="shared" ref="E75:E79" si="41">C75*1.23</f>
        <v>0</v>
      </c>
      <c r="F75" s="156"/>
      <c r="G75" s="117">
        <f t="shared" si="34"/>
        <v>0</v>
      </c>
      <c r="H75" s="117">
        <f t="shared" ref="H75:H79" si="42">F75*1.23</f>
        <v>0</v>
      </c>
      <c r="I75" s="122">
        <f t="shared" ref="I75:I79" si="43">E75+H75</f>
        <v>0</v>
      </c>
      <c r="J75" s="7"/>
      <c r="M75" s="7"/>
    </row>
    <row r="76" spans="1:13" ht="15.75">
      <c r="A76" s="115" t="s">
        <v>208</v>
      </c>
      <c r="B76" s="116" t="s">
        <v>180</v>
      </c>
      <c r="C76" s="149">
        <v>0</v>
      </c>
      <c r="D76" s="157">
        <f t="shared" si="37"/>
        <v>0</v>
      </c>
      <c r="E76" s="149">
        <f t="shared" si="41"/>
        <v>0</v>
      </c>
      <c r="F76" s="156"/>
      <c r="G76" s="117">
        <f t="shared" si="34"/>
        <v>0</v>
      </c>
      <c r="H76" s="117">
        <f t="shared" si="42"/>
        <v>0</v>
      </c>
      <c r="I76" s="122">
        <f t="shared" si="43"/>
        <v>0</v>
      </c>
      <c r="J76" s="7"/>
      <c r="M76" s="7"/>
    </row>
    <row r="77" spans="1:13" ht="15.75">
      <c r="A77" s="115" t="s">
        <v>209</v>
      </c>
      <c r="B77" s="116" t="s">
        <v>181</v>
      </c>
      <c r="C77" s="149">
        <v>0</v>
      </c>
      <c r="D77" s="157">
        <f t="shared" si="37"/>
        <v>0</v>
      </c>
      <c r="E77" s="149">
        <f t="shared" si="41"/>
        <v>0</v>
      </c>
      <c r="F77" s="156"/>
      <c r="G77" s="117">
        <f t="shared" si="34"/>
        <v>0</v>
      </c>
      <c r="H77" s="117">
        <f t="shared" si="42"/>
        <v>0</v>
      </c>
      <c r="I77" s="122">
        <f t="shared" si="43"/>
        <v>0</v>
      </c>
      <c r="J77" s="7"/>
      <c r="M77" s="7"/>
    </row>
    <row r="78" spans="1:13" ht="15.75">
      <c r="A78" s="115" t="s">
        <v>210</v>
      </c>
      <c r="B78" s="116" t="s">
        <v>182</v>
      </c>
      <c r="C78" s="149">
        <v>0</v>
      </c>
      <c r="D78" s="157">
        <f t="shared" si="37"/>
        <v>0</v>
      </c>
      <c r="E78" s="149">
        <f t="shared" si="41"/>
        <v>0</v>
      </c>
      <c r="F78" s="156"/>
      <c r="G78" s="117">
        <f t="shared" si="34"/>
        <v>0</v>
      </c>
      <c r="H78" s="117">
        <f t="shared" si="42"/>
        <v>0</v>
      </c>
      <c r="I78" s="122">
        <f t="shared" si="43"/>
        <v>0</v>
      </c>
      <c r="J78" s="7"/>
      <c r="M78" s="7"/>
    </row>
    <row r="79" spans="1:13" ht="15.75">
      <c r="A79" s="115" t="s">
        <v>211</v>
      </c>
      <c r="B79" s="116" t="s">
        <v>183</v>
      </c>
      <c r="C79" s="149">
        <v>0</v>
      </c>
      <c r="D79" s="157">
        <f t="shared" si="37"/>
        <v>0</v>
      </c>
      <c r="E79" s="149">
        <f t="shared" si="41"/>
        <v>0</v>
      </c>
      <c r="F79" s="156"/>
      <c r="G79" s="117">
        <f t="shared" si="34"/>
        <v>0</v>
      </c>
      <c r="H79" s="117">
        <f t="shared" si="42"/>
        <v>0</v>
      </c>
      <c r="I79" s="122">
        <f t="shared" si="43"/>
        <v>0</v>
      </c>
      <c r="J79" s="7"/>
      <c r="M79" s="7"/>
    </row>
    <row r="80" spans="1:13" ht="15.75">
      <c r="A80" s="115" t="s">
        <v>212</v>
      </c>
      <c r="B80" s="116" t="s">
        <v>184</v>
      </c>
      <c r="C80" s="149">
        <v>0</v>
      </c>
      <c r="D80" s="157">
        <f t="shared" si="37"/>
        <v>0</v>
      </c>
      <c r="E80" s="149">
        <f t="shared" ref="E80" si="44">C80*1.23</f>
        <v>0</v>
      </c>
      <c r="F80" s="156"/>
      <c r="G80" s="117">
        <f t="shared" si="34"/>
        <v>0</v>
      </c>
      <c r="H80" s="117">
        <f t="shared" ref="H80" si="45">F80*1.23</f>
        <v>0</v>
      </c>
      <c r="I80" s="122">
        <f t="shared" ref="I80" si="46">E80+H80</f>
        <v>0</v>
      </c>
      <c r="J80" s="7"/>
      <c r="M80" s="7"/>
    </row>
    <row r="81" spans="1:10" ht="21">
      <c r="A81" s="110">
        <v>5</v>
      </c>
      <c r="B81" s="111" t="s">
        <v>57</v>
      </c>
      <c r="C81" s="145">
        <v>0</v>
      </c>
      <c r="D81" s="145">
        <f>E81-C81</f>
        <v>0</v>
      </c>
      <c r="E81" s="145">
        <f>C81*1.23</f>
        <v>0</v>
      </c>
      <c r="F81" s="127"/>
      <c r="G81" s="127">
        <f>H81-F81</f>
        <v>0</v>
      </c>
      <c r="H81" s="127">
        <f>F81*1.23</f>
        <v>0</v>
      </c>
      <c r="I81" s="109">
        <f t="shared" si="24"/>
        <v>0</v>
      </c>
      <c r="J81" s="7"/>
    </row>
    <row r="82" spans="1:10" ht="21">
      <c r="A82" s="110">
        <v>6</v>
      </c>
      <c r="B82" s="111" t="s">
        <v>46</v>
      </c>
      <c r="C82" s="145">
        <v>0</v>
      </c>
      <c r="D82" s="145">
        <f t="shared" ref="D82:D83" si="47">E82-C82</f>
        <v>0</v>
      </c>
      <c r="E82" s="145">
        <f t="shared" ref="E82:E83" si="48">C82*1.23</f>
        <v>0</v>
      </c>
      <c r="F82" s="109"/>
      <c r="G82" s="109">
        <f>H82-F82</f>
        <v>0</v>
      </c>
      <c r="H82" s="109">
        <f>F82*1.23</f>
        <v>0</v>
      </c>
      <c r="I82" s="109">
        <f t="shared" si="24"/>
        <v>0</v>
      </c>
      <c r="J82" s="7"/>
    </row>
    <row r="83" spans="1:10" ht="21">
      <c r="A83" s="110">
        <v>7</v>
      </c>
      <c r="B83" s="111" t="s">
        <v>48</v>
      </c>
      <c r="C83" s="145">
        <v>0</v>
      </c>
      <c r="D83" s="145">
        <f t="shared" si="47"/>
        <v>0</v>
      </c>
      <c r="E83" s="145">
        <f t="shared" si="48"/>
        <v>0</v>
      </c>
      <c r="F83" s="109"/>
      <c r="G83" s="109">
        <f>H83-F83</f>
        <v>0</v>
      </c>
      <c r="H83" s="109">
        <f>F83*1.23</f>
        <v>0</v>
      </c>
      <c r="I83" s="109">
        <f t="shared" si="24"/>
        <v>0</v>
      </c>
      <c r="J83" s="7"/>
    </row>
    <row r="84" spans="1:10" ht="21">
      <c r="B84" s="111" t="s">
        <v>97</v>
      </c>
      <c r="C84" s="112">
        <f t="shared" ref="C84:I84" si="49">C5+C17+C51+C64+C81+C82+C83</f>
        <v>0</v>
      </c>
      <c r="D84" s="112">
        <f t="shared" si="49"/>
        <v>0</v>
      </c>
      <c r="E84" s="112">
        <f>E5+E17+E51+E64+E81+E82+E83</f>
        <v>0</v>
      </c>
      <c r="F84" s="112">
        <f t="shared" si="49"/>
        <v>0</v>
      </c>
      <c r="G84" s="112">
        <f t="shared" si="49"/>
        <v>0</v>
      </c>
      <c r="H84" s="112">
        <f t="shared" si="49"/>
        <v>0</v>
      </c>
      <c r="I84" s="112">
        <f t="shared" si="49"/>
        <v>0</v>
      </c>
    </row>
    <row r="85" spans="1:10" ht="18.75">
      <c r="B85" s="65"/>
      <c r="C85" s="9"/>
      <c r="D85" s="9"/>
      <c r="E85" s="9"/>
      <c r="F85" s="9"/>
      <c r="G85" s="9"/>
      <c r="H85" s="9"/>
    </row>
    <row r="86" spans="1:10" ht="18.75">
      <c r="B86" s="114" t="s">
        <v>144</v>
      </c>
      <c r="C86" s="103">
        <f>C5+C17+C51</f>
        <v>0</v>
      </c>
      <c r="D86" s="103">
        <f t="shared" ref="D86:E86" si="50">D5+D17+D51</f>
        <v>0</v>
      </c>
      <c r="E86" s="103">
        <f t="shared" si="50"/>
        <v>0</v>
      </c>
      <c r="I86" s="7"/>
    </row>
    <row r="87" spans="1:10" ht="18.75">
      <c r="B87" s="114" t="s">
        <v>145</v>
      </c>
      <c r="C87" s="103">
        <f>F5+F17+F64+F81+F82+F83</f>
        <v>0</v>
      </c>
      <c r="D87" s="103">
        <f>G5+G17+G64+G81+G82+G83</f>
        <v>0</v>
      </c>
      <c r="E87" s="103">
        <f>H5+H17+H64+H81+H82+H83</f>
        <v>0</v>
      </c>
    </row>
    <row r="88" spans="1:10" ht="18.75">
      <c r="B88" s="114" t="s">
        <v>146</v>
      </c>
      <c r="C88" s="103">
        <f>C86+C87</f>
        <v>0</v>
      </c>
      <c r="D88" s="103">
        <f t="shared" ref="D88:E88" si="51">D86+D87</f>
        <v>0</v>
      </c>
      <c r="E88" s="103">
        <f t="shared" si="51"/>
        <v>0</v>
      </c>
    </row>
    <row r="89" spans="1:10">
      <c r="C89" s="9"/>
      <c r="D89" s="9"/>
      <c r="E89" s="9"/>
      <c r="H89" s="7"/>
    </row>
    <row r="92" spans="1:10">
      <c r="I92" s="7"/>
    </row>
    <row r="93" spans="1:10">
      <c r="B93" t="s">
        <v>152</v>
      </c>
      <c r="C93" s="7"/>
      <c r="E93" s="7"/>
    </row>
    <row r="94" spans="1:10">
      <c r="B94" t="s">
        <v>215</v>
      </c>
      <c r="E94" s="7"/>
      <c r="F94" s="7"/>
    </row>
    <row r="95" spans="1:10">
      <c r="D95" s="7"/>
      <c r="E95" s="7"/>
      <c r="F95" s="7"/>
      <c r="I95" s="7"/>
    </row>
    <row r="96" spans="1:10">
      <c r="B96" t="s">
        <v>221</v>
      </c>
      <c r="C96" s="7"/>
      <c r="D96" s="7"/>
      <c r="E96" s="7"/>
      <c r="F96" s="7"/>
    </row>
    <row r="97" spans="2:6">
      <c r="B97" t="s">
        <v>153</v>
      </c>
      <c r="C97" s="7"/>
      <c r="D97" s="7"/>
      <c r="E97" s="7"/>
      <c r="F97" s="7"/>
    </row>
    <row r="98" spans="2:6">
      <c r="B98" s="155" t="s">
        <v>154</v>
      </c>
      <c r="C98" s="7"/>
      <c r="D98" s="7"/>
      <c r="E98" s="7"/>
      <c r="F98" s="7"/>
    </row>
    <row r="99" spans="2:6">
      <c r="C99" s="7"/>
      <c r="E99" s="7"/>
      <c r="F99" s="7"/>
    </row>
    <row r="100" spans="2:6">
      <c r="B100" s="7" t="s">
        <v>155</v>
      </c>
      <c r="C100" s="7"/>
      <c r="D100" s="7"/>
      <c r="E100" s="7"/>
      <c r="F100" s="7"/>
    </row>
    <row r="101" spans="2:6">
      <c r="B101" s="7" t="s">
        <v>178</v>
      </c>
      <c r="C101" s="7"/>
      <c r="D101" s="7"/>
      <c r="E101" s="7"/>
      <c r="F101" s="7"/>
    </row>
    <row r="102" spans="2:6">
      <c r="B102" t="s">
        <v>218</v>
      </c>
      <c r="C102" s="7"/>
      <c r="D102" s="7"/>
      <c r="E102" s="7"/>
      <c r="F102" s="7"/>
    </row>
    <row r="103" spans="2:6">
      <c r="B103" t="s">
        <v>219</v>
      </c>
    </row>
    <row r="104" spans="2:6">
      <c r="B104" s="7" t="s">
        <v>214</v>
      </c>
      <c r="C104" s="7"/>
    </row>
    <row r="105" spans="2:6">
      <c r="D105" s="7"/>
      <c r="F105" s="7"/>
    </row>
    <row r="106" spans="2:6">
      <c r="C106" s="7"/>
    </row>
    <row r="107" spans="2:6">
      <c r="C107" s="7"/>
    </row>
    <row r="108" spans="2:6">
      <c r="C108" s="7"/>
    </row>
    <row r="109" spans="2:6">
      <c r="C109" s="7"/>
    </row>
    <row r="111" spans="2:6">
      <c r="C111" s="7"/>
    </row>
  </sheetData>
  <mergeCells count="2">
    <mergeCell ref="C3:E3"/>
    <mergeCell ref="F3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4"/>
  <sheetViews>
    <sheetView tabSelected="1" topLeftCell="A130" zoomScale="70" zoomScaleNormal="70" workbookViewId="0">
      <selection activeCell="X141" sqref="X141"/>
    </sheetView>
  </sheetViews>
  <sheetFormatPr defaultRowHeight="15"/>
  <cols>
    <col min="2" max="2" width="19.85546875" customWidth="1"/>
    <col min="3" max="3" width="15.5703125" customWidth="1"/>
    <col min="4" max="4" width="0.285156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1.7109375" customWidth="1"/>
    <col min="20" max="20" width="14.140625" customWidth="1"/>
    <col min="21" max="21" width="9.85546875" customWidth="1"/>
    <col min="22" max="22" width="10.140625" customWidth="1"/>
    <col min="23" max="23" width="9.140625" customWidth="1"/>
    <col min="24" max="25" width="12.28515625" customWidth="1"/>
    <col min="26" max="26" width="14.140625" customWidth="1"/>
    <col min="27" max="27" width="13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4" width="11.28515625" customWidth="1"/>
    <col min="35" max="35" width="16.85546875" customWidth="1"/>
    <col min="36" max="36" width="14.140625" customWidth="1"/>
    <col min="37" max="37" width="12" bestFit="1" customWidth="1"/>
  </cols>
  <sheetData>
    <row r="1" spans="1:36">
      <c r="B1" t="s">
        <v>216</v>
      </c>
    </row>
    <row r="4" spans="1:36">
      <c r="A4" t="s">
        <v>55</v>
      </c>
    </row>
    <row r="5" spans="1:36" ht="15.75" thickBot="1"/>
    <row r="6" spans="1:36" ht="26.25" customHeight="1">
      <c r="A6" s="186" t="s">
        <v>0</v>
      </c>
      <c r="B6" s="188" t="s">
        <v>1</v>
      </c>
      <c r="C6" s="16" t="s">
        <v>2</v>
      </c>
      <c r="D6" s="185" t="s">
        <v>3</v>
      </c>
      <c r="E6" s="185"/>
      <c r="F6" s="185"/>
      <c r="G6" s="185" t="s">
        <v>4</v>
      </c>
      <c r="H6" s="185"/>
      <c r="I6" s="185"/>
      <c r="J6" s="185" t="s">
        <v>21</v>
      </c>
      <c r="K6" s="185"/>
      <c r="L6" s="185"/>
      <c r="M6" s="185" t="s">
        <v>22</v>
      </c>
      <c r="N6" s="185"/>
      <c r="O6" s="185"/>
      <c r="P6" s="185" t="s">
        <v>24</v>
      </c>
      <c r="Q6" s="185"/>
      <c r="R6" s="185"/>
      <c r="S6" s="185" t="s">
        <v>25</v>
      </c>
      <c r="T6" s="185"/>
      <c r="U6" s="185"/>
      <c r="V6" s="185" t="s">
        <v>26</v>
      </c>
      <c r="W6" s="185"/>
      <c r="X6" s="185"/>
      <c r="Y6" s="185" t="s">
        <v>23</v>
      </c>
      <c r="Z6" s="185"/>
      <c r="AA6" s="185"/>
      <c r="AB6" s="185" t="s">
        <v>27</v>
      </c>
      <c r="AC6" s="185"/>
      <c r="AD6" s="185"/>
      <c r="AE6" s="185" t="s">
        <v>25</v>
      </c>
      <c r="AF6" s="185"/>
      <c r="AG6" s="197"/>
      <c r="AH6" s="160"/>
      <c r="AI6" s="175" t="s">
        <v>217</v>
      </c>
      <c r="AJ6" s="175"/>
    </row>
    <row r="7" spans="1:36" ht="15.75" thickBot="1">
      <c r="A7" s="187"/>
      <c r="B7" s="189"/>
      <c r="C7" s="101" t="s">
        <v>5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17</v>
      </c>
      <c r="J7" s="17" t="s">
        <v>6</v>
      </c>
      <c r="K7" s="17" t="s">
        <v>7</v>
      </c>
      <c r="L7" s="17" t="s">
        <v>8</v>
      </c>
      <c r="M7" s="17" t="s">
        <v>9</v>
      </c>
      <c r="N7" s="17" t="s">
        <v>10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15</v>
      </c>
      <c r="T7" s="17" t="s">
        <v>16</v>
      </c>
      <c r="U7" s="17" t="s">
        <v>17</v>
      </c>
      <c r="V7" s="18" t="s">
        <v>6</v>
      </c>
      <c r="W7" s="18" t="s">
        <v>7</v>
      </c>
      <c r="X7" s="18" t="s">
        <v>8</v>
      </c>
      <c r="Y7" s="18" t="s">
        <v>9</v>
      </c>
      <c r="Z7" s="18" t="s">
        <v>10</v>
      </c>
      <c r="AA7" s="18" t="s">
        <v>11</v>
      </c>
      <c r="AB7" s="18" t="s">
        <v>12</v>
      </c>
      <c r="AC7" s="18" t="s">
        <v>13</v>
      </c>
      <c r="AD7" s="18" t="s">
        <v>14</v>
      </c>
      <c r="AE7" s="18" t="s">
        <v>15</v>
      </c>
      <c r="AF7" s="18" t="s">
        <v>16</v>
      </c>
      <c r="AG7" s="102" t="s">
        <v>17</v>
      </c>
      <c r="AH7" s="76"/>
    </row>
    <row r="8" spans="1:36" ht="21.75" customHeight="1">
      <c r="A8" s="192">
        <f>'tabela elementów'!A5</f>
        <v>1</v>
      </c>
      <c r="B8" s="11" t="str">
        <f>'tabela elementów'!B5</f>
        <v>Kanalizacja</v>
      </c>
      <c r="C8" s="59">
        <f>'tabela elementów'!C5</f>
        <v>0</v>
      </c>
      <c r="D8" s="19">
        <f t="shared" ref="D8:AG9" si="0">D10+D12+D14+D16+D18+D20+D22+D24+D26+D28+D30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66">
        <f>O10+O12+O14+O16+O18+O20+O22+O24+O26+O28+O30</f>
        <v>0</v>
      </c>
      <c r="P8" s="66">
        <f t="shared" si="0"/>
        <v>0</v>
      </c>
      <c r="Q8" s="66"/>
      <c r="R8" s="40"/>
      <c r="S8" s="40">
        <f>S10+S12+S14+S16+S18+S20+S22+S24+S26+S28+S30</f>
        <v>0</v>
      </c>
      <c r="T8" s="28">
        <f>T10+T12+T14+T16+T18+T20+T22+T24+T26+T28+T30</f>
        <v>0</v>
      </c>
      <c r="U8" s="20">
        <f t="shared" ref="U8:X8" si="1">U10+U12+U14+U16+U18+U20+U22+U24+U26+U28+U30</f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8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36">
        <f t="shared" si="0"/>
        <v>0</v>
      </c>
      <c r="AH8" s="42"/>
      <c r="AI8" s="42">
        <f>SUM(D8:AG8)</f>
        <v>0</v>
      </c>
      <c r="AJ8" s="7">
        <f>AI8-C8</f>
        <v>0</v>
      </c>
    </row>
    <row r="9" spans="1:36" ht="15.75" thickBot="1">
      <c r="A9" s="193"/>
      <c r="B9" s="60" t="s">
        <v>18</v>
      </c>
      <c r="C9" s="61">
        <f>'tabela elementów'!D5</f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66">
        <f t="shared" si="0"/>
        <v>0</v>
      </c>
      <c r="P9" s="66">
        <f t="shared" si="0"/>
        <v>0</v>
      </c>
      <c r="Q9" s="66"/>
      <c r="R9" s="128"/>
      <c r="S9" s="128">
        <f t="shared" si="0"/>
        <v>0</v>
      </c>
      <c r="T9" s="129">
        <f t="shared" si="0"/>
        <v>0</v>
      </c>
      <c r="U9" s="130">
        <f t="shared" si="0"/>
        <v>0</v>
      </c>
      <c r="V9" s="130">
        <f t="shared" si="0"/>
        <v>0</v>
      </c>
      <c r="W9" s="130">
        <f t="shared" si="0"/>
        <v>0</v>
      </c>
      <c r="X9" s="130">
        <f t="shared" si="0"/>
        <v>0</v>
      </c>
      <c r="Y9" s="130">
        <f t="shared" si="0"/>
        <v>0</v>
      </c>
      <c r="Z9" s="130">
        <f t="shared" si="0"/>
        <v>0</v>
      </c>
      <c r="AA9" s="130">
        <f t="shared" si="0"/>
        <v>0</v>
      </c>
      <c r="AB9" s="129">
        <f t="shared" si="0"/>
        <v>0</v>
      </c>
      <c r="AC9" s="130">
        <f t="shared" si="0"/>
        <v>0</v>
      </c>
      <c r="AD9" s="130">
        <f t="shared" si="0"/>
        <v>0</v>
      </c>
      <c r="AE9" s="130">
        <f t="shared" si="0"/>
        <v>0</v>
      </c>
      <c r="AF9" s="130">
        <f t="shared" si="0"/>
        <v>0</v>
      </c>
      <c r="AG9" s="136">
        <f t="shared" si="0"/>
        <v>0</v>
      </c>
      <c r="AH9" s="42"/>
      <c r="AI9" s="42">
        <f>SUM(D9:AG9)</f>
        <v>0</v>
      </c>
      <c r="AJ9" s="7">
        <f t="shared" ref="AJ9:AJ72" si="2">AI9-C9</f>
        <v>0</v>
      </c>
    </row>
    <row r="10" spans="1:36" ht="29.25" customHeight="1">
      <c r="A10" s="186" t="str">
        <f>'tabela elementów'!A6</f>
        <v>1.1</v>
      </c>
      <c r="B10" s="80" t="str">
        <f>'tabela elementów'!B6</f>
        <v>Osiedle Wygwizdów</v>
      </c>
      <c r="C10" s="20">
        <f>'tabela elementów'!C6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34"/>
      <c r="N10" s="34"/>
      <c r="O10" s="20"/>
      <c r="P10" s="40"/>
      <c r="Q10" s="20"/>
      <c r="R10" s="19"/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38">
        <v>0</v>
      </c>
      <c r="AH10" s="42"/>
      <c r="AI10" s="42">
        <f t="shared" ref="AI10:AI73" si="3">SUM(D10:AG10)</f>
        <v>0</v>
      </c>
      <c r="AJ10" s="7">
        <f t="shared" si="2"/>
        <v>0</v>
      </c>
    </row>
    <row r="11" spans="1:36" ht="15.75" thickBot="1">
      <c r="A11" s="187"/>
      <c r="B11" s="81" t="s">
        <v>18</v>
      </c>
      <c r="C11" s="21">
        <f>'tabela elementów'!D6</f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35"/>
      <c r="N11" s="35"/>
      <c r="O11" s="21"/>
      <c r="P11" s="41"/>
      <c r="Q11" s="21"/>
      <c r="R11" s="29"/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9">
        <v>0</v>
      </c>
      <c r="AH11" s="42"/>
      <c r="AI11" s="42">
        <f t="shared" si="3"/>
        <v>0</v>
      </c>
      <c r="AJ11" s="7">
        <f t="shared" si="2"/>
        <v>0</v>
      </c>
    </row>
    <row r="12" spans="1:36" ht="26.25" customHeight="1">
      <c r="A12" s="186" t="str">
        <f>'tabela elementów'!A7</f>
        <v>1.2</v>
      </c>
      <c r="B12" s="5" t="str">
        <f>'tabela elementów'!B7</f>
        <v>Osiedle Zachwiejów</v>
      </c>
      <c r="C12" s="66">
        <f>'tabela elementów'!C7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4"/>
      <c r="O12" s="34"/>
      <c r="P12" s="19"/>
      <c r="Q12" s="66"/>
      <c r="R12" s="20"/>
      <c r="S12" s="40">
        <v>0</v>
      </c>
      <c r="T12" s="28">
        <f t="shared" ref="T12:T19" si="4">C12</f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36">
        <v>0</v>
      </c>
      <c r="AH12" s="42"/>
      <c r="AI12" s="42">
        <f t="shared" si="3"/>
        <v>0</v>
      </c>
      <c r="AJ12" s="7">
        <f t="shared" si="2"/>
        <v>0</v>
      </c>
    </row>
    <row r="13" spans="1:36" ht="15.75" thickBot="1">
      <c r="A13" s="187"/>
      <c r="B13" s="6" t="s">
        <v>18</v>
      </c>
      <c r="C13" s="74">
        <f>'tabela elementów'!D7</f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5"/>
      <c r="O13" s="35"/>
      <c r="P13" s="29"/>
      <c r="Q13" s="74"/>
      <c r="R13" s="21"/>
      <c r="S13" s="41">
        <v>0</v>
      </c>
      <c r="T13" s="30">
        <f t="shared" si="4"/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37">
        <v>0</v>
      </c>
      <c r="AH13" s="42"/>
      <c r="AI13" s="42">
        <f t="shared" si="3"/>
        <v>0</v>
      </c>
      <c r="AJ13" s="7">
        <f t="shared" si="2"/>
        <v>0</v>
      </c>
    </row>
    <row r="14" spans="1:36" ht="24" customHeight="1">
      <c r="A14" s="186" t="str">
        <f>'tabela elementów'!A8</f>
        <v>1.3</v>
      </c>
      <c r="B14" s="3" t="str">
        <f>'tabela elementów'!B8</f>
        <v>Osiedle Zielone</v>
      </c>
      <c r="C14" s="40">
        <f>'tabela elementów'!C8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0"/>
      <c r="R14" s="19"/>
      <c r="S14" s="66">
        <v>0</v>
      </c>
      <c r="T14" s="31">
        <f t="shared" si="4"/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38">
        <v>0</v>
      </c>
      <c r="AH14" s="42"/>
      <c r="AI14" s="42">
        <f t="shared" si="3"/>
        <v>0</v>
      </c>
      <c r="AJ14" s="7">
        <f t="shared" si="2"/>
        <v>0</v>
      </c>
    </row>
    <row r="15" spans="1:36" ht="15.75" thickBot="1">
      <c r="A15" s="187"/>
      <c r="B15" s="4" t="s">
        <v>18</v>
      </c>
      <c r="C15" s="41">
        <f>'tabela elementów'!D8</f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1"/>
      <c r="R15" s="29"/>
      <c r="S15" s="41">
        <v>0</v>
      </c>
      <c r="T15" s="32">
        <f t="shared" si="4"/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9">
        <v>0</v>
      </c>
      <c r="AH15" s="42"/>
      <c r="AI15" s="42">
        <f t="shared" si="3"/>
        <v>0</v>
      </c>
      <c r="AJ15" s="7">
        <f t="shared" si="2"/>
        <v>0</v>
      </c>
    </row>
    <row r="16" spans="1:36" ht="26.25" customHeight="1">
      <c r="A16" s="186" t="str">
        <f>'tabela elementów'!A9</f>
        <v>1.4</v>
      </c>
      <c r="B16" s="5" t="str">
        <f>'tabela elementów'!B9</f>
        <v>Ulica Olszańska</v>
      </c>
      <c r="C16" s="66">
        <f>'tabela elementów'!C9</f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66">
        <v>0</v>
      </c>
      <c r="T16" s="28">
        <f t="shared" si="4"/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36">
        <v>0</v>
      </c>
      <c r="AH16" s="42"/>
      <c r="AI16" s="42">
        <f t="shared" si="3"/>
        <v>0</v>
      </c>
      <c r="AJ16" s="7">
        <f t="shared" si="2"/>
        <v>0</v>
      </c>
    </row>
    <row r="17" spans="1:36" ht="15.75" thickBot="1">
      <c r="A17" s="187"/>
      <c r="B17" s="24" t="s">
        <v>18</v>
      </c>
      <c r="C17" s="74">
        <f>'tabela elementów'!D9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41">
        <v>0</v>
      </c>
      <c r="T17" s="30">
        <f t="shared" si="4"/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37">
        <v>0</v>
      </c>
      <c r="AH17" s="42"/>
      <c r="AI17" s="42">
        <f t="shared" si="3"/>
        <v>0</v>
      </c>
      <c r="AJ17" s="7">
        <f t="shared" si="2"/>
        <v>0</v>
      </c>
    </row>
    <row r="18" spans="1:36" ht="27.75" customHeight="1">
      <c r="A18" s="186" t="str">
        <f>'tabela elementów'!A10</f>
        <v>1.5</v>
      </c>
      <c r="B18" s="25" t="str">
        <f>'tabela elementów'!B10</f>
        <v>Ulica Słoneczna</v>
      </c>
      <c r="C18" s="40">
        <f>'tabela elementów'!C10</f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0"/>
      <c r="P18" s="20"/>
      <c r="Q18" s="20"/>
      <c r="R18" s="40"/>
      <c r="S18" s="66">
        <v>0</v>
      </c>
      <c r="T18" s="31">
        <f t="shared" si="4"/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38">
        <v>0</v>
      </c>
      <c r="AH18" s="42"/>
      <c r="AI18" s="42">
        <f t="shared" si="3"/>
        <v>0</v>
      </c>
      <c r="AJ18" s="7">
        <f t="shared" si="2"/>
        <v>0</v>
      </c>
    </row>
    <row r="19" spans="1:36" ht="15.75" thickBot="1">
      <c r="A19" s="187"/>
      <c r="B19" s="26" t="s">
        <v>18</v>
      </c>
      <c r="C19" s="41">
        <f>'tabela elementów'!D10</f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1"/>
      <c r="P19" s="21"/>
      <c r="Q19" s="21"/>
      <c r="R19" s="41"/>
      <c r="S19" s="74">
        <v>0</v>
      </c>
      <c r="T19" s="32">
        <f t="shared" si="4"/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39">
        <v>0</v>
      </c>
      <c r="AH19" s="42"/>
      <c r="AI19" s="42">
        <f t="shared" si="3"/>
        <v>0</v>
      </c>
      <c r="AJ19" s="7">
        <f t="shared" si="2"/>
        <v>0</v>
      </c>
    </row>
    <row r="20" spans="1:36" ht="21" customHeight="1">
      <c r="A20" s="186" t="str">
        <f>'tabela elementów'!A11</f>
        <v>1.6</v>
      </c>
      <c r="B20" s="25" t="str">
        <f>'tabela elementów'!B11</f>
        <v>Ulica Łukasiewicza</v>
      </c>
      <c r="C20" s="66">
        <f>'tabela elementów'!C11</f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0"/>
      <c r="S20" s="20">
        <v>0</v>
      </c>
      <c r="T20" s="28">
        <f t="shared" ref="T20:T27" si="5">C20</f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36">
        <v>0</v>
      </c>
      <c r="AH20" s="42"/>
      <c r="AI20" s="42">
        <f t="shared" si="3"/>
        <v>0</v>
      </c>
      <c r="AJ20" s="7">
        <f t="shared" si="2"/>
        <v>0</v>
      </c>
    </row>
    <row r="21" spans="1:36" ht="15.75" thickBot="1">
      <c r="A21" s="187"/>
      <c r="B21" s="26" t="s">
        <v>18</v>
      </c>
      <c r="C21" s="74">
        <f>'tabela elementów'!D11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1"/>
      <c r="S21" s="21">
        <v>0</v>
      </c>
      <c r="T21" s="30">
        <f t="shared" si="5"/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37">
        <v>0</v>
      </c>
      <c r="AH21" s="42"/>
      <c r="AI21" s="42">
        <f t="shared" si="3"/>
        <v>0</v>
      </c>
      <c r="AJ21" s="7">
        <f t="shared" si="2"/>
        <v>0</v>
      </c>
    </row>
    <row r="22" spans="1:36" ht="24.75" customHeight="1">
      <c r="A22" s="186" t="str">
        <f>'tabela elementów'!A12</f>
        <v>1.7</v>
      </c>
      <c r="B22" s="25" t="str">
        <f>'tabela elementów'!B12</f>
        <v>Ulica Jana Pawła II</v>
      </c>
      <c r="C22" s="40">
        <f>'tabela elementów'!C12</f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0"/>
      <c r="R22" s="19"/>
      <c r="S22" s="19">
        <v>0</v>
      </c>
      <c r="T22" s="31">
        <f t="shared" si="5"/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38">
        <v>0</v>
      </c>
      <c r="AH22" s="42"/>
      <c r="AI22" s="42">
        <f>SUM(D22:AG22)</f>
        <v>0</v>
      </c>
      <c r="AJ22" s="7">
        <f t="shared" si="2"/>
        <v>0</v>
      </c>
    </row>
    <row r="23" spans="1:36" ht="15.75" thickBot="1">
      <c r="A23" s="187"/>
      <c r="B23" s="26" t="s">
        <v>18</v>
      </c>
      <c r="C23" s="41">
        <f>'tabela elementów'!D12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1"/>
      <c r="R23" s="29"/>
      <c r="S23" s="29">
        <v>0</v>
      </c>
      <c r="T23" s="32">
        <f t="shared" si="5"/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39">
        <v>0</v>
      </c>
      <c r="AH23" s="42"/>
      <c r="AI23" s="42">
        <f t="shared" si="3"/>
        <v>0</v>
      </c>
      <c r="AJ23" s="7">
        <f t="shared" si="2"/>
        <v>0</v>
      </c>
    </row>
    <row r="24" spans="1:36">
      <c r="A24" s="186" t="str">
        <f>'tabela elementów'!A13</f>
        <v>1.8</v>
      </c>
      <c r="B24" s="25" t="str">
        <f>'tabela elementów'!B13</f>
        <v>Ulica Uzar-Krysiakowej</v>
      </c>
      <c r="C24" s="66">
        <f>'tabela elementów'!C13</f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0"/>
      <c r="S24" s="20">
        <v>0</v>
      </c>
      <c r="T24" s="28">
        <f t="shared" si="5"/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36">
        <v>0</v>
      </c>
      <c r="AH24" s="42"/>
      <c r="AI24" s="42">
        <f t="shared" si="3"/>
        <v>0</v>
      </c>
      <c r="AJ24" s="7">
        <f t="shared" si="2"/>
        <v>0</v>
      </c>
    </row>
    <row r="25" spans="1:36" ht="15.75" thickBot="1">
      <c r="A25" s="187"/>
      <c r="B25" s="26" t="s">
        <v>18</v>
      </c>
      <c r="C25" s="74">
        <f>'tabela elementów'!D13</f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1"/>
      <c r="S25" s="21">
        <v>0</v>
      </c>
      <c r="T25" s="30">
        <f t="shared" si="5"/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37">
        <v>0</v>
      </c>
      <c r="AH25" s="42"/>
      <c r="AI25" s="42">
        <f t="shared" si="3"/>
        <v>0</v>
      </c>
      <c r="AJ25" s="7">
        <f t="shared" si="2"/>
        <v>0</v>
      </c>
    </row>
    <row r="26" spans="1:36" ht="23.25" customHeight="1">
      <c r="A26" s="186" t="str">
        <f>'tabela elementów'!A14</f>
        <v>1.9</v>
      </c>
      <c r="B26" s="25" t="str">
        <f>'tabela elementów'!B14</f>
        <v>Rożniaty</v>
      </c>
      <c r="C26" s="40">
        <f>'tabela elementów'!C14</f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66"/>
      <c r="S26" s="19">
        <v>0</v>
      </c>
      <c r="T26" s="31">
        <f t="shared" si="5"/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38">
        <v>0</v>
      </c>
      <c r="AH26" s="42"/>
      <c r="AI26" s="42">
        <f t="shared" si="3"/>
        <v>0</v>
      </c>
      <c r="AJ26" s="7">
        <f t="shared" si="2"/>
        <v>0</v>
      </c>
    </row>
    <row r="27" spans="1:36" ht="15.75" thickBot="1">
      <c r="A27" s="187"/>
      <c r="B27" s="26" t="s">
        <v>18</v>
      </c>
      <c r="C27" s="41">
        <f>'tabela elementów'!D14</f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74"/>
      <c r="S27" s="29">
        <v>0</v>
      </c>
      <c r="T27" s="32">
        <f t="shared" si="5"/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39">
        <v>0</v>
      </c>
      <c r="AH27" s="42"/>
      <c r="AI27" s="42">
        <f t="shared" si="3"/>
        <v>0</v>
      </c>
      <c r="AJ27" s="7">
        <f t="shared" si="2"/>
        <v>0</v>
      </c>
    </row>
    <row r="28" spans="1:36" ht="22.5" customHeight="1">
      <c r="A28" s="186" t="str">
        <f>'tabela elementów'!A15</f>
        <v>1.10</v>
      </c>
      <c r="B28" s="78" t="str">
        <f>'tabela elementów'!B15</f>
        <v>Kębłów</v>
      </c>
      <c r="C28" s="19">
        <f>'tabela elementów'!C15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66"/>
      <c r="Q28" s="19"/>
      <c r="R28" s="20"/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36">
        <v>0</v>
      </c>
      <c r="AH28" s="42"/>
      <c r="AI28" s="42">
        <f t="shared" si="3"/>
        <v>0</v>
      </c>
      <c r="AJ28" s="7">
        <f t="shared" si="2"/>
        <v>0</v>
      </c>
    </row>
    <row r="29" spans="1:36" ht="15.75" thickBot="1">
      <c r="A29" s="187"/>
      <c r="B29" s="79" t="s">
        <v>18</v>
      </c>
      <c r="C29" s="29">
        <f>'tabela elementów'!D15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4"/>
      <c r="Q29" s="29"/>
      <c r="R29" s="29"/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9">
        <v>0</v>
      </c>
      <c r="AH29" s="42"/>
      <c r="AI29" s="42">
        <f t="shared" si="3"/>
        <v>0</v>
      </c>
      <c r="AJ29" s="7">
        <f t="shared" si="2"/>
        <v>0</v>
      </c>
    </row>
    <row r="30" spans="1:36" ht="27.75" customHeight="1">
      <c r="A30" s="186" t="str">
        <f>'tabela elementów'!A16</f>
        <v>1.11</v>
      </c>
      <c r="B30" s="25" t="str">
        <f>'tabela elementów'!B16</f>
        <v>Padew-Zarównie</v>
      </c>
      <c r="C30" s="40">
        <f>'tabela elementów'!C16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8">
        <f>C30</f>
        <v>0</v>
      </c>
      <c r="AC30" s="20">
        <v>0</v>
      </c>
      <c r="AD30" s="20">
        <v>0</v>
      </c>
      <c r="AE30" s="20">
        <v>0</v>
      </c>
      <c r="AF30" s="20">
        <v>0</v>
      </c>
      <c r="AG30" s="36">
        <v>0</v>
      </c>
      <c r="AH30" s="42"/>
      <c r="AI30" s="42">
        <f t="shared" si="3"/>
        <v>0</v>
      </c>
      <c r="AJ30" s="7">
        <f t="shared" si="2"/>
        <v>0</v>
      </c>
    </row>
    <row r="31" spans="1:36" ht="15.75" thickBot="1">
      <c r="A31" s="187"/>
      <c r="B31" s="26" t="s">
        <v>18</v>
      </c>
      <c r="C31" s="41">
        <f>'tabela elementów'!D16</f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1"/>
      <c r="P31" s="41"/>
      <c r="Q31" s="41"/>
      <c r="R31" s="41"/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30">
        <f>C31</f>
        <v>0</v>
      </c>
      <c r="AC31" s="21">
        <v>0</v>
      </c>
      <c r="AD31" s="21">
        <v>0</v>
      </c>
      <c r="AE31" s="21">
        <v>0</v>
      </c>
      <c r="AF31" s="21">
        <v>0</v>
      </c>
      <c r="AG31" s="37">
        <v>0</v>
      </c>
      <c r="AH31" s="42"/>
      <c r="AI31" s="42">
        <f t="shared" si="3"/>
        <v>0</v>
      </c>
      <c r="AJ31" s="7">
        <f t="shared" si="2"/>
        <v>0</v>
      </c>
    </row>
    <row r="32" spans="1:36" ht="21.75" customHeight="1">
      <c r="A32" s="194">
        <f>'tabela elementów'!A17</f>
        <v>2</v>
      </c>
      <c r="B32" s="55" t="str">
        <f>'tabela elementów'!B17</f>
        <v>Oczyszczalnia</v>
      </c>
      <c r="C32" s="159">
        <f>'tabela elementów'!C17</f>
        <v>0</v>
      </c>
      <c r="D32" s="59">
        <f>D34+D92+D94+D96+D98</f>
        <v>0</v>
      </c>
      <c r="E32" s="59">
        <f t="shared" ref="E32:AG33" si="6">E34+E92+E94+E96+E98</f>
        <v>0</v>
      </c>
      <c r="F32" s="59">
        <f t="shared" si="6"/>
        <v>0</v>
      </c>
      <c r="G32" s="59">
        <f t="shared" si="6"/>
        <v>0</v>
      </c>
      <c r="H32" s="59">
        <f t="shared" si="6"/>
        <v>0</v>
      </c>
      <c r="I32" s="59">
        <f t="shared" si="6"/>
        <v>0</v>
      </c>
      <c r="J32" s="59">
        <f t="shared" si="6"/>
        <v>0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2">
        <f t="shared" si="6"/>
        <v>0</v>
      </c>
      <c r="P32" s="52">
        <f t="shared" si="6"/>
        <v>0</v>
      </c>
      <c r="Q32" s="52">
        <f t="shared" si="6"/>
        <v>0</v>
      </c>
      <c r="R32" s="52">
        <f t="shared" si="6"/>
        <v>0</v>
      </c>
      <c r="S32" s="52">
        <f>S34+S92+S94+S96+S98</f>
        <v>0</v>
      </c>
      <c r="T32" s="75">
        <f>T34+T92+T94+T96+T98</f>
        <v>0</v>
      </c>
      <c r="U32" s="52">
        <f>U34+U92+U94+U96+U98</f>
        <v>0</v>
      </c>
      <c r="V32" s="52">
        <f>V34+V92+V94+V96+V98</f>
        <v>0</v>
      </c>
      <c r="W32" s="59">
        <f t="shared" si="6"/>
        <v>0</v>
      </c>
      <c r="X32" s="75">
        <f>X34+X92+X94+X96+X98</f>
        <v>0</v>
      </c>
      <c r="Y32" s="75">
        <f t="shared" si="6"/>
        <v>0</v>
      </c>
      <c r="Z32" s="75">
        <f t="shared" si="6"/>
        <v>0</v>
      </c>
      <c r="AA32" s="75">
        <f t="shared" si="6"/>
        <v>0</v>
      </c>
      <c r="AB32" s="75">
        <f t="shared" si="6"/>
        <v>0</v>
      </c>
      <c r="AC32" s="75">
        <f t="shared" si="6"/>
        <v>0</v>
      </c>
      <c r="AD32" s="75">
        <f t="shared" si="6"/>
        <v>0</v>
      </c>
      <c r="AE32" s="59">
        <f t="shared" si="6"/>
        <v>0</v>
      </c>
      <c r="AF32" s="59">
        <f t="shared" si="6"/>
        <v>0</v>
      </c>
      <c r="AG32" s="139">
        <f t="shared" si="6"/>
        <v>0</v>
      </c>
      <c r="AH32" s="161"/>
      <c r="AI32" s="42">
        <f t="shared" si="3"/>
        <v>0</v>
      </c>
      <c r="AJ32" s="7">
        <f>AI32-C32</f>
        <v>0</v>
      </c>
    </row>
    <row r="33" spans="1:36" ht="15.75" thickBot="1">
      <c r="A33" s="195"/>
      <c r="B33" s="57" t="s">
        <v>18</v>
      </c>
      <c r="C33" s="58">
        <f>'tabela elementów'!D17</f>
        <v>0</v>
      </c>
      <c r="D33" s="59">
        <f>D35+D93+D95+D97+D99</f>
        <v>0</v>
      </c>
      <c r="E33" s="59">
        <f t="shared" si="6"/>
        <v>0</v>
      </c>
      <c r="F33" s="59">
        <f t="shared" si="6"/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2">
        <f t="shared" si="6"/>
        <v>0</v>
      </c>
      <c r="P33" s="52">
        <f t="shared" si="6"/>
        <v>0</v>
      </c>
      <c r="Q33" s="52">
        <f t="shared" si="6"/>
        <v>0</v>
      </c>
      <c r="R33" s="52">
        <f t="shared" si="6"/>
        <v>0</v>
      </c>
      <c r="S33" s="52">
        <f t="shared" si="6"/>
        <v>0</v>
      </c>
      <c r="T33" s="75">
        <f t="shared" si="6"/>
        <v>0</v>
      </c>
      <c r="U33" s="52">
        <f>U35+U93+U95+U97+U99</f>
        <v>0</v>
      </c>
      <c r="V33" s="52">
        <f>V35+V93+V95+V97+V99</f>
        <v>0</v>
      </c>
      <c r="W33" s="59">
        <f t="shared" si="6"/>
        <v>0</v>
      </c>
      <c r="X33" s="75">
        <f t="shared" si="6"/>
        <v>0</v>
      </c>
      <c r="Y33" s="75">
        <f t="shared" si="6"/>
        <v>0</v>
      </c>
      <c r="Z33" s="75">
        <f t="shared" si="6"/>
        <v>0</v>
      </c>
      <c r="AA33" s="75">
        <f t="shared" si="6"/>
        <v>0</v>
      </c>
      <c r="AB33" s="75">
        <f t="shared" si="6"/>
        <v>0</v>
      </c>
      <c r="AC33" s="75">
        <f t="shared" si="6"/>
        <v>0</v>
      </c>
      <c r="AD33" s="75">
        <f t="shared" si="6"/>
        <v>0</v>
      </c>
      <c r="AE33" s="59">
        <f t="shared" si="6"/>
        <v>0</v>
      </c>
      <c r="AF33" s="59">
        <f t="shared" si="6"/>
        <v>0</v>
      </c>
      <c r="AG33" s="140">
        <f t="shared" si="6"/>
        <v>0</v>
      </c>
      <c r="AH33" s="161"/>
      <c r="AI33" s="42">
        <f t="shared" si="3"/>
        <v>0</v>
      </c>
      <c r="AJ33" s="7">
        <f t="shared" si="2"/>
        <v>0</v>
      </c>
    </row>
    <row r="34" spans="1:36" ht="35.25" customHeight="1" thickBot="1">
      <c r="A34" s="186" t="str">
        <f>'tabela elementów'!A18</f>
        <v>2.1</v>
      </c>
      <c r="B34" s="25" t="str">
        <f>'tabela elementów'!B18</f>
        <v xml:space="preserve">Rozbudowa i przebudowa oczyszczalni </v>
      </c>
      <c r="C34" s="40">
        <f>'tabela elementów'!C18</f>
        <v>0</v>
      </c>
      <c r="D34" s="20">
        <f>D36+D38+D40+D42+D52+D74+D76+D78+D80+D82+D84+D86+D88+D90</f>
        <v>0</v>
      </c>
      <c r="E34" s="20">
        <f t="shared" ref="E34:AG35" si="7">E36+E38+E40+E42+E52+E74+E76+E78+E80+E82+E84+E86+E88+E90</f>
        <v>0</v>
      </c>
      <c r="F34" s="20">
        <f t="shared" si="7"/>
        <v>0</v>
      </c>
      <c r="G34" s="20">
        <f t="shared" si="7"/>
        <v>0</v>
      </c>
      <c r="H34" s="20">
        <f t="shared" si="7"/>
        <v>0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20">
        <f t="shared" si="7"/>
        <v>0</v>
      </c>
      <c r="M34" s="20">
        <f t="shared" si="7"/>
        <v>0</v>
      </c>
      <c r="N34" s="20">
        <f t="shared" si="7"/>
        <v>0</v>
      </c>
      <c r="O34" s="40">
        <f t="shared" si="7"/>
        <v>0</v>
      </c>
      <c r="P34" s="40">
        <f t="shared" si="7"/>
        <v>0</v>
      </c>
      <c r="Q34" s="40">
        <f t="shared" si="7"/>
        <v>0</v>
      </c>
      <c r="R34" s="40">
        <f t="shared" si="7"/>
        <v>0</v>
      </c>
      <c r="S34" s="40">
        <f>S36+S38+S40+S42+S52+S74+S76+S78+S80+S82+S84+S86+S88+S90</f>
        <v>0</v>
      </c>
      <c r="T34" s="28">
        <f>T36+T38+T40+T42+T52+T74+T76+T78+T80+T82+T84+T86+T88+T90</f>
        <v>0</v>
      </c>
      <c r="U34" s="40">
        <f t="shared" ref="U34:X34" si="8">U36+U38+U40+U42+U52+U74+U76+U78+U80+U82+U84+U86+U88+U90</f>
        <v>0</v>
      </c>
      <c r="V34" s="40">
        <f t="shared" si="8"/>
        <v>0</v>
      </c>
      <c r="W34" s="20">
        <f t="shared" si="8"/>
        <v>0</v>
      </c>
      <c r="X34" s="28">
        <f t="shared" si="8"/>
        <v>0</v>
      </c>
      <c r="Y34" s="28">
        <f t="shared" si="7"/>
        <v>0</v>
      </c>
      <c r="Z34" s="28">
        <f t="shared" ref="Z34:AB35" si="9">Z36+Z38+Z40+Z42+Z52+Z74+Z76+Z78+Z80+Z82+Z84+Z86+Z88+Z90</f>
        <v>0</v>
      </c>
      <c r="AA34" s="28">
        <f t="shared" si="9"/>
        <v>0</v>
      </c>
      <c r="AB34" s="28">
        <f t="shared" si="9"/>
        <v>0</v>
      </c>
      <c r="AC34" s="28">
        <f t="shared" si="7"/>
        <v>0</v>
      </c>
      <c r="AD34" s="28">
        <f t="shared" si="7"/>
        <v>0</v>
      </c>
      <c r="AE34" s="20">
        <f t="shared" si="7"/>
        <v>0</v>
      </c>
      <c r="AF34" s="20">
        <f t="shared" si="7"/>
        <v>0</v>
      </c>
      <c r="AG34" s="36">
        <f t="shared" si="7"/>
        <v>0</v>
      </c>
      <c r="AH34" s="42"/>
      <c r="AI34" s="42">
        <f t="shared" si="3"/>
        <v>0</v>
      </c>
      <c r="AJ34" s="7">
        <f t="shared" si="2"/>
        <v>0</v>
      </c>
    </row>
    <row r="35" spans="1:36" ht="15.75" thickBot="1">
      <c r="A35" s="187"/>
      <c r="B35" s="26" t="s">
        <v>18</v>
      </c>
      <c r="C35" s="41">
        <f>'tabela elementów'!D18</f>
        <v>0</v>
      </c>
      <c r="D35" s="20">
        <f>D37+D39+D41+D43+D53+D75+D77+D79+D81+D83+D85+D87+D89+D91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40">
        <f t="shared" si="7"/>
        <v>0</v>
      </c>
      <c r="P35" s="40">
        <f t="shared" si="7"/>
        <v>0</v>
      </c>
      <c r="Q35" s="40">
        <f t="shared" si="7"/>
        <v>0</v>
      </c>
      <c r="R35" s="40">
        <f t="shared" si="7"/>
        <v>0</v>
      </c>
      <c r="S35" s="66">
        <f t="shared" si="7"/>
        <v>0</v>
      </c>
      <c r="T35" s="31">
        <f t="shared" si="7"/>
        <v>0</v>
      </c>
      <c r="U35" s="66">
        <f>U37+U39+U41+U43+U53+U75+U77+U79+U81+U83+U85+U87+U89+U91</f>
        <v>0</v>
      </c>
      <c r="V35" s="66">
        <f>V37+V39+V41+V43+V53+V75+V77+V79+V81+V83+V85+V87+V89+V91</f>
        <v>0</v>
      </c>
      <c r="W35" s="19">
        <f t="shared" si="7"/>
        <v>0</v>
      </c>
      <c r="X35" s="31">
        <f>X37+X39+X41+X43+X53+X75+X77+X79+X81+X83+X85+X87+X89+X91</f>
        <v>0</v>
      </c>
      <c r="Y35" s="31">
        <f t="shared" si="7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7"/>
        <v>0</v>
      </c>
      <c r="AD35" s="31">
        <f t="shared" si="7"/>
        <v>0</v>
      </c>
      <c r="AE35" s="19">
        <f t="shared" si="7"/>
        <v>0</v>
      </c>
      <c r="AF35" s="19">
        <f t="shared" si="7"/>
        <v>0</v>
      </c>
      <c r="AG35" s="38">
        <f t="shared" si="7"/>
        <v>0</v>
      </c>
      <c r="AH35" s="42"/>
      <c r="AI35" s="42">
        <f>SUM(D35:AG35)</f>
        <v>0</v>
      </c>
      <c r="AJ35" s="7">
        <f t="shared" si="2"/>
        <v>0</v>
      </c>
    </row>
    <row r="36" spans="1:36">
      <c r="A36" s="186" t="str">
        <f>'tabela elementów'!A19</f>
        <v>2.1.1</v>
      </c>
      <c r="B36" s="25" t="str">
        <f>'tabela elementów'!B19</f>
        <v>budynek tech. + bufor</v>
      </c>
      <c r="C36" s="40">
        <f>'tabela elementów'!C19</f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28">
        <f>C36</f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85">
        <v>0</v>
      </c>
      <c r="AH36" s="64"/>
      <c r="AI36" s="42">
        <f t="shared" si="3"/>
        <v>0</v>
      </c>
      <c r="AJ36" s="7">
        <f t="shared" si="2"/>
        <v>0</v>
      </c>
    </row>
    <row r="37" spans="1:36" ht="15.75" thickBot="1">
      <c r="A37" s="187"/>
      <c r="B37" s="26" t="s">
        <v>18</v>
      </c>
      <c r="C37" s="41">
        <f>'tabela elementów'!D19</f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30">
        <f>C37</f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86">
        <v>0</v>
      </c>
      <c r="AH37" s="64"/>
      <c r="AI37" s="42">
        <f t="shared" si="3"/>
        <v>0</v>
      </c>
      <c r="AJ37" s="7">
        <f t="shared" si="2"/>
        <v>0</v>
      </c>
    </row>
    <row r="38" spans="1:36" ht="24">
      <c r="A38" s="186" t="str">
        <f>'tabela elementów'!A20</f>
        <v>2.1.2</v>
      </c>
      <c r="B38" s="25" t="str">
        <f>'tabela elementów'!B20</f>
        <v>pompownia wewnętrzna</v>
      </c>
      <c r="C38" s="40">
        <f>'tabela elementów'!C20</f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28">
        <f>C38</f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85">
        <v>0</v>
      </c>
      <c r="AH38" s="64"/>
      <c r="AI38" s="42">
        <f t="shared" si="3"/>
        <v>0</v>
      </c>
      <c r="AJ38" s="7">
        <f t="shared" si="2"/>
        <v>0</v>
      </c>
    </row>
    <row r="39" spans="1:36" ht="15.75" thickBot="1">
      <c r="A39" s="187"/>
      <c r="B39" s="26" t="s">
        <v>18</v>
      </c>
      <c r="C39" s="41">
        <f>'tabela elementów'!D20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30">
        <f>C39</f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86">
        <v>0</v>
      </c>
      <c r="AH39" s="64"/>
      <c r="AI39" s="42">
        <f t="shared" si="3"/>
        <v>0</v>
      </c>
      <c r="AJ39" s="7">
        <f t="shared" si="2"/>
        <v>0</v>
      </c>
    </row>
    <row r="40" spans="1:36">
      <c r="A40" s="186" t="str">
        <f>'tabela elementów'!A21</f>
        <v>2.1.3</v>
      </c>
      <c r="B40" s="25" t="str">
        <f>'tabela elementów'!B21</f>
        <v xml:space="preserve">ZOT </v>
      </c>
      <c r="C40" s="40">
        <f>'tabela elementów'!C21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28">
        <f>C40</f>
        <v>0</v>
      </c>
      <c r="AC40" s="40">
        <v>0</v>
      </c>
      <c r="AD40" s="40">
        <v>0</v>
      </c>
      <c r="AE40" s="40">
        <v>0</v>
      </c>
      <c r="AF40" s="40">
        <v>0</v>
      </c>
      <c r="AG40" s="85">
        <v>0</v>
      </c>
      <c r="AH40" s="64"/>
      <c r="AI40" s="42">
        <f t="shared" si="3"/>
        <v>0</v>
      </c>
      <c r="AJ40" s="7">
        <f t="shared" si="2"/>
        <v>0</v>
      </c>
    </row>
    <row r="41" spans="1:36" ht="15.75" thickBot="1">
      <c r="A41" s="187"/>
      <c r="B41" s="26" t="s">
        <v>18</v>
      </c>
      <c r="C41" s="41">
        <f>'tabela elementów'!D21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30">
        <f>C41</f>
        <v>0</v>
      </c>
      <c r="AC41" s="41">
        <v>0</v>
      </c>
      <c r="AD41" s="41">
        <v>0</v>
      </c>
      <c r="AE41" s="41">
        <v>0</v>
      </c>
      <c r="AF41" s="41">
        <v>0</v>
      </c>
      <c r="AG41" s="86">
        <v>0</v>
      </c>
      <c r="AH41" s="64"/>
      <c r="AI41" s="42">
        <f t="shared" si="3"/>
        <v>0</v>
      </c>
      <c r="AJ41" s="7">
        <f t="shared" si="2"/>
        <v>0</v>
      </c>
    </row>
    <row r="42" spans="1:36" ht="24">
      <c r="A42" s="192" t="str">
        <f>'tabela elementów'!A22</f>
        <v>2.1.4</v>
      </c>
      <c r="B42" s="25" t="str">
        <f>'tabela elementów'!B22</f>
        <v>Reaktor biologiczny, KTSO</v>
      </c>
      <c r="C42" s="46">
        <f>'tabela elementów'!C22</f>
        <v>0</v>
      </c>
      <c r="D42" s="46">
        <f>D44+D46+D48+D50</f>
        <v>0</v>
      </c>
      <c r="E42" s="46">
        <f t="shared" ref="E42:AG43" si="10">E44+E46+E48+E50</f>
        <v>0</v>
      </c>
      <c r="F42" s="46">
        <f t="shared" si="10"/>
        <v>0</v>
      </c>
      <c r="G42" s="46">
        <f t="shared" si="10"/>
        <v>0</v>
      </c>
      <c r="H42" s="46">
        <f t="shared" si="10"/>
        <v>0</v>
      </c>
      <c r="I42" s="46">
        <f t="shared" si="10"/>
        <v>0</v>
      </c>
      <c r="J42" s="46">
        <f t="shared" si="10"/>
        <v>0</v>
      </c>
      <c r="K42" s="46">
        <f t="shared" si="10"/>
        <v>0</v>
      </c>
      <c r="L42" s="46">
        <f t="shared" si="10"/>
        <v>0</v>
      </c>
      <c r="M42" s="46">
        <f t="shared" si="10"/>
        <v>0</v>
      </c>
      <c r="N42" s="46">
        <f t="shared" si="10"/>
        <v>0</v>
      </c>
      <c r="O42" s="46">
        <f>O44+O46+O48+O50</f>
        <v>0</v>
      </c>
      <c r="P42" s="46">
        <f t="shared" si="10"/>
        <v>0</v>
      </c>
      <c r="Q42" s="46">
        <f t="shared" si="10"/>
        <v>0</v>
      </c>
      <c r="R42" s="46">
        <f t="shared" si="10"/>
        <v>0</v>
      </c>
      <c r="S42" s="46">
        <f t="shared" si="10"/>
        <v>0</v>
      </c>
      <c r="T42" s="47">
        <f>T44+T46+T48+T50</f>
        <v>0</v>
      </c>
      <c r="U42" s="46">
        <f t="shared" si="10"/>
        <v>0</v>
      </c>
      <c r="V42" s="46">
        <f t="shared" si="10"/>
        <v>0</v>
      </c>
      <c r="W42" s="46">
        <f t="shared" si="10"/>
        <v>0</v>
      </c>
      <c r="X42" s="47">
        <f>X44+X46+X48+X50</f>
        <v>0</v>
      </c>
      <c r="Y42" s="46">
        <f t="shared" si="10"/>
        <v>0</v>
      </c>
      <c r="Z42" s="46">
        <f t="shared" si="10"/>
        <v>0</v>
      </c>
      <c r="AA42" s="46">
        <f t="shared" si="10"/>
        <v>0</v>
      </c>
      <c r="AB42" s="46">
        <f t="shared" si="10"/>
        <v>0</v>
      </c>
      <c r="AC42" s="46">
        <f t="shared" si="10"/>
        <v>0</v>
      </c>
      <c r="AD42" s="46">
        <f t="shared" si="10"/>
        <v>0</v>
      </c>
      <c r="AE42" s="46">
        <f t="shared" si="10"/>
        <v>0</v>
      </c>
      <c r="AF42" s="46">
        <f t="shared" si="10"/>
        <v>0</v>
      </c>
      <c r="AG42" s="141">
        <f t="shared" si="10"/>
        <v>0</v>
      </c>
      <c r="AH42" s="162"/>
      <c r="AI42" s="42">
        <f t="shared" si="3"/>
        <v>0</v>
      </c>
      <c r="AJ42" s="7">
        <f t="shared" si="2"/>
        <v>0</v>
      </c>
    </row>
    <row r="43" spans="1:36" ht="15.75" thickBot="1">
      <c r="A43" s="193"/>
      <c r="B43" s="26" t="s">
        <v>18</v>
      </c>
      <c r="C43" s="48">
        <f>'tabela elementów'!D22</f>
        <v>0</v>
      </c>
      <c r="D43" s="48">
        <f>D45+D47+D49+D51</f>
        <v>0</v>
      </c>
      <c r="E43" s="48">
        <f t="shared" si="10"/>
        <v>0</v>
      </c>
      <c r="F43" s="48">
        <f t="shared" si="10"/>
        <v>0</v>
      </c>
      <c r="G43" s="48">
        <f t="shared" si="10"/>
        <v>0</v>
      </c>
      <c r="H43" s="48">
        <f t="shared" si="10"/>
        <v>0</v>
      </c>
      <c r="I43" s="48">
        <f t="shared" si="10"/>
        <v>0</v>
      </c>
      <c r="J43" s="48">
        <f t="shared" si="10"/>
        <v>0</v>
      </c>
      <c r="K43" s="48">
        <f t="shared" si="10"/>
        <v>0</v>
      </c>
      <c r="L43" s="48">
        <f t="shared" si="10"/>
        <v>0</v>
      </c>
      <c r="M43" s="48">
        <f t="shared" si="10"/>
        <v>0</v>
      </c>
      <c r="N43" s="48">
        <f t="shared" si="10"/>
        <v>0</v>
      </c>
      <c r="O43" s="48">
        <f t="shared" si="10"/>
        <v>0</v>
      </c>
      <c r="P43" s="48">
        <f t="shared" si="10"/>
        <v>0</v>
      </c>
      <c r="Q43" s="48">
        <f t="shared" si="10"/>
        <v>0</v>
      </c>
      <c r="R43" s="48">
        <f t="shared" si="10"/>
        <v>0</v>
      </c>
      <c r="S43" s="48">
        <f t="shared" si="10"/>
        <v>0</v>
      </c>
      <c r="T43" s="49">
        <f t="shared" si="10"/>
        <v>0</v>
      </c>
      <c r="U43" s="48">
        <f t="shared" si="10"/>
        <v>0</v>
      </c>
      <c r="V43" s="48">
        <f t="shared" si="10"/>
        <v>0</v>
      </c>
      <c r="W43" s="48">
        <f t="shared" si="10"/>
        <v>0</v>
      </c>
      <c r="X43" s="49">
        <f t="shared" si="10"/>
        <v>0</v>
      </c>
      <c r="Y43" s="48">
        <f t="shared" si="10"/>
        <v>0</v>
      </c>
      <c r="Z43" s="48">
        <f t="shared" si="10"/>
        <v>0</v>
      </c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>
        <f t="shared" si="10"/>
        <v>0</v>
      </c>
      <c r="AE43" s="48">
        <f t="shared" si="10"/>
        <v>0</v>
      </c>
      <c r="AF43" s="48">
        <f t="shared" si="10"/>
        <v>0</v>
      </c>
      <c r="AG43" s="142">
        <f t="shared" si="10"/>
        <v>0</v>
      </c>
      <c r="AH43" s="162"/>
      <c r="AI43" s="42">
        <f t="shared" si="3"/>
        <v>0</v>
      </c>
      <c r="AJ43" s="7">
        <f t="shared" si="2"/>
        <v>0</v>
      </c>
    </row>
    <row r="44" spans="1:36">
      <c r="A44" s="186" t="str">
        <f>'tabela elementów'!A23</f>
        <v>2.1.4.1</v>
      </c>
      <c r="B44" s="25" t="str">
        <f>'tabela elementów'!B23</f>
        <v>roboty ziemne</v>
      </c>
      <c r="C44" s="40">
        <f>'tabela elementów'!C23</f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>
        <v>0</v>
      </c>
      <c r="T44" s="28">
        <f t="shared" ref="T44:T49" si="11">C44</f>
        <v>0</v>
      </c>
      <c r="U44" s="40">
        <v>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85"/>
      <c r="AH44" s="64"/>
      <c r="AI44" s="42">
        <f t="shared" si="3"/>
        <v>0</v>
      </c>
      <c r="AJ44" s="7">
        <f t="shared" si="2"/>
        <v>0</v>
      </c>
    </row>
    <row r="45" spans="1:36" ht="15.75" thickBot="1">
      <c r="A45" s="187"/>
      <c r="B45" s="26" t="s">
        <v>18</v>
      </c>
      <c r="C45" s="41">
        <f>'tabela elementów'!D23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>
        <v>0</v>
      </c>
      <c r="T45" s="30">
        <f t="shared" si="11"/>
        <v>0</v>
      </c>
      <c r="U45" s="41">
        <v>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86"/>
      <c r="AH45" s="64"/>
      <c r="AI45" s="42">
        <f>SUM(D45:AG45)</f>
        <v>0</v>
      </c>
      <c r="AJ45" s="7">
        <f>AI45-C45</f>
        <v>0</v>
      </c>
    </row>
    <row r="46" spans="1:36">
      <c r="A46" s="186" t="str">
        <f>'tabela elementów'!A24</f>
        <v>2.1.4.2</v>
      </c>
      <c r="B46" s="25" t="str">
        <f>'tabela elementów'!B24</f>
        <v>roboty konst.-bud.</v>
      </c>
      <c r="C46" s="40">
        <f>'tabela elementów'!C24</f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>
        <v>0</v>
      </c>
      <c r="T46" s="28">
        <f t="shared" si="11"/>
        <v>0</v>
      </c>
      <c r="U46" s="40">
        <v>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85"/>
      <c r="AH46" s="64"/>
      <c r="AI46" s="42">
        <f t="shared" si="3"/>
        <v>0</v>
      </c>
      <c r="AJ46" s="7">
        <f t="shared" si="2"/>
        <v>0</v>
      </c>
    </row>
    <row r="47" spans="1:36" ht="15.75" thickBot="1">
      <c r="A47" s="187"/>
      <c r="B47" s="26" t="s">
        <v>18</v>
      </c>
      <c r="C47" s="41">
        <f>'tabela elementów'!D24</f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>
        <v>0</v>
      </c>
      <c r="T47" s="30">
        <f t="shared" si="11"/>
        <v>0</v>
      </c>
      <c r="U47" s="41">
        <v>0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86"/>
      <c r="AH47" s="64"/>
      <c r="AI47" s="42">
        <f t="shared" si="3"/>
        <v>0</v>
      </c>
      <c r="AJ47" s="7">
        <f t="shared" si="2"/>
        <v>0</v>
      </c>
    </row>
    <row r="48" spans="1:36">
      <c r="A48" s="186" t="str">
        <f>'tabela elementów'!A25</f>
        <v>2.1.4.3</v>
      </c>
      <c r="B48" s="25" t="str">
        <f>'tabela elementów'!B25</f>
        <v>elementy stalowe</v>
      </c>
      <c r="C48" s="40">
        <f>'tabela elementów'!C25</f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>
        <v>0</v>
      </c>
      <c r="T48" s="28">
        <f t="shared" si="11"/>
        <v>0</v>
      </c>
      <c r="U48" s="40">
        <v>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85"/>
      <c r="AH48" s="64"/>
      <c r="AI48" s="42">
        <f t="shared" si="3"/>
        <v>0</v>
      </c>
      <c r="AJ48" s="7">
        <f t="shared" si="2"/>
        <v>0</v>
      </c>
    </row>
    <row r="49" spans="1:36" ht="15.75" thickBot="1">
      <c r="A49" s="187"/>
      <c r="B49" s="26" t="s">
        <v>18</v>
      </c>
      <c r="C49" s="41">
        <f>'tabela elementów'!D25</f>
        <v>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>
        <v>0</v>
      </c>
      <c r="T49" s="30">
        <f t="shared" si="11"/>
        <v>0</v>
      </c>
      <c r="U49" s="41">
        <v>0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86"/>
      <c r="AH49" s="64"/>
      <c r="AI49" s="42">
        <f t="shared" si="3"/>
        <v>0</v>
      </c>
      <c r="AJ49" s="7">
        <f t="shared" si="2"/>
        <v>0</v>
      </c>
    </row>
    <row r="50" spans="1:36">
      <c r="A50" s="186" t="str">
        <f>'tabela elementów'!A26</f>
        <v>2.1.4.4</v>
      </c>
      <c r="B50" s="25" t="str">
        <f>'tabela elementów'!B26</f>
        <v>docieplenie zbiorników</v>
      </c>
      <c r="C50" s="40">
        <f>'tabela elementów'!C26</f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28">
        <f>C50</f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85">
        <v>0</v>
      </c>
      <c r="AH50" s="64"/>
      <c r="AI50" s="42">
        <f t="shared" si="3"/>
        <v>0</v>
      </c>
      <c r="AJ50" s="7">
        <f t="shared" si="2"/>
        <v>0</v>
      </c>
    </row>
    <row r="51" spans="1:36" ht="15.75" thickBot="1">
      <c r="A51" s="187"/>
      <c r="B51" s="26" t="s">
        <v>18</v>
      </c>
      <c r="C51" s="41">
        <f>'tabela elementów'!D26</f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30">
        <f>C51</f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86">
        <v>0</v>
      </c>
      <c r="AH51" s="64"/>
      <c r="AI51" s="42">
        <f t="shared" si="3"/>
        <v>0</v>
      </c>
      <c r="AJ51" s="7">
        <f t="shared" si="2"/>
        <v>0</v>
      </c>
    </row>
    <row r="52" spans="1:36">
      <c r="A52" s="192" t="str">
        <f>'tabela elementów'!A27</f>
        <v>2.1.5</v>
      </c>
      <c r="B52" s="27" t="str">
        <f>'tabela elementów'!B27</f>
        <v>budynek socjalny</v>
      </c>
      <c r="C52" s="50">
        <f>'tabela elementów'!C27</f>
        <v>0</v>
      </c>
      <c r="D52" s="50">
        <f>D54+D56+D58+D60+D62+D64+D66+D68+D70+D72</f>
        <v>0</v>
      </c>
      <c r="E52" s="50">
        <f t="shared" ref="E52:AG53" si="12">E54+E56+E58+E60+E62+E64+E66+E68+E70+E72</f>
        <v>0</v>
      </c>
      <c r="F52" s="50">
        <f t="shared" si="12"/>
        <v>0</v>
      </c>
      <c r="G52" s="50">
        <f t="shared" si="12"/>
        <v>0</v>
      </c>
      <c r="H52" s="50">
        <f t="shared" si="12"/>
        <v>0</v>
      </c>
      <c r="I52" s="50">
        <f t="shared" si="12"/>
        <v>0</v>
      </c>
      <c r="J52" s="50">
        <f t="shared" si="12"/>
        <v>0</v>
      </c>
      <c r="K52" s="50">
        <f t="shared" si="12"/>
        <v>0</v>
      </c>
      <c r="L52" s="50">
        <f t="shared" si="12"/>
        <v>0</v>
      </c>
      <c r="M52" s="50">
        <f t="shared" si="12"/>
        <v>0</v>
      </c>
      <c r="N52" s="50">
        <f t="shared" si="12"/>
        <v>0</v>
      </c>
      <c r="O52" s="50">
        <f t="shared" si="12"/>
        <v>0</v>
      </c>
      <c r="P52" s="50">
        <f t="shared" si="12"/>
        <v>0</v>
      </c>
      <c r="Q52" s="50">
        <f t="shared" si="12"/>
        <v>0</v>
      </c>
      <c r="R52" s="50">
        <f t="shared" si="12"/>
        <v>0</v>
      </c>
      <c r="S52" s="50">
        <f t="shared" si="12"/>
        <v>0</v>
      </c>
      <c r="T52" s="51">
        <f>T54+T56+T58+T60+T62+T64+T66+T68+T70+T72</f>
        <v>0</v>
      </c>
      <c r="U52" s="50">
        <f t="shared" si="12"/>
        <v>0</v>
      </c>
      <c r="V52" s="50">
        <f t="shared" si="12"/>
        <v>0</v>
      </c>
      <c r="W52" s="50">
        <f t="shared" si="12"/>
        <v>0</v>
      </c>
      <c r="X52" s="51">
        <f>X54+X56+X58+X60+X62+X64+X66+X68+X70+X72</f>
        <v>0</v>
      </c>
      <c r="Y52" s="50">
        <f t="shared" si="12"/>
        <v>0</v>
      </c>
      <c r="Z52" s="51">
        <f>Z54+Z56+Z58+Z60+Z62+Z64+Z66+Z68+Z70+Z72</f>
        <v>0</v>
      </c>
      <c r="AA52" s="50">
        <f t="shared" si="12"/>
        <v>0</v>
      </c>
      <c r="AB52" s="50">
        <f t="shared" si="12"/>
        <v>0</v>
      </c>
      <c r="AC52" s="50">
        <f t="shared" si="12"/>
        <v>0</v>
      </c>
      <c r="AD52" s="50">
        <f t="shared" si="12"/>
        <v>0</v>
      </c>
      <c r="AE52" s="50">
        <f t="shared" si="12"/>
        <v>0</v>
      </c>
      <c r="AF52" s="50">
        <f t="shared" si="12"/>
        <v>0</v>
      </c>
      <c r="AG52" s="137">
        <f t="shared" si="12"/>
        <v>0</v>
      </c>
      <c r="AH52" s="163"/>
      <c r="AI52" s="42">
        <f t="shared" si="3"/>
        <v>0</v>
      </c>
      <c r="AJ52" s="7">
        <f t="shared" si="2"/>
        <v>0</v>
      </c>
    </row>
    <row r="53" spans="1:36" ht="15.75" thickBot="1">
      <c r="A53" s="193"/>
      <c r="B53" s="44" t="s">
        <v>18</v>
      </c>
      <c r="C53" s="53">
        <f>'tabela elementów'!D27</f>
        <v>0</v>
      </c>
      <c r="D53" s="52">
        <f>D55+D57+D59+D61+D63+D65+D67+D69+D71+D73</f>
        <v>0</v>
      </c>
      <c r="E53" s="52">
        <f t="shared" si="12"/>
        <v>0</v>
      </c>
      <c r="F53" s="52">
        <f t="shared" si="12"/>
        <v>0</v>
      </c>
      <c r="G53" s="52">
        <f t="shared" si="12"/>
        <v>0</v>
      </c>
      <c r="H53" s="52">
        <f t="shared" si="12"/>
        <v>0</v>
      </c>
      <c r="I53" s="52">
        <f t="shared" si="12"/>
        <v>0</v>
      </c>
      <c r="J53" s="52">
        <f t="shared" si="12"/>
        <v>0</v>
      </c>
      <c r="K53" s="52">
        <f t="shared" si="12"/>
        <v>0</v>
      </c>
      <c r="L53" s="52">
        <f t="shared" si="12"/>
        <v>0</v>
      </c>
      <c r="M53" s="52">
        <f t="shared" si="12"/>
        <v>0</v>
      </c>
      <c r="N53" s="52">
        <f t="shared" si="12"/>
        <v>0</v>
      </c>
      <c r="O53" s="52">
        <f t="shared" si="12"/>
        <v>0</v>
      </c>
      <c r="P53" s="52">
        <f t="shared" si="12"/>
        <v>0</v>
      </c>
      <c r="Q53" s="52">
        <f t="shared" si="12"/>
        <v>0</v>
      </c>
      <c r="R53" s="52">
        <f t="shared" si="12"/>
        <v>0</v>
      </c>
      <c r="S53" s="52">
        <f t="shared" si="12"/>
        <v>0</v>
      </c>
      <c r="T53" s="75">
        <f t="shared" si="12"/>
        <v>0</v>
      </c>
      <c r="U53" s="52">
        <f t="shared" si="12"/>
        <v>0</v>
      </c>
      <c r="V53" s="52">
        <f t="shared" si="12"/>
        <v>0</v>
      </c>
      <c r="W53" s="52">
        <f t="shared" si="12"/>
        <v>0</v>
      </c>
      <c r="X53" s="75">
        <f>X55+X57+X59+X61+X63+X65+X67+X69+X71+X73</f>
        <v>0</v>
      </c>
      <c r="Y53" s="52">
        <f t="shared" si="12"/>
        <v>0</v>
      </c>
      <c r="Z53" s="75">
        <f t="shared" si="12"/>
        <v>0</v>
      </c>
      <c r="AA53" s="52">
        <f t="shared" si="12"/>
        <v>0</v>
      </c>
      <c r="AB53" s="52">
        <f t="shared" si="12"/>
        <v>0</v>
      </c>
      <c r="AC53" s="52">
        <f t="shared" si="12"/>
        <v>0</v>
      </c>
      <c r="AD53" s="52">
        <f t="shared" si="12"/>
        <v>0</v>
      </c>
      <c r="AE53" s="52">
        <f t="shared" si="12"/>
        <v>0</v>
      </c>
      <c r="AF53" s="52">
        <f t="shared" si="12"/>
        <v>0</v>
      </c>
      <c r="AG53" s="143">
        <f t="shared" si="12"/>
        <v>0</v>
      </c>
      <c r="AH53" s="163"/>
      <c r="AI53" s="42">
        <f t="shared" si="3"/>
        <v>0</v>
      </c>
      <c r="AJ53" s="7">
        <f t="shared" si="2"/>
        <v>0</v>
      </c>
    </row>
    <row r="54" spans="1:36">
      <c r="A54" s="186" t="str">
        <f>'tabela elementów'!A28</f>
        <v>2.1.5.1</v>
      </c>
      <c r="B54" s="25" t="str">
        <f>'tabela elementów'!B28</f>
        <v>roboty ziemne</v>
      </c>
      <c r="C54" s="40">
        <f>'tabela elementów'!C28</f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>
        <v>0</v>
      </c>
      <c r="T54" s="28">
        <f>C54</f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85">
        <v>0</v>
      </c>
      <c r="AH54" s="64"/>
      <c r="AI54" s="42">
        <f t="shared" si="3"/>
        <v>0</v>
      </c>
      <c r="AJ54" s="7">
        <f t="shared" si="2"/>
        <v>0</v>
      </c>
    </row>
    <row r="55" spans="1:36" ht="15.75" thickBot="1">
      <c r="A55" s="187"/>
      <c r="B55" s="26" t="s">
        <v>18</v>
      </c>
      <c r="C55" s="41">
        <f>'tabela elementów'!D28</f>
        <v>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>
        <v>0</v>
      </c>
      <c r="T55" s="30">
        <f>C55</f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86">
        <v>0</v>
      </c>
      <c r="AH55" s="64"/>
      <c r="AI55" s="42">
        <f>SUM(D55:AG55)</f>
        <v>0</v>
      </c>
      <c r="AJ55" s="7">
        <f t="shared" si="2"/>
        <v>0</v>
      </c>
    </row>
    <row r="56" spans="1:36" ht="24">
      <c r="A56" s="186" t="str">
        <f>'tabela elementów'!A29</f>
        <v>2.1.5.2</v>
      </c>
      <c r="B56" s="25" t="str">
        <f>'tabela elementów'!B29</f>
        <v>roboty zbrojarsko-betoniarskie</v>
      </c>
      <c r="C56" s="40">
        <f>'tabela elementów'!C29</f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>
        <v>0</v>
      </c>
      <c r="T56" s="28">
        <f>C56</f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85">
        <v>0</v>
      </c>
      <c r="AH56" s="64"/>
      <c r="AI56" s="42">
        <f t="shared" si="3"/>
        <v>0</v>
      </c>
      <c r="AJ56" s="7">
        <f t="shared" si="2"/>
        <v>0</v>
      </c>
    </row>
    <row r="57" spans="1:36" ht="15.75" thickBot="1">
      <c r="A57" s="187"/>
      <c r="B57" s="26" t="s">
        <v>18</v>
      </c>
      <c r="C57" s="41">
        <f>'tabela elementów'!D29</f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>
        <v>0</v>
      </c>
      <c r="T57" s="30">
        <f>C57</f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86">
        <v>0</v>
      </c>
      <c r="AH57" s="64"/>
      <c r="AI57" s="42">
        <f t="shared" si="3"/>
        <v>0</v>
      </c>
      <c r="AJ57" s="7">
        <f t="shared" si="2"/>
        <v>0</v>
      </c>
    </row>
    <row r="58" spans="1:36">
      <c r="A58" s="186" t="str">
        <f>'tabela elementów'!A30</f>
        <v>2.1.5.3</v>
      </c>
      <c r="B58" s="25" t="str">
        <f>'tabela elementów'!B30</f>
        <v>ściany, ścianki, stropy</v>
      </c>
      <c r="C58" s="40">
        <f>'tabela elementów'!C30</f>
        <v>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28">
        <f>C58</f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85">
        <v>0</v>
      </c>
      <c r="AH58" s="64"/>
      <c r="AI58" s="42">
        <f t="shared" si="3"/>
        <v>0</v>
      </c>
      <c r="AJ58" s="7">
        <f t="shared" si="2"/>
        <v>0</v>
      </c>
    </row>
    <row r="59" spans="1:36" ht="15.75" thickBot="1">
      <c r="A59" s="187"/>
      <c r="B59" s="26" t="s">
        <v>18</v>
      </c>
      <c r="C59" s="41">
        <f>'tabela elementów'!D30</f>
        <v>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30">
        <f>C59</f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86">
        <v>0</v>
      </c>
      <c r="AH59" s="64"/>
      <c r="AI59" s="42">
        <f t="shared" si="3"/>
        <v>0</v>
      </c>
      <c r="AJ59" s="7">
        <f t="shared" si="2"/>
        <v>0</v>
      </c>
    </row>
    <row r="60" spans="1:36">
      <c r="A60" s="186" t="str">
        <f>'tabela elementów'!A31</f>
        <v>2.1.5.4</v>
      </c>
      <c r="B60" s="25" t="str">
        <f>'tabela elementów'!B31</f>
        <v>schody ze spocznikiem</v>
      </c>
      <c r="C60" s="40">
        <f>'tabela elementów'!C31</f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28">
        <f>C60</f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85">
        <v>0</v>
      </c>
      <c r="AH60" s="64"/>
      <c r="AI60" s="42">
        <f t="shared" si="3"/>
        <v>0</v>
      </c>
      <c r="AJ60" s="7">
        <f t="shared" si="2"/>
        <v>0</v>
      </c>
    </row>
    <row r="61" spans="1:36" ht="15.75" thickBot="1">
      <c r="A61" s="187"/>
      <c r="B61" s="26" t="s">
        <v>18</v>
      </c>
      <c r="C61" s="41">
        <f>'tabela elementów'!D31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30">
        <f>C61</f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86">
        <v>0</v>
      </c>
      <c r="AH61" s="64"/>
      <c r="AI61" s="42">
        <f t="shared" si="3"/>
        <v>0</v>
      </c>
      <c r="AJ61" s="7">
        <f t="shared" si="2"/>
        <v>0</v>
      </c>
    </row>
    <row r="62" spans="1:36">
      <c r="A62" s="186" t="str">
        <f>'tabela elementów'!A32</f>
        <v>2.1.5.5</v>
      </c>
      <c r="B62" s="25" t="str">
        <f>'tabela elementów'!B32</f>
        <v>posadzki</v>
      </c>
      <c r="C62" s="40">
        <f>'tabela elementów'!C32</f>
        <v>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28">
        <f>C62</f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85">
        <v>0</v>
      </c>
      <c r="AH62" s="64"/>
      <c r="AI62" s="42">
        <f t="shared" si="3"/>
        <v>0</v>
      </c>
      <c r="AJ62" s="7">
        <f t="shared" si="2"/>
        <v>0</v>
      </c>
    </row>
    <row r="63" spans="1:36" ht="15.75" thickBot="1">
      <c r="A63" s="187"/>
      <c r="B63" s="26" t="s">
        <v>18</v>
      </c>
      <c r="C63" s="41">
        <f>'tabela elementów'!D32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30">
        <f>C63</f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86">
        <v>0</v>
      </c>
      <c r="AH63" s="64"/>
      <c r="AI63" s="42">
        <f t="shared" si="3"/>
        <v>0</v>
      </c>
      <c r="AJ63" s="7">
        <f t="shared" si="2"/>
        <v>0</v>
      </c>
    </row>
    <row r="64" spans="1:36" ht="24">
      <c r="A64" s="186" t="str">
        <f>'tabela elementów'!A33</f>
        <v>2.1.5.6</v>
      </c>
      <c r="B64" s="25" t="str">
        <f>'tabela elementów'!B33</f>
        <v>stolarka okienna i drzwiowa</v>
      </c>
      <c r="C64" s="40">
        <f>'tabela elementów'!C33</f>
        <v>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28">
        <f>C64</f>
        <v>0</v>
      </c>
      <c r="Z64" s="40"/>
      <c r="AA64" s="40"/>
      <c r="AB64" s="40"/>
      <c r="AC64" s="40"/>
      <c r="AD64" s="40"/>
      <c r="AE64" s="40"/>
      <c r="AF64" s="40"/>
      <c r="AG64" s="85"/>
      <c r="AH64" s="64"/>
      <c r="AI64" s="42">
        <f t="shared" si="3"/>
        <v>0</v>
      </c>
      <c r="AJ64" s="7">
        <f>AI64-C64</f>
        <v>0</v>
      </c>
    </row>
    <row r="65" spans="1:37" ht="15.75" thickBot="1">
      <c r="A65" s="187"/>
      <c r="B65" s="26" t="s">
        <v>18</v>
      </c>
      <c r="C65" s="41">
        <f>'tabela elementów'!D33</f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30">
        <f>C65</f>
        <v>0</v>
      </c>
      <c r="Z65" s="41"/>
      <c r="AA65" s="41"/>
      <c r="AB65" s="41"/>
      <c r="AC65" s="41"/>
      <c r="AD65" s="41"/>
      <c r="AE65" s="41"/>
      <c r="AF65" s="41"/>
      <c r="AG65" s="86"/>
      <c r="AH65" s="64"/>
      <c r="AI65" s="42">
        <f t="shared" si="3"/>
        <v>0</v>
      </c>
      <c r="AJ65" s="7">
        <f t="shared" si="2"/>
        <v>0</v>
      </c>
    </row>
    <row r="66" spans="1:37">
      <c r="A66" s="186" t="str">
        <f>'tabela elementów'!A34</f>
        <v>2.1.5.7</v>
      </c>
      <c r="B66" s="25" t="str">
        <f>'tabela elementów'!B34</f>
        <v>dach</v>
      </c>
      <c r="C66" s="40">
        <f>'tabela elementów'!C34</f>
        <v>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>
        <v>0</v>
      </c>
      <c r="T66" s="40">
        <v>0</v>
      </c>
      <c r="U66" s="40">
        <v>0</v>
      </c>
      <c r="V66" s="40"/>
      <c r="W66" s="40"/>
      <c r="X66" s="40"/>
      <c r="Y66" s="28">
        <f>C66</f>
        <v>0</v>
      </c>
      <c r="Z66" s="40"/>
      <c r="AA66" s="40"/>
      <c r="AB66" s="40"/>
      <c r="AC66" s="40"/>
      <c r="AD66" s="40"/>
      <c r="AE66" s="40"/>
      <c r="AF66" s="40"/>
      <c r="AG66" s="85"/>
      <c r="AH66" s="64"/>
      <c r="AI66" s="42">
        <f>SUM(D66:AG66)</f>
        <v>0</v>
      </c>
      <c r="AJ66" s="7">
        <f t="shared" si="2"/>
        <v>0</v>
      </c>
    </row>
    <row r="67" spans="1:37" ht="15.75" thickBot="1">
      <c r="A67" s="187"/>
      <c r="B67" s="26" t="s">
        <v>18</v>
      </c>
      <c r="C67" s="41">
        <f>'tabela elementów'!D34</f>
        <v>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>
        <v>0</v>
      </c>
      <c r="T67" s="41">
        <v>0</v>
      </c>
      <c r="U67" s="41">
        <v>0</v>
      </c>
      <c r="V67" s="41"/>
      <c r="W67" s="41"/>
      <c r="X67" s="41"/>
      <c r="Y67" s="30">
        <f>C67</f>
        <v>0</v>
      </c>
      <c r="Z67" s="41"/>
      <c r="AA67" s="41"/>
      <c r="AB67" s="41"/>
      <c r="AC67" s="41"/>
      <c r="AD67" s="41"/>
      <c r="AE67" s="41"/>
      <c r="AF67" s="41"/>
      <c r="AG67" s="86"/>
      <c r="AH67" s="64"/>
      <c r="AI67" s="42">
        <f t="shared" si="3"/>
        <v>0</v>
      </c>
      <c r="AJ67" s="7">
        <f t="shared" si="2"/>
        <v>0</v>
      </c>
    </row>
    <row r="68" spans="1:37" ht="24">
      <c r="A68" s="186" t="str">
        <f>'tabela elementów'!A35</f>
        <v>2.1.5.8</v>
      </c>
      <c r="B68" s="25" t="str">
        <f>'tabela elementów'!B35</f>
        <v>wykończenie ścian i sufitów</v>
      </c>
      <c r="C68" s="40">
        <f>'tabela elementów'!C35</f>
        <v>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>
        <v>0</v>
      </c>
      <c r="T68" s="40">
        <v>0</v>
      </c>
      <c r="U68" s="40">
        <v>0</v>
      </c>
      <c r="V68" s="40"/>
      <c r="W68" s="40"/>
      <c r="X68" s="40"/>
      <c r="Y68" s="40"/>
      <c r="Z68" s="28">
        <f t="shared" ref="Z68:Z73" si="13">C68</f>
        <v>0</v>
      </c>
      <c r="AA68" s="40"/>
      <c r="AB68" s="40"/>
      <c r="AC68" s="40"/>
      <c r="AD68" s="40"/>
      <c r="AE68" s="40"/>
      <c r="AF68" s="40"/>
      <c r="AG68" s="85"/>
      <c r="AH68" s="64"/>
      <c r="AI68" s="42">
        <f t="shared" si="3"/>
        <v>0</v>
      </c>
      <c r="AJ68" s="7">
        <f t="shared" si="2"/>
        <v>0</v>
      </c>
    </row>
    <row r="69" spans="1:37" ht="15.75" thickBot="1">
      <c r="A69" s="187"/>
      <c r="B69" s="26" t="s">
        <v>18</v>
      </c>
      <c r="C69" s="41">
        <f>'tabela elementów'!D35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>
        <v>0</v>
      </c>
      <c r="T69" s="41">
        <v>0</v>
      </c>
      <c r="U69" s="41">
        <v>0</v>
      </c>
      <c r="V69" s="41"/>
      <c r="W69" s="41"/>
      <c r="X69" s="41"/>
      <c r="Y69" s="41"/>
      <c r="Z69" s="30">
        <f t="shared" si="13"/>
        <v>0</v>
      </c>
      <c r="AA69" s="41"/>
      <c r="AB69" s="41"/>
      <c r="AC69" s="41"/>
      <c r="AD69" s="41"/>
      <c r="AE69" s="41"/>
      <c r="AF69" s="41"/>
      <c r="AG69" s="86"/>
      <c r="AH69" s="64"/>
      <c r="AI69" s="42">
        <f t="shared" si="3"/>
        <v>0</v>
      </c>
      <c r="AJ69" s="7">
        <f t="shared" si="2"/>
        <v>0</v>
      </c>
    </row>
    <row r="70" spans="1:37" ht="15" customHeight="1">
      <c r="A70" s="186" t="str">
        <f>'tabela elementów'!A36</f>
        <v>2.1.5.9</v>
      </c>
      <c r="B70" s="25" t="str">
        <f>'tabela elementów'!B36</f>
        <v>roboty wykończeniowe zewnętrzne</v>
      </c>
      <c r="C70" s="40">
        <f>'tabela elementów'!C36</f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>
        <v>0</v>
      </c>
      <c r="T70" s="40">
        <v>0</v>
      </c>
      <c r="U70" s="40">
        <v>0</v>
      </c>
      <c r="V70" s="40"/>
      <c r="W70" s="40"/>
      <c r="X70" s="40"/>
      <c r="Y70" s="40"/>
      <c r="Z70" s="28">
        <f t="shared" si="13"/>
        <v>0</v>
      </c>
      <c r="AA70" s="40"/>
      <c r="AB70" s="40"/>
      <c r="AC70" s="40"/>
      <c r="AD70" s="40"/>
      <c r="AE70" s="40"/>
      <c r="AF70" s="40"/>
      <c r="AG70" s="85"/>
      <c r="AH70" s="64"/>
      <c r="AI70" s="42">
        <f t="shared" si="3"/>
        <v>0</v>
      </c>
      <c r="AJ70" s="7">
        <f t="shared" si="2"/>
        <v>0</v>
      </c>
    </row>
    <row r="71" spans="1:37" ht="15.75" thickBot="1">
      <c r="A71" s="187"/>
      <c r="B71" s="26" t="s">
        <v>18</v>
      </c>
      <c r="C71" s="41">
        <f>'tabela elementów'!D36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>
        <v>0</v>
      </c>
      <c r="T71" s="41">
        <v>0</v>
      </c>
      <c r="U71" s="41">
        <v>0</v>
      </c>
      <c r="V71" s="41"/>
      <c r="W71" s="41"/>
      <c r="X71" s="41"/>
      <c r="Y71" s="41"/>
      <c r="Z71" s="30">
        <f t="shared" si="13"/>
        <v>0</v>
      </c>
      <c r="AA71" s="41"/>
      <c r="AB71" s="41"/>
      <c r="AC71" s="41"/>
      <c r="AD71" s="41"/>
      <c r="AE71" s="41"/>
      <c r="AF71" s="41"/>
      <c r="AG71" s="86"/>
      <c r="AH71" s="64"/>
      <c r="AI71" s="42">
        <f t="shared" si="3"/>
        <v>0</v>
      </c>
      <c r="AJ71" s="7">
        <f t="shared" si="2"/>
        <v>0</v>
      </c>
    </row>
    <row r="72" spans="1:37" ht="18" customHeight="1">
      <c r="A72" s="186" t="str">
        <f>'tabela elementów'!A37</f>
        <v>2.1.5.10</v>
      </c>
      <c r="B72" s="25" t="str">
        <f>'tabela elementów'!B37</f>
        <v xml:space="preserve">opaska </v>
      </c>
      <c r="C72" s="40">
        <f>'tabela elementów'!C37</f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v>0</v>
      </c>
      <c r="T72" s="40">
        <v>0</v>
      </c>
      <c r="U72" s="40">
        <v>0</v>
      </c>
      <c r="V72" s="40"/>
      <c r="W72" s="40"/>
      <c r="X72" s="40"/>
      <c r="Y72" s="40"/>
      <c r="Z72" s="28">
        <f t="shared" si="13"/>
        <v>0</v>
      </c>
      <c r="AA72" s="40"/>
      <c r="AB72" s="40"/>
      <c r="AC72" s="40"/>
      <c r="AD72" s="40"/>
      <c r="AE72" s="40"/>
      <c r="AF72" s="40"/>
      <c r="AG72" s="85"/>
      <c r="AH72" s="64"/>
      <c r="AI72" s="42">
        <f t="shared" si="3"/>
        <v>0</v>
      </c>
      <c r="AJ72" s="7">
        <f t="shared" si="2"/>
        <v>0</v>
      </c>
    </row>
    <row r="73" spans="1:37" ht="15.75" thickBot="1">
      <c r="A73" s="187"/>
      <c r="B73" s="79" t="s">
        <v>18</v>
      </c>
      <c r="C73" s="41">
        <f>'tabela elementów'!D37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>
        <v>0</v>
      </c>
      <c r="T73" s="41">
        <v>0</v>
      </c>
      <c r="U73" s="41">
        <v>0</v>
      </c>
      <c r="V73" s="41"/>
      <c r="W73" s="41"/>
      <c r="X73" s="41"/>
      <c r="Y73" s="41"/>
      <c r="Z73" s="30">
        <f t="shared" si="13"/>
        <v>0</v>
      </c>
      <c r="AA73" s="41"/>
      <c r="AB73" s="41"/>
      <c r="AC73" s="41"/>
      <c r="AD73" s="41"/>
      <c r="AE73" s="41"/>
      <c r="AF73" s="41"/>
      <c r="AG73" s="86"/>
      <c r="AH73" s="64"/>
      <c r="AI73" s="42">
        <f t="shared" si="3"/>
        <v>0</v>
      </c>
      <c r="AJ73" s="7">
        <f t="shared" ref="AJ73:AJ77" si="14">AI73-C73</f>
        <v>0</v>
      </c>
    </row>
    <row r="74" spans="1:37" ht="24">
      <c r="A74" s="186" t="str">
        <f>'tabela elementów'!A38</f>
        <v>2.1.6</v>
      </c>
      <c r="B74" s="78" t="str">
        <f>'tabela elementów'!B38</f>
        <v>pompownia ścieków surowych</v>
      </c>
      <c r="C74" s="40">
        <f>'tabela elementów'!C38</f>
        <v>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>
        <v>0</v>
      </c>
      <c r="T74" s="28">
        <f t="shared" ref="T74:T75" si="15">C74</f>
        <v>0</v>
      </c>
      <c r="U74" s="40">
        <v>0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85"/>
      <c r="AH74" s="64"/>
      <c r="AI74" s="42">
        <f t="shared" ref="AI74:AI87" si="16">SUM(D74:AG74)</f>
        <v>0</v>
      </c>
      <c r="AJ74" s="7">
        <f t="shared" si="14"/>
        <v>0</v>
      </c>
    </row>
    <row r="75" spans="1:37" ht="15.75" thickBot="1">
      <c r="A75" s="187"/>
      <c r="B75" s="79" t="s">
        <v>18</v>
      </c>
      <c r="C75" s="41">
        <f>'tabela elementów'!D38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>
        <v>0</v>
      </c>
      <c r="T75" s="30">
        <f t="shared" si="15"/>
        <v>0</v>
      </c>
      <c r="U75" s="41">
        <v>0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86"/>
      <c r="AH75" s="64"/>
      <c r="AI75" s="42">
        <f t="shared" si="16"/>
        <v>0</v>
      </c>
      <c r="AJ75" s="7">
        <f t="shared" si="14"/>
        <v>0</v>
      </c>
    </row>
    <row r="76" spans="1:37" ht="24">
      <c r="A76" s="192" t="str">
        <f>'tabela elementów'!A39</f>
        <v>2.1.7</v>
      </c>
      <c r="B76" s="94" t="str">
        <f>'tabela elementów'!B39</f>
        <v>punkt zlewny sciekow dowożonych</v>
      </c>
      <c r="C76" s="50">
        <f>'tabela elementów'!C39</f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v>0</v>
      </c>
      <c r="T76" s="50">
        <v>0</v>
      </c>
      <c r="U76" s="50">
        <v>0</v>
      </c>
      <c r="V76" s="50"/>
      <c r="W76" s="50"/>
      <c r="X76" s="50"/>
      <c r="Y76" s="51">
        <f>C76</f>
        <v>0</v>
      </c>
      <c r="Z76" s="50"/>
      <c r="AA76" s="50"/>
      <c r="AB76" s="50"/>
      <c r="AC76" s="50"/>
      <c r="AD76" s="50"/>
      <c r="AE76" s="50"/>
      <c r="AF76" s="50"/>
      <c r="AG76" s="137"/>
      <c r="AH76" s="163"/>
      <c r="AI76" s="42">
        <f t="shared" si="16"/>
        <v>0</v>
      </c>
      <c r="AJ76" s="7">
        <f t="shared" si="14"/>
        <v>0</v>
      </c>
    </row>
    <row r="77" spans="1:37" ht="15.75" thickBot="1">
      <c r="A77" s="193"/>
      <c r="B77" s="95" t="s">
        <v>18</v>
      </c>
      <c r="C77" s="53">
        <f>'tabela elementów'!D39</f>
        <v>0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>
        <v>0</v>
      </c>
      <c r="T77" s="53">
        <v>0</v>
      </c>
      <c r="U77" s="53">
        <v>0</v>
      </c>
      <c r="V77" s="53"/>
      <c r="W77" s="53"/>
      <c r="X77" s="53"/>
      <c r="Y77" s="54">
        <f>C77</f>
        <v>0</v>
      </c>
      <c r="Z77" s="53"/>
      <c r="AA77" s="53"/>
      <c r="AB77" s="53"/>
      <c r="AC77" s="53"/>
      <c r="AD77" s="53"/>
      <c r="AE77" s="53"/>
      <c r="AF77" s="53"/>
      <c r="AG77" s="138"/>
      <c r="AH77" s="163"/>
      <c r="AI77" s="42">
        <f t="shared" si="16"/>
        <v>0</v>
      </c>
      <c r="AJ77" s="7">
        <f t="shared" si="14"/>
        <v>0</v>
      </c>
    </row>
    <row r="78" spans="1:37" ht="24">
      <c r="A78" s="192" t="str">
        <f>'tabela elementów'!A40</f>
        <v>2.1.8</v>
      </c>
      <c r="B78" s="94" t="str">
        <f>'tabela elementów'!B40</f>
        <v>fundament pod zbiornik PIX</v>
      </c>
      <c r="C78" s="50">
        <f>'tabela elementów'!C40</f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v>0</v>
      </c>
      <c r="T78" s="50">
        <v>0</v>
      </c>
      <c r="U78" s="50">
        <v>0</v>
      </c>
      <c r="V78" s="50"/>
      <c r="W78" s="50"/>
      <c r="X78" s="50"/>
      <c r="Y78" s="51">
        <f>C78</f>
        <v>0</v>
      </c>
      <c r="Z78" s="50"/>
      <c r="AA78" s="50"/>
      <c r="AB78" s="50"/>
      <c r="AC78" s="50"/>
      <c r="AD78" s="50"/>
      <c r="AE78" s="50"/>
      <c r="AF78" s="50"/>
      <c r="AG78" s="137"/>
      <c r="AH78" s="163"/>
      <c r="AI78" s="42">
        <f t="shared" si="16"/>
        <v>0</v>
      </c>
      <c r="AJ78" s="7">
        <f>AI78-C78</f>
        <v>0</v>
      </c>
    </row>
    <row r="79" spans="1:37" ht="15.75" thickBot="1">
      <c r="A79" s="193"/>
      <c r="B79" s="44" t="s">
        <v>18</v>
      </c>
      <c r="C79" s="53">
        <f>'tabela elementów'!D40</f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>
        <v>0</v>
      </c>
      <c r="T79" s="53">
        <v>0</v>
      </c>
      <c r="U79" s="53">
        <v>0</v>
      </c>
      <c r="V79" s="53"/>
      <c r="W79" s="53"/>
      <c r="X79" s="53"/>
      <c r="Y79" s="54">
        <f>C79</f>
        <v>0</v>
      </c>
      <c r="Z79" s="53"/>
      <c r="AA79" s="53"/>
      <c r="AB79" s="53"/>
      <c r="AC79" s="53"/>
      <c r="AD79" s="53"/>
      <c r="AE79" s="53"/>
      <c r="AF79" s="53"/>
      <c r="AG79" s="138"/>
      <c r="AH79" s="163"/>
      <c r="AI79" s="42">
        <f>SUM(D79:AG79)</f>
        <v>0</v>
      </c>
      <c r="AJ79" s="7">
        <f t="shared" ref="AJ79:AJ89" si="17">AI79-C79</f>
        <v>0</v>
      </c>
    </row>
    <row r="80" spans="1:37">
      <c r="A80" s="192" t="str">
        <f>'tabela elementów'!A41</f>
        <v>2.1.9</v>
      </c>
      <c r="B80" s="94" t="str">
        <f>'tabela elementów'!B41</f>
        <v>zagospodarowanie terenu</v>
      </c>
      <c r="C80" s="50">
        <f>'tabela elementów'!C41</f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v>0</v>
      </c>
      <c r="T80" s="50">
        <v>0</v>
      </c>
      <c r="U80" s="50">
        <v>0</v>
      </c>
      <c r="V80" s="50"/>
      <c r="W80" s="50"/>
      <c r="X80" s="50"/>
      <c r="Y80" s="50"/>
      <c r="Z80" s="50"/>
      <c r="AA80" s="50"/>
      <c r="AB80" s="50"/>
      <c r="AC80" s="50"/>
      <c r="AD80" s="51">
        <f>C80</f>
        <v>0</v>
      </c>
      <c r="AE80" s="50"/>
      <c r="AF80" s="50"/>
      <c r="AG80" s="137"/>
      <c r="AH80" s="163"/>
      <c r="AI80" s="42">
        <f t="shared" si="16"/>
        <v>0</v>
      </c>
      <c r="AJ80" s="7">
        <f t="shared" si="17"/>
        <v>0</v>
      </c>
      <c r="AK80" s="7"/>
    </row>
    <row r="81" spans="1:37" ht="15.75" thickBot="1">
      <c r="A81" s="193"/>
      <c r="B81" s="44" t="s">
        <v>18</v>
      </c>
      <c r="C81" s="53">
        <f>'tabela elementów'!D41</f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>
        <v>0</v>
      </c>
      <c r="T81" s="53">
        <v>0</v>
      </c>
      <c r="U81" s="53">
        <v>0</v>
      </c>
      <c r="V81" s="53"/>
      <c r="W81" s="53"/>
      <c r="X81" s="53"/>
      <c r="Y81" s="53"/>
      <c r="Z81" s="53"/>
      <c r="AA81" s="53"/>
      <c r="AB81" s="53"/>
      <c r="AC81" s="53"/>
      <c r="AD81" s="54">
        <f>C81</f>
        <v>0</v>
      </c>
      <c r="AE81" s="53"/>
      <c r="AF81" s="53"/>
      <c r="AG81" s="138"/>
      <c r="AH81" s="163"/>
      <c r="AI81" s="42">
        <f t="shared" si="16"/>
        <v>0</v>
      </c>
      <c r="AJ81" s="7">
        <f t="shared" si="17"/>
        <v>0</v>
      </c>
    </row>
    <row r="82" spans="1:37">
      <c r="A82" s="186" t="str">
        <f>'tabela elementów'!A42</f>
        <v>2.1.10</v>
      </c>
      <c r="B82" s="78" t="str">
        <f>'tabela elementów'!B42</f>
        <v>rozruch i wyposażenie</v>
      </c>
      <c r="C82" s="40">
        <f>'tabela elementów'!C42</f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v>0</v>
      </c>
      <c r="T82" s="40">
        <v>0</v>
      </c>
      <c r="U82" s="40">
        <v>0</v>
      </c>
      <c r="V82" s="40"/>
      <c r="W82" s="40"/>
      <c r="X82" s="40"/>
      <c r="Y82" s="40"/>
      <c r="Z82" s="40"/>
      <c r="AA82" s="40"/>
      <c r="AB82" s="40"/>
      <c r="AC82" s="40"/>
      <c r="AD82" s="28">
        <f>C82</f>
        <v>0</v>
      </c>
      <c r="AE82" s="40"/>
      <c r="AF82" s="40"/>
      <c r="AG82" s="85"/>
      <c r="AH82" s="64"/>
      <c r="AI82" s="42">
        <f t="shared" si="16"/>
        <v>0</v>
      </c>
      <c r="AJ82" s="7">
        <f t="shared" si="17"/>
        <v>0</v>
      </c>
    </row>
    <row r="83" spans="1:37" ht="15.75" thickBot="1">
      <c r="A83" s="187"/>
      <c r="B83" s="26" t="s">
        <v>18</v>
      </c>
      <c r="C83" s="41">
        <f>'tabela elementów'!D42</f>
        <v>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>
        <v>0</v>
      </c>
      <c r="T83" s="41">
        <v>0</v>
      </c>
      <c r="U83" s="41">
        <v>0</v>
      </c>
      <c r="V83" s="41"/>
      <c r="W83" s="41"/>
      <c r="X83" s="41"/>
      <c r="Y83" s="41"/>
      <c r="Z83" s="41"/>
      <c r="AA83" s="41"/>
      <c r="AB83" s="41"/>
      <c r="AC83" s="41"/>
      <c r="AD83" s="30">
        <f>C83</f>
        <v>0</v>
      </c>
      <c r="AE83" s="41"/>
      <c r="AF83" s="41"/>
      <c r="AG83" s="86"/>
      <c r="AH83" s="64"/>
      <c r="AI83" s="42">
        <f t="shared" si="16"/>
        <v>0</v>
      </c>
      <c r="AJ83" s="7">
        <f t="shared" si="17"/>
        <v>0</v>
      </c>
    </row>
    <row r="84" spans="1:37" ht="24">
      <c r="A84" s="186" t="str">
        <f>'tabela elementów'!A43</f>
        <v>2.1.11</v>
      </c>
      <c r="B84" s="78" t="str">
        <f>'tabela elementów'!B43</f>
        <v>instalacje wod-kan, went i co</v>
      </c>
      <c r="C84" s="40">
        <f>'tabela elementów'!C43</f>
        <v>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>
        <v>0</v>
      </c>
      <c r="T84" s="40">
        <v>0</v>
      </c>
      <c r="U84" s="40">
        <v>0</v>
      </c>
      <c r="V84" s="40"/>
      <c r="W84" s="40"/>
      <c r="X84" s="40"/>
      <c r="Y84" s="40"/>
      <c r="Z84" s="28">
        <f>C84</f>
        <v>0</v>
      </c>
      <c r="AA84" s="40"/>
      <c r="AB84" s="40"/>
      <c r="AC84" s="40"/>
      <c r="AD84" s="40"/>
      <c r="AE84" s="40"/>
      <c r="AF84" s="40"/>
      <c r="AG84" s="85"/>
      <c r="AH84" s="64"/>
      <c r="AI84" s="42">
        <f t="shared" si="16"/>
        <v>0</v>
      </c>
      <c r="AJ84" s="7">
        <f t="shared" si="17"/>
        <v>0</v>
      </c>
    </row>
    <row r="85" spans="1:37" ht="15.75" thickBot="1">
      <c r="A85" s="187"/>
      <c r="B85" s="26" t="s">
        <v>18</v>
      </c>
      <c r="C85" s="41">
        <f>'tabela elementów'!D43</f>
        <v>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>
        <v>0</v>
      </c>
      <c r="T85" s="41">
        <v>0</v>
      </c>
      <c r="U85" s="41">
        <v>0</v>
      </c>
      <c r="V85" s="41"/>
      <c r="W85" s="41"/>
      <c r="X85" s="41"/>
      <c r="Y85" s="41"/>
      <c r="Z85" s="30">
        <f>C85</f>
        <v>0</v>
      </c>
      <c r="AA85" s="41"/>
      <c r="AB85" s="41"/>
      <c r="AC85" s="41"/>
      <c r="AD85" s="41"/>
      <c r="AE85" s="41"/>
      <c r="AF85" s="41"/>
      <c r="AG85" s="86"/>
      <c r="AH85" s="64"/>
      <c r="AI85" s="42">
        <f t="shared" si="16"/>
        <v>0</v>
      </c>
      <c r="AJ85" s="7">
        <f t="shared" si="17"/>
        <v>0</v>
      </c>
    </row>
    <row r="86" spans="1:37">
      <c r="A86" s="186" t="str">
        <f>'tabela elementów'!A44</f>
        <v>2.1.12</v>
      </c>
      <c r="B86" s="78" t="str">
        <f>'tabela elementów'!B44</f>
        <v>technologia</v>
      </c>
      <c r="C86" s="40">
        <f>'tabela elementów'!C44</f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>
        <v>0</v>
      </c>
      <c r="T86" s="40">
        <v>0</v>
      </c>
      <c r="U86" s="131">
        <v>0</v>
      </c>
      <c r="V86" s="10"/>
      <c r="W86" s="40"/>
      <c r="X86" s="28">
        <v>0</v>
      </c>
      <c r="Y86" s="40"/>
      <c r="Z86" s="40"/>
      <c r="AA86" s="40"/>
      <c r="AB86" s="40"/>
      <c r="AC86" s="87">
        <v>0</v>
      </c>
      <c r="AD86" s="40"/>
      <c r="AE86" s="40"/>
      <c r="AF86" s="40"/>
      <c r="AG86" s="85"/>
      <c r="AH86" s="64"/>
      <c r="AI86" s="42">
        <f t="shared" si="16"/>
        <v>0</v>
      </c>
      <c r="AJ86" s="7">
        <f t="shared" si="17"/>
        <v>0</v>
      </c>
      <c r="AK86" s="7"/>
    </row>
    <row r="87" spans="1:37" ht="15.75" thickBot="1">
      <c r="A87" s="187"/>
      <c r="B87" s="26" t="s">
        <v>18</v>
      </c>
      <c r="C87" s="41">
        <f>'tabela elementów'!D44</f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>
        <v>0</v>
      </c>
      <c r="T87" s="41">
        <v>0</v>
      </c>
      <c r="U87" s="158">
        <v>0</v>
      </c>
      <c r="V87" s="41"/>
      <c r="W87" s="41"/>
      <c r="X87" s="30">
        <f>(X86*1.23)-X86</f>
        <v>0</v>
      </c>
      <c r="Y87" s="41"/>
      <c r="Z87" s="41"/>
      <c r="AA87" s="41"/>
      <c r="AB87" s="41"/>
      <c r="AC87" s="30">
        <f>(AC86*1.23)-AC86</f>
        <v>0</v>
      </c>
      <c r="AD87" s="41"/>
      <c r="AE87" s="41"/>
      <c r="AF87" s="41"/>
      <c r="AG87" s="86"/>
      <c r="AH87" s="64"/>
      <c r="AI87" s="42">
        <f t="shared" si="16"/>
        <v>0</v>
      </c>
      <c r="AJ87" s="7">
        <f t="shared" si="17"/>
        <v>0</v>
      </c>
      <c r="AK87" s="7"/>
    </row>
    <row r="88" spans="1:37" ht="24">
      <c r="A88" s="186" t="str">
        <f>'tabela elementów'!A45</f>
        <v>2.1.13</v>
      </c>
      <c r="B88" s="78" t="str">
        <f>'tabela elementów'!B45</f>
        <v>instalacje elektryczne i AKPiA</v>
      </c>
      <c r="C88" s="40">
        <f>'tabela elementów'!C45</f>
        <v>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28">
        <f>C88</f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85">
        <v>0</v>
      </c>
      <c r="AH88" s="64"/>
      <c r="AI88" s="42">
        <f>SUM(D88:AG88)</f>
        <v>0</v>
      </c>
      <c r="AJ88" s="7">
        <f t="shared" si="17"/>
        <v>0</v>
      </c>
      <c r="AK88" s="7"/>
    </row>
    <row r="89" spans="1:37" ht="15.75" thickBot="1">
      <c r="A89" s="187"/>
      <c r="B89" s="26" t="s">
        <v>18</v>
      </c>
      <c r="C89" s="41">
        <f>'tabela elementów'!D45</f>
        <v>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30">
        <f>C89</f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86">
        <v>0</v>
      </c>
      <c r="AH89" s="64"/>
      <c r="AI89" s="42">
        <f t="shared" ref="AI89:AI102" si="18">SUM(D89:AG89)</f>
        <v>0</v>
      </c>
      <c r="AJ89" s="7">
        <f t="shared" si="17"/>
        <v>0</v>
      </c>
      <c r="AK89" s="7"/>
    </row>
    <row r="90" spans="1:37">
      <c r="A90" s="186" t="str">
        <f>'tabela elementów'!A46</f>
        <v>2.1.14</v>
      </c>
      <c r="B90" s="25" t="str">
        <f>'tabela elementów'!B46</f>
        <v>sieci zewnętrzne</v>
      </c>
      <c r="C90" s="40">
        <f>'tabela elementów'!C46</f>
        <v>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>
        <v>0</v>
      </c>
      <c r="T90" s="40">
        <v>0</v>
      </c>
      <c r="U90" s="40"/>
      <c r="V90" s="40"/>
      <c r="W90" s="40"/>
      <c r="X90" s="28">
        <f>C90</f>
        <v>0</v>
      </c>
      <c r="Y90" s="40"/>
      <c r="Z90" s="40"/>
      <c r="AA90" s="40"/>
      <c r="AB90" s="34"/>
      <c r="AC90" s="40"/>
      <c r="AD90" s="40"/>
      <c r="AE90" s="40"/>
      <c r="AF90" s="40"/>
      <c r="AG90" s="85"/>
      <c r="AH90" s="64"/>
      <c r="AI90" s="42">
        <f t="shared" si="18"/>
        <v>0</v>
      </c>
      <c r="AJ90" s="7">
        <f>AI90-C90</f>
        <v>0</v>
      </c>
    </row>
    <row r="91" spans="1:37" ht="15.75" thickBot="1">
      <c r="A91" s="187"/>
      <c r="B91" s="26" t="s">
        <v>18</v>
      </c>
      <c r="C91" s="41">
        <f>'tabela elementów'!D46</f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>
        <v>0</v>
      </c>
      <c r="T91" s="41">
        <v>0</v>
      </c>
      <c r="U91" s="41"/>
      <c r="V91" s="41"/>
      <c r="W91" s="41"/>
      <c r="X91" s="30">
        <f>C91</f>
        <v>0</v>
      </c>
      <c r="Y91" s="41"/>
      <c r="Z91" s="41"/>
      <c r="AA91" s="41"/>
      <c r="AC91" s="41"/>
      <c r="AD91" s="41"/>
      <c r="AE91" s="41"/>
      <c r="AF91" s="41"/>
      <c r="AG91" s="86"/>
      <c r="AH91" s="64"/>
      <c r="AI91" s="42">
        <f t="shared" si="18"/>
        <v>0</v>
      </c>
      <c r="AJ91" s="7">
        <f t="shared" ref="AJ91:AJ96" si="19">AI91-C91</f>
        <v>0</v>
      </c>
    </row>
    <row r="92" spans="1:37">
      <c r="A92" s="186" t="str">
        <f>'tabela elementów'!A47</f>
        <v>2.2</v>
      </c>
      <c r="B92" s="25" t="str">
        <f>'tabela elementów'!B47</f>
        <v>Suszaria osadu</v>
      </c>
      <c r="C92" s="40">
        <f>'tabela elementów'!C47</f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>
        <v>0</v>
      </c>
      <c r="T92" s="40">
        <v>0</v>
      </c>
      <c r="U92" s="40"/>
      <c r="V92" s="40"/>
      <c r="W92" s="40"/>
      <c r="X92" s="40"/>
      <c r="Y92" s="40"/>
      <c r="Z92" s="40"/>
      <c r="AA92" s="40"/>
      <c r="AB92" s="40"/>
      <c r="AC92" s="28">
        <f>C92</f>
        <v>0</v>
      </c>
      <c r="AD92" s="40"/>
      <c r="AE92" s="40"/>
      <c r="AF92" s="40"/>
      <c r="AG92" s="85"/>
      <c r="AH92" s="64"/>
      <c r="AI92" s="42">
        <f t="shared" si="18"/>
        <v>0</v>
      </c>
      <c r="AJ92" s="7">
        <f t="shared" si="19"/>
        <v>0</v>
      </c>
    </row>
    <row r="93" spans="1:37" ht="15.75" thickBot="1">
      <c r="A93" s="187"/>
      <c r="B93" s="79" t="s">
        <v>18</v>
      </c>
      <c r="C93" s="41">
        <f>'tabela elementów'!D47</f>
        <v>0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>
        <v>0</v>
      </c>
      <c r="T93" s="41">
        <v>0</v>
      </c>
      <c r="U93" s="41"/>
      <c r="V93" s="41"/>
      <c r="W93" s="41"/>
      <c r="X93" s="41"/>
      <c r="Y93" s="41"/>
      <c r="Z93" s="41"/>
      <c r="AA93" s="41"/>
      <c r="AB93" s="41"/>
      <c r="AC93" s="30">
        <f>C93</f>
        <v>0</v>
      </c>
      <c r="AD93" s="41"/>
      <c r="AE93" s="41"/>
      <c r="AF93" s="41"/>
      <c r="AG93" s="86"/>
      <c r="AH93" s="64"/>
      <c r="AI93" s="42">
        <f t="shared" si="18"/>
        <v>0</v>
      </c>
      <c r="AJ93" s="7">
        <f t="shared" si="19"/>
        <v>0</v>
      </c>
    </row>
    <row r="94" spans="1:37" ht="24" customHeight="1">
      <c r="A94" s="186" t="str">
        <f>'tabela elementów'!A48</f>
        <v>2.3</v>
      </c>
      <c r="B94" s="25" t="str">
        <f>'tabela elementów'!B48</f>
        <v>Wiaty magazynowe</v>
      </c>
      <c r="C94" s="66">
        <f>'tabela elementów'!C48</f>
        <v>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66"/>
      <c r="Q94" s="19"/>
      <c r="R94" s="19"/>
      <c r="S94" s="19">
        <v>0</v>
      </c>
      <c r="T94" s="66">
        <v>0</v>
      </c>
      <c r="U94" s="19"/>
      <c r="V94" s="19"/>
      <c r="W94" s="19"/>
      <c r="X94" s="19"/>
      <c r="Y94" s="31">
        <f>C94</f>
        <v>0</v>
      </c>
      <c r="Z94" s="19"/>
      <c r="AA94" s="19"/>
      <c r="AB94" s="19"/>
      <c r="AC94" s="19"/>
      <c r="AD94" s="19"/>
      <c r="AE94" s="19"/>
      <c r="AF94" s="19"/>
      <c r="AG94" s="38"/>
      <c r="AH94" s="42"/>
      <c r="AI94" s="42">
        <f t="shared" si="18"/>
        <v>0</v>
      </c>
      <c r="AJ94" s="7">
        <f t="shared" si="19"/>
        <v>0</v>
      </c>
    </row>
    <row r="95" spans="1:37" ht="15.75" thickBot="1">
      <c r="A95" s="187"/>
      <c r="B95" s="26" t="s">
        <v>18</v>
      </c>
      <c r="C95" s="74">
        <f>'tabela elementów'!D48</f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74"/>
      <c r="Q95" s="29"/>
      <c r="R95" s="29"/>
      <c r="S95" s="29">
        <v>0</v>
      </c>
      <c r="T95" s="74">
        <v>0</v>
      </c>
      <c r="U95" s="29"/>
      <c r="V95" s="29"/>
      <c r="W95" s="29"/>
      <c r="X95" s="29"/>
      <c r="Y95" s="32">
        <f>C95</f>
        <v>0</v>
      </c>
      <c r="Z95" s="29"/>
      <c r="AA95" s="29"/>
      <c r="AB95" s="29"/>
      <c r="AC95" s="29"/>
      <c r="AD95" s="29"/>
      <c r="AE95" s="29"/>
      <c r="AF95" s="29"/>
      <c r="AG95" s="39"/>
      <c r="AH95" s="42"/>
      <c r="AI95" s="42">
        <f t="shared" si="18"/>
        <v>0</v>
      </c>
      <c r="AJ95" s="7">
        <f t="shared" si="19"/>
        <v>0</v>
      </c>
    </row>
    <row r="96" spans="1:37" ht="25.5" customHeight="1">
      <c r="A96" s="186" t="str">
        <f>'tabela elementów'!A49</f>
        <v>2.4</v>
      </c>
      <c r="B96" s="25" t="str">
        <f>'tabela elementów'!B49</f>
        <v>Fotowoltaika</v>
      </c>
      <c r="C96" s="40">
        <f>'tabela elementów'!C49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>
        <v>0</v>
      </c>
      <c r="T96" s="20">
        <v>0</v>
      </c>
      <c r="U96" s="20"/>
      <c r="V96" s="20"/>
      <c r="W96" s="20"/>
      <c r="X96" s="20"/>
      <c r="Y96" s="20"/>
      <c r="Z96" s="20"/>
      <c r="AA96" s="20"/>
      <c r="AB96" s="20"/>
      <c r="AC96" s="40"/>
      <c r="AD96" s="28">
        <f>C96</f>
        <v>0</v>
      </c>
      <c r="AE96" s="20"/>
      <c r="AF96" s="20"/>
      <c r="AG96" s="36"/>
      <c r="AH96" s="42"/>
      <c r="AI96" s="42">
        <f t="shared" si="18"/>
        <v>0</v>
      </c>
      <c r="AJ96" s="7">
        <f t="shared" si="19"/>
        <v>0</v>
      </c>
    </row>
    <row r="97" spans="1:36" ht="15.75" thickBot="1">
      <c r="A97" s="187"/>
      <c r="B97" s="26" t="s">
        <v>18</v>
      </c>
      <c r="C97" s="41">
        <f>'tabela elementów'!D49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0</v>
      </c>
      <c r="T97" s="21">
        <v>0</v>
      </c>
      <c r="U97" s="21"/>
      <c r="V97" s="21"/>
      <c r="W97" s="21"/>
      <c r="X97" s="21"/>
      <c r="Y97" s="21"/>
      <c r="Z97" s="21"/>
      <c r="AA97" s="21"/>
      <c r="AB97" s="21"/>
      <c r="AC97" s="41"/>
      <c r="AD97" s="30">
        <f>C97</f>
        <v>0</v>
      </c>
      <c r="AE97" s="21"/>
      <c r="AF97" s="21"/>
      <c r="AG97" s="37"/>
      <c r="AH97" s="42"/>
      <c r="AI97" s="42">
        <f t="shared" si="18"/>
        <v>0</v>
      </c>
      <c r="AJ97" s="7">
        <f>AI97-C97</f>
        <v>0</v>
      </c>
    </row>
    <row r="98" spans="1:36" ht="33" customHeight="1">
      <c r="A98" s="186" t="str">
        <f>'tabela elementów'!A50</f>
        <v>2.5</v>
      </c>
      <c r="B98" s="25" t="str">
        <f>'tabela elementów'!B50</f>
        <v>Monitoring i instalacja przeciwwłamaniowa</v>
      </c>
      <c r="C98" s="66">
        <f>'tabela elementów'!C50</f>
        <v>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0"/>
      <c r="Q98" s="20"/>
      <c r="R98" s="20"/>
      <c r="S98" s="20">
        <v>0</v>
      </c>
      <c r="T98" s="19">
        <v>0</v>
      </c>
      <c r="U98" s="19"/>
      <c r="V98" s="19"/>
      <c r="W98" s="19"/>
      <c r="X98" s="19"/>
      <c r="Y98" s="19"/>
      <c r="Z98" s="19"/>
      <c r="AA98" s="19"/>
      <c r="AB98" s="19"/>
      <c r="AC98" s="19"/>
      <c r="AD98" s="31">
        <f>C98</f>
        <v>0</v>
      </c>
      <c r="AE98" s="19"/>
      <c r="AF98" s="19"/>
      <c r="AG98" s="38"/>
      <c r="AH98" s="42"/>
      <c r="AI98" s="42">
        <f t="shared" si="18"/>
        <v>0</v>
      </c>
      <c r="AJ98" s="7">
        <f t="shared" ref="AJ98:AJ129" si="20">AI98-C98</f>
        <v>0</v>
      </c>
    </row>
    <row r="99" spans="1:36" ht="15.75" thickBot="1">
      <c r="A99" s="187"/>
      <c r="B99" s="26" t="s">
        <v>18</v>
      </c>
      <c r="C99" s="74">
        <f>'tabela elementów'!D50</f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1"/>
      <c r="Q99" s="21"/>
      <c r="R99" s="21"/>
      <c r="S99" s="21">
        <v>0</v>
      </c>
      <c r="T99" s="29">
        <v>0</v>
      </c>
      <c r="U99" s="29"/>
      <c r="V99" s="29"/>
      <c r="W99" s="29"/>
      <c r="X99" s="29"/>
      <c r="Y99" s="21"/>
      <c r="Z99" s="21"/>
      <c r="AA99" s="21"/>
      <c r="AB99" s="21"/>
      <c r="AC99" s="29"/>
      <c r="AD99" s="30">
        <f>C99</f>
        <v>0</v>
      </c>
      <c r="AE99" s="29"/>
      <c r="AF99" s="29"/>
      <c r="AG99" s="39"/>
      <c r="AH99" s="42"/>
      <c r="AI99" s="42">
        <f t="shared" si="18"/>
        <v>0</v>
      </c>
      <c r="AJ99" s="7">
        <f t="shared" si="20"/>
        <v>0</v>
      </c>
    </row>
    <row r="100" spans="1:36" ht="30" customHeight="1">
      <c r="A100" s="190">
        <f>'tabela elementów'!A51</f>
        <v>3</v>
      </c>
      <c r="B100" s="170" t="str">
        <f>'tabela elementów'!B51</f>
        <v>Monitoring i telemetria</v>
      </c>
      <c r="C100" s="164">
        <f>'tabela elementów'!C51</f>
        <v>0</v>
      </c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5"/>
      <c r="Q100" s="165"/>
      <c r="R100" s="165"/>
      <c r="S100" s="165">
        <f>'tabela elementów'!C52+'tabela elementów'!C53+'tabela elementów'!C54</f>
        <v>0</v>
      </c>
      <c r="T100" s="164">
        <f>'tabela elementów'!C55+'tabela elementów'!C56+'tabela elementów'!C57+'tabela elementów'!C58</f>
        <v>0</v>
      </c>
      <c r="U100" s="164">
        <v>0</v>
      </c>
      <c r="V100" s="164">
        <v>0</v>
      </c>
      <c r="W100" s="164">
        <v>0</v>
      </c>
      <c r="X100" s="164">
        <v>0</v>
      </c>
      <c r="Y100" s="165">
        <f>'tabela elementów'!C59</f>
        <v>0</v>
      </c>
      <c r="Z100" s="165">
        <f>'tabela elementów'!C60</f>
        <v>0</v>
      </c>
      <c r="AA100" s="165">
        <f>'tabela elementów'!C61</f>
        <v>0</v>
      </c>
      <c r="AB100" s="165">
        <v>0</v>
      </c>
      <c r="AC100" s="164">
        <v>0</v>
      </c>
      <c r="AD100" s="165">
        <f>'tabela elementów'!C62+'tabela elementów'!C63</f>
        <v>0</v>
      </c>
      <c r="AE100" s="164">
        <v>0</v>
      </c>
      <c r="AF100" s="164">
        <v>0</v>
      </c>
      <c r="AG100" s="166">
        <v>0</v>
      </c>
      <c r="AH100" s="42"/>
      <c r="AI100" s="42">
        <f t="shared" si="18"/>
        <v>0</v>
      </c>
      <c r="AJ100" s="7">
        <f t="shared" si="20"/>
        <v>0</v>
      </c>
    </row>
    <row r="101" spans="1:36" ht="15.75" thickBot="1">
      <c r="A101" s="191"/>
      <c r="B101" s="171" t="s">
        <v>18</v>
      </c>
      <c r="C101" s="167">
        <f>'tabela elementów'!D51</f>
        <v>0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8"/>
      <c r="Q101" s="168"/>
      <c r="R101" s="168"/>
      <c r="S101" s="168">
        <f>(S100*1.23)-S100</f>
        <v>0</v>
      </c>
      <c r="T101" s="167">
        <f>(T100*1.23)-T100</f>
        <v>0</v>
      </c>
      <c r="U101" s="167">
        <v>0</v>
      </c>
      <c r="V101" s="167">
        <v>0</v>
      </c>
      <c r="W101" s="167">
        <v>0</v>
      </c>
      <c r="X101" s="167">
        <v>0</v>
      </c>
      <c r="Y101" s="168">
        <f>(Y100*1.23)-Y100</f>
        <v>0</v>
      </c>
      <c r="Z101" s="168">
        <f t="shared" ref="Z101:AA101" si="21">(Z100*1.23)-Z100</f>
        <v>0</v>
      </c>
      <c r="AA101" s="168">
        <f t="shared" si="21"/>
        <v>0</v>
      </c>
      <c r="AB101" s="168">
        <v>0</v>
      </c>
      <c r="AC101" s="167">
        <v>0</v>
      </c>
      <c r="AD101" s="168">
        <f>(AD100*1.23)-AD100</f>
        <v>0</v>
      </c>
      <c r="AE101" s="167">
        <v>0</v>
      </c>
      <c r="AF101" s="167">
        <v>0</v>
      </c>
      <c r="AG101" s="169">
        <v>0</v>
      </c>
      <c r="AH101" s="42"/>
      <c r="AI101" s="42">
        <f>SUM(D101:AG101)</f>
        <v>0</v>
      </c>
      <c r="AJ101" s="7">
        <f t="shared" si="20"/>
        <v>0</v>
      </c>
    </row>
    <row r="102" spans="1:36">
      <c r="A102" s="181" t="s">
        <v>19</v>
      </c>
      <c r="B102" s="182"/>
      <c r="C102" s="20">
        <f t="shared" ref="C102:E103" si="22">C8+C32+C100</f>
        <v>0</v>
      </c>
      <c r="D102" s="20">
        <f t="shared" si="22"/>
        <v>0</v>
      </c>
      <c r="E102" s="20">
        <f t="shared" si="22"/>
        <v>0</v>
      </c>
      <c r="F102" s="20">
        <f t="shared" ref="F102:R102" si="23">F8+F32+F100</f>
        <v>0</v>
      </c>
      <c r="G102" s="20">
        <f t="shared" si="23"/>
        <v>0</v>
      </c>
      <c r="H102" s="20">
        <f t="shared" si="23"/>
        <v>0</v>
      </c>
      <c r="I102" s="20">
        <f t="shared" si="23"/>
        <v>0</v>
      </c>
      <c r="J102" s="20">
        <f t="shared" si="23"/>
        <v>0</v>
      </c>
      <c r="K102" s="20">
        <f t="shared" si="23"/>
        <v>0</v>
      </c>
      <c r="L102" s="20">
        <f t="shared" si="23"/>
        <v>0</v>
      </c>
      <c r="M102" s="20">
        <f t="shared" si="23"/>
        <v>0</v>
      </c>
      <c r="N102" s="20">
        <f t="shared" si="23"/>
        <v>0</v>
      </c>
      <c r="O102" s="20">
        <f t="shared" si="23"/>
        <v>0</v>
      </c>
      <c r="P102" s="20">
        <f t="shared" si="23"/>
        <v>0</v>
      </c>
      <c r="Q102" s="20">
        <f t="shared" si="23"/>
        <v>0</v>
      </c>
      <c r="R102" s="20">
        <f t="shared" si="23"/>
        <v>0</v>
      </c>
      <c r="S102" s="40">
        <f t="shared" ref="S102:AG102" si="24">S8+S32+S100</f>
        <v>0</v>
      </c>
      <c r="T102" s="28">
        <f>T8+T32+T100</f>
        <v>0</v>
      </c>
      <c r="U102" s="20">
        <f t="shared" si="24"/>
        <v>0</v>
      </c>
      <c r="V102" s="20">
        <f t="shared" si="24"/>
        <v>0</v>
      </c>
      <c r="W102" s="20">
        <f t="shared" si="24"/>
        <v>0</v>
      </c>
      <c r="X102" s="28">
        <f t="shared" si="24"/>
        <v>0</v>
      </c>
      <c r="Y102" s="28">
        <f t="shared" si="24"/>
        <v>0</v>
      </c>
      <c r="Z102" s="28">
        <f t="shared" si="24"/>
        <v>0</v>
      </c>
      <c r="AA102" s="28">
        <f t="shared" si="24"/>
        <v>0</v>
      </c>
      <c r="AB102" s="28">
        <f t="shared" si="24"/>
        <v>0</v>
      </c>
      <c r="AC102" s="28">
        <f t="shared" si="24"/>
        <v>0</v>
      </c>
      <c r="AD102" s="28">
        <f t="shared" si="24"/>
        <v>0</v>
      </c>
      <c r="AE102" s="20">
        <f t="shared" si="24"/>
        <v>0</v>
      </c>
      <c r="AF102" s="20">
        <f t="shared" si="24"/>
        <v>0</v>
      </c>
      <c r="AG102" s="36">
        <f t="shared" si="24"/>
        <v>0</v>
      </c>
      <c r="AH102" s="42"/>
      <c r="AI102" s="42">
        <f t="shared" si="18"/>
        <v>0</v>
      </c>
      <c r="AJ102" s="7">
        <f t="shared" si="20"/>
        <v>0</v>
      </c>
    </row>
    <row r="103" spans="1:36" ht="15.75" thickBot="1">
      <c r="A103" s="179" t="s">
        <v>20</v>
      </c>
      <c r="B103" s="180"/>
      <c r="C103" s="21">
        <f t="shared" si="22"/>
        <v>0</v>
      </c>
      <c r="D103" s="21">
        <f t="shared" si="22"/>
        <v>0</v>
      </c>
      <c r="E103" s="41">
        <f t="shared" si="22"/>
        <v>0</v>
      </c>
      <c r="F103" s="41">
        <f t="shared" ref="F103:R103" si="25">F9+F33+F101</f>
        <v>0</v>
      </c>
      <c r="G103" s="41">
        <f t="shared" si="25"/>
        <v>0</v>
      </c>
      <c r="H103" s="41">
        <f t="shared" si="25"/>
        <v>0</v>
      </c>
      <c r="I103" s="41">
        <f t="shared" si="25"/>
        <v>0</v>
      </c>
      <c r="J103" s="41">
        <f t="shared" si="25"/>
        <v>0</v>
      </c>
      <c r="K103" s="41">
        <f t="shared" si="25"/>
        <v>0</v>
      </c>
      <c r="L103" s="41">
        <f t="shared" si="25"/>
        <v>0</v>
      </c>
      <c r="M103" s="41">
        <f t="shared" si="25"/>
        <v>0</v>
      </c>
      <c r="N103" s="41">
        <f t="shared" si="25"/>
        <v>0</v>
      </c>
      <c r="O103" s="41">
        <f t="shared" si="25"/>
        <v>0</v>
      </c>
      <c r="P103" s="41">
        <f t="shared" si="25"/>
        <v>0</v>
      </c>
      <c r="Q103" s="41">
        <f t="shared" si="25"/>
        <v>0</v>
      </c>
      <c r="R103" s="41">
        <f t="shared" si="25"/>
        <v>0</v>
      </c>
      <c r="S103" s="41">
        <f t="shared" ref="S103:AG103" si="26">S9+S33+S101</f>
        <v>0</v>
      </c>
      <c r="T103" s="30">
        <f t="shared" si="26"/>
        <v>0</v>
      </c>
      <c r="U103" s="21">
        <f t="shared" si="26"/>
        <v>0</v>
      </c>
      <c r="V103" s="21">
        <f t="shared" si="26"/>
        <v>0</v>
      </c>
      <c r="W103" s="21">
        <f t="shared" si="26"/>
        <v>0</v>
      </c>
      <c r="X103" s="30">
        <f t="shared" si="26"/>
        <v>0</v>
      </c>
      <c r="Y103" s="30">
        <f t="shared" si="26"/>
        <v>0</v>
      </c>
      <c r="Z103" s="30">
        <f t="shared" si="26"/>
        <v>0</v>
      </c>
      <c r="AA103" s="30">
        <f t="shared" si="26"/>
        <v>0</v>
      </c>
      <c r="AB103" s="30">
        <f t="shared" si="26"/>
        <v>0</v>
      </c>
      <c r="AC103" s="30">
        <f t="shared" si="26"/>
        <v>0</v>
      </c>
      <c r="AD103" s="30">
        <f t="shared" si="26"/>
        <v>0</v>
      </c>
      <c r="AE103" s="21">
        <f t="shared" si="26"/>
        <v>0</v>
      </c>
      <c r="AF103" s="21">
        <f t="shared" si="26"/>
        <v>0</v>
      </c>
      <c r="AG103" s="37">
        <f t="shared" si="26"/>
        <v>0</v>
      </c>
      <c r="AH103" s="42"/>
      <c r="AI103" s="42">
        <f>SUM(D103:AG103)</f>
        <v>0</v>
      </c>
      <c r="AJ103" s="7">
        <f t="shared" si="20"/>
        <v>0</v>
      </c>
    </row>
    <row r="104" spans="1:36" ht="15.75" thickBot="1">
      <c r="A104" s="179" t="s">
        <v>61</v>
      </c>
      <c r="B104" s="180"/>
      <c r="C104" s="67">
        <f>C102+C103</f>
        <v>0</v>
      </c>
      <c r="D104" s="67">
        <f>D102+D103</f>
        <v>0</v>
      </c>
      <c r="E104" s="93">
        <f t="shared" ref="E104:AG104" si="27">E102+E103</f>
        <v>0</v>
      </c>
      <c r="F104" s="67">
        <f t="shared" si="27"/>
        <v>0</v>
      </c>
      <c r="G104" s="67">
        <f t="shared" si="27"/>
        <v>0</v>
      </c>
      <c r="H104" s="67">
        <f t="shared" si="27"/>
        <v>0</v>
      </c>
      <c r="I104" s="67">
        <f t="shared" si="27"/>
        <v>0</v>
      </c>
      <c r="J104" s="67">
        <f t="shared" si="27"/>
        <v>0</v>
      </c>
      <c r="K104" s="67">
        <f t="shared" si="27"/>
        <v>0</v>
      </c>
      <c r="L104" s="67">
        <f t="shared" si="27"/>
        <v>0</v>
      </c>
      <c r="M104" s="67">
        <f t="shared" si="27"/>
        <v>0</v>
      </c>
      <c r="N104" s="67">
        <f t="shared" si="27"/>
        <v>0</v>
      </c>
      <c r="O104" s="93">
        <f t="shared" si="27"/>
        <v>0</v>
      </c>
      <c r="P104" s="93">
        <f t="shared" si="27"/>
        <v>0</v>
      </c>
      <c r="Q104" s="93">
        <f t="shared" si="27"/>
        <v>0</v>
      </c>
      <c r="R104" s="93">
        <f t="shared" si="27"/>
        <v>0</v>
      </c>
      <c r="S104" s="93">
        <f t="shared" si="27"/>
        <v>0</v>
      </c>
      <c r="T104" s="68">
        <f t="shared" si="27"/>
        <v>0</v>
      </c>
      <c r="U104" s="67">
        <f t="shared" si="27"/>
        <v>0</v>
      </c>
      <c r="V104" s="67">
        <f t="shared" si="27"/>
        <v>0</v>
      </c>
      <c r="W104" s="67">
        <f t="shared" si="27"/>
        <v>0</v>
      </c>
      <c r="X104" s="68">
        <f t="shared" si="27"/>
        <v>0</v>
      </c>
      <c r="Y104" s="68">
        <f t="shared" si="27"/>
        <v>0</v>
      </c>
      <c r="Z104" s="68">
        <f t="shared" si="27"/>
        <v>0</v>
      </c>
      <c r="AA104" s="68">
        <f t="shared" si="27"/>
        <v>0</v>
      </c>
      <c r="AB104" s="68">
        <f t="shared" si="27"/>
        <v>0</v>
      </c>
      <c r="AC104" s="68">
        <f t="shared" si="27"/>
        <v>0</v>
      </c>
      <c r="AD104" s="68">
        <f t="shared" si="27"/>
        <v>0</v>
      </c>
      <c r="AE104" s="67">
        <f t="shared" si="27"/>
        <v>0</v>
      </c>
      <c r="AF104" s="67">
        <f t="shared" si="27"/>
        <v>0</v>
      </c>
      <c r="AG104" s="71">
        <f t="shared" si="27"/>
        <v>0</v>
      </c>
      <c r="AH104" s="42"/>
      <c r="AI104" s="42">
        <f t="shared" ref="AI104:AI130" si="28">SUM(D104:AG104)</f>
        <v>0</v>
      </c>
      <c r="AJ104" s="7">
        <f t="shared" si="20"/>
        <v>0</v>
      </c>
    </row>
    <row r="105" spans="1:36">
      <c r="A105" s="14"/>
      <c r="B105" s="14"/>
      <c r="C105" s="7"/>
      <c r="AI105" s="42"/>
      <c r="AJ105" s="7">
        <f t="shared" si="20"/>
        <v>0</v>
      </c>
    </row>
    <row r="106" spans="1:36">
      <c r="A106" s="15" t="s">
        <v>56</v>
      </c>
      <c r="B106" s="14"/>
      <c r="C106" s="7"/>
      <c r="S106" s="7"/>
      <c r="T106" s="7"/>
      <c r="Y106" s="7"/>
      <c r="AI106" s="42"/>
      <c r="AJ106" s="7">
        <f t="shared" si="20"/>
        <v>0</v>
      </c>
    </row>
    <row r="107" spans="1:36" ht="15.75" thickBot="1">
      <c r="AI107" s="42"/>
      <c r="AJ107" s="7">
        <f t="shared" si="20"/>
        <v>0</v>
      </c>
    </row>
    <row r="108" spans="1:36" ht="24.75">
      <c r="A108" s="186" t="s">
        <v>0</v>
      </c>
      <c r="B108" s="188" t="s">
        <v>1</v>
      </c>
      <c r="C108" s="16" t="s">
        <v>2</v>
      </c>
      <c r="D108" s="185" t="s">
        <v>3</v>
      </c>
      <c r="E108" s="185"/>
      <c r="F108" s="185"/>
      <c r="G108" s="185" t="s">
        <v>4</v>
      </c>
      <c r="H108" s="185"/>
      <c r="I108" s="185"/>
      <c r="J108" s="185" t="s">
        <v>21</v>
      </c>
      <c r="K108" s="185"/>
      <c r="L108" s="185"/>
      <c r="M108" s="185" t="s">
        <v>22</v>
      </c>
      <c r="N108" s="185"/>
      <c r="O108" s="185"/>
      <c r="P108" s="185" t="s">
        <v>24</v>
      </c>
      <c r="Q108" s="185"/>
      <c r="R108" s="185"/>
      <c r="S108" s="185" t="s">
        <v>25</v>
      </c>
      <c r="T108" s="185"/>
      <c r="U108" s="185"/>
      <c r="V108" s="185" t="s">
        <v>26</v>
      </c>
      <c r="W108" s="185"/>
      <c r="X108" s="185"/>
      <c r="Y108" s="185" t="s">
        <v>23</v>
      </c>
      <c r="Z108" s="185"/>
      <c r="AA108" s="185"/>
      <c r="AB108" s="185" t="s">
        <v>27</v>
      </c>
      <c r="AC108" s="185"/>
      <c r="AD108" s="185"/>
      <c r="AE108" s="185" t="s">
        <v>25</v>
      </c>
      <c r="AF108" s="185"/>
      <c r="AG108" s="197"/>
      <c r="AH108" s="160"/>
      <c r="AI108" s="42"/>
      <c r="AJ108" s="7"/>
    </row>
    <row r="109" spans="1:36" ht="15.75" thickBot="1">
      <c r="A109" s="187"/>
      <c r="B109" s="189"/>
      <c r="C109" s="1" t="s">
        <v>5</v>
      </c>
      <c r="D109" s="17" t="s">
        <v>12</v>
      </c>
      <c r="E109" s="17" t="s">
        <v>13</v>
      </c>
      <c r="F109" s="17" t="s">
        <v>14</v>
      </c>
      <c r="G109" s="17" t="s">
        <v>15</v>
      </c>
      <c r="H109" s="17" t="s">
        <v>16</v>
      </c>
      <c r="I109" s="17" t="s">
        <v>17</v>
      </c>
      <c r="J109" s="17" t="s">
        <v>6</v>
      </c>
      <c r="K109" s="17" t="s">
        <v>7</v>
      </c>
      <c r="L109" s="17" t="s">
        <v>8</v>
      </c>
      <c r="M109" s="17" t="s">
        <v>9</v>
      </c>
      <c r="N109" s="17" t="s">
        <v>10</v>
      </c>
      <c r="O109" s="17" t="s">
        <v>11</v>
      </c>
      <c r="P109" s="17" t="s">
        <v>12</v>
      </c>
      <c r="Q109" s="17" t="s">
        <v>13</v>
      </c>
      <c r="R109" s="17" t="s">
        <v>14</v>
      </c>
      <c r="S109" s="17" t="s">
        <v>15</v>
      </c>
      <c r="T109" s="17" t="s">
        <v>16</v>
      </c>
      <c r="U109" s="17" t="s">
        <v>17</v>
      </c>
      <c r="V109" s="18" t="s">
        <v>6</v>
      </c>
      <c r="W109" s="18" t="s">
        <v>7</v>
      </c>
      <c r="X109" s="18" t="s">
        <v>8</v>
      </c>
      <c r="Y109" s="18" t="s">
        <v>9</v>
      </c>
      <c r="Z109" s="18" t="s">
        <v>10</v>
      </c>
      <c r="AA109" s="18" t="s">
        <v>11</v>
      </c>
      <c r="AB109" s="18" t="s">
        <v>12</v>
      </c>
      <c r="AC109" s="18" t="s">
        <v>13</v>
      </c>
      <c r="AD109" s="18" t="s">
        <v>14</v>
      </c>
      <c r="AE109" s="18" t="s">
        <v>15</v>
      </c>
      <c r="AF109" s="69" t="s">
        <v>16</v>
      </c>
      <c r="AG109" s="70" t="s">
        <v>17</v>
      </c>
      <c r="AH109" s="76"/>
      <c r="AI109" s="42"/>
      <c r="AJ109" s="7"/>
    </row>
    <row r="110" spans="1:36">
      <c r="A110" s="183" t="str">
        <f>'tabela elementów'!A6</f>
        <v>1.1</v>
      </c>
      <c r="B110" s="80" t="str">
        <f>'tabela elementów'!B6</f>
        <v>Osiedle Wygwizdów</v>
      </c>
      <c r="C110" s="40">
        <f>'tabela elementów'!F6</f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34"/>
      <c r="N110" s="34"/>
      <c r="O110" s="20"/>
      <c r="P110" s="40"/>
      <c r="Q110" s="20"/>
      <c r="R110" s="19"/>
      <c r="S110" s="66">
        <v>0</v>
      </c>
      <c r="T110" s="31">
        <f>C110</f>
        <v>0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8"/>
      <c r="AH110" s="42"/>
      <c r="AI110" s="42">
        <f t="shared" si="28"/>
        <v>0</v>
      </c>
      <c r="AJ110" s="7">
        <f t="shared" si="20"/>
        <v>0</v>
      </c>
    </row>
    <row r="111" spans="1:36" ht="15.75" thickBot="1">
      <c r="A111" s="184"/>
      <c r="B111" s="81" t="s">
        <v>18</v>
      </c>
      <c r="C111" s="41">
        <f>'tabela elementów'!G6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35"/>
      <c r="N111" s="35"/>
      <c r="O111" s="21"/>
      <c r="P111" s="41"/>
      <c r="Q111" s="21"/>
      <c r="R111" s="29"/>
      <c r="S111" s="74">
        <v>0</v>
      </c>
      <c r="T111" s="32">
        <f>C111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9"/>
      <c r="AH111" s="42"/>
      <c r="AI111" s="42">
        <f t="shared" si="28"/>
        <v>0</v>
      </c>
      <c r="AJ111" s="7">
        <f t="shared" si="20"/>
        <v>0</v>
      </c>
    </row>
    <row r="112" spans="1:36">
      <c r="A112" s="183" t="str">
        <f>'tabela elementów'!A7</f>
        <v>1.2</v>
      </c>
      <c r="B112" s="5" t="str">
        <f>'tabela elementów'!B7</f>
        <v>Osiedle Zachwiejów</v>
      </c>
      <c r="C112" s="66">
        <f>'tabela elementów'!F7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34"/>
      <c r="O112" s="34"/>
      <c r="P112" s="20"/>
      <c r="Q112" s="40"/>
      <c r="R112" s="20"/>
      <c r="S112" s="40">
        <v>0</v>
      </c>
      <c r="T112" s="28">
        <f>C112</f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36"/>
      <c r="AH112" s="42"/>
      <c r="AI112" s="42">
        <f t="shared" si="28"/>
        <v>0</v>
      </c>
      <c r="AJ112" s="7">
        <f t="shared" si="20"/>
        <v>0</v>
      </c>
    </row>
    <row r="113" spans="1:36" ht="15.75" thickBot="1">
      <c r="A113" s="184"/>
      <c r="B113" s="4" t="s">
        <v>18</v>
      </c>
      <c r="C113" s="41">
        <f>'tabela elementów'!G7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35"/>
      <c r="O113" s="35"/>
      <c r="P113" s="21"/>
      <c r="Q113" s="41"/>
      <c r="R113" s="21"/>
      <c r="S113" s="41">
        <v>0</v>
      </c>
      <c r="T113" s="30">
        <f>C113</f>
        <v>0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7"/>
      <c r="AH113" s="42"/>
      <c r="AI113" s="42">
        <f t="shared" si="28"/>
        <v>0</v>
      </c>
      <c r="AJ113" s="7">
        <f t="shared" si="20"/>
        <v>0</v>
      </c>
    </row>
    <row r="114" spans="1:36">
      <c r="A114" s="183" t="str">
        <f>'tabela elementów'!A9</f>
        <v>1.4</v>
      </c>
      <c r="B114" s="5" t="str">
        <f>'tabela elementów'!B9</f>
        <v>Ulica Olszańska</v>
      </c>
      <c r="C114" s="66">
        <f>'tabela elementów'!F9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66">
        <v>0</v>
      </c>
      <c r="T114" s="28">
        <f>C114</f>
        <v>0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36"/>
      <c r="AH114" s="42"/>
      <c r="AI114" s="42">
        <f t="shared" si="28"/>
        <v>0</v>
      </c>
      <c r="AJ114" s="7">
        <f t="shared" si="20"/>
        <v>0</v>
      </c>
    </row>
    <row r="115" spans="1:36" ht="15.75" thickBot="1">
      <c r="A115" s="184"/>
      <c r="B115" s="24" t="s">
        <v>18</v>
      </c>
      <c r="C115" s="41">
        <f>'tabela elementów'!G9</f>
        <v>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41">
        <v>0</v>
      </c>
      <c r="T115" s="30">
        <f>C115</f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7"/>
      <c r="AH115" s="42"/>
      <c r="AI115" s="42">
        <f t="shared" si="28"/>
        <v>0</v>
      </c>
      <c r="AJ115" s="7">
        <f t="shared" si="20"/>
        <v>0</v>
      </c>
    </row>
    <row r="116" spans="1:36">
      <c r="A116" s="183" t="str">
        <f>'tabela elementów'!A15</f>
        <v>1.10</v>
      </c>
      <c r="B116" s="78" t="str">
        <f>'tabela elementów'!B15</f>
        <v>Kębłów</v>
      </c>
      <c r="C116" s="66">
        <f>'tabela elementów'!F15</f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40"/>
      <c r="Q116" s="20"/>
      <c r="R116" s="20"/>
      <c r="S116" s="40">
        <v>0</v>
      </c>
      <c r="T116" s="28">
        <f>C116</f>
        <v>0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36"/>
      <c r="AH116" s="42"/>
      <c r="AI116" s="42">
        <f t="shared" si="28"/>
        <v>0</v>
      </c>
      <c r="AJ116" s="7">
        <f t="shared" si="20"/>
        <v>0</v>
      </c>
    </row>
    <row r="117" spans="1:36" ht="15.75" thickBot="1">
      <c r="A117" s="184"/>
      <c r="B117" s="79" t="s">
        <v>18</v>
      </c>
      <c r="C117" s="74">
        <f>'tabela elementów'!G15</f>
        <v>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41"/>
      <c r="Q117" s="21"/>
      <c r="R117" s="21"/>
      <c r="S117" s="41">
        <v>0</v>
      </c>
      <c r="T117" s="30">
        <f>C117</f>
        <v>0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7"/>
      <c r="AH117" s="42"/>
      <c r="AI117" s="42">
        <f t="shared" si="28"/>
        <v>0</v>
      </c>
      <c r="AJ117" s="7">
        <f t="shared" si="20"/>
        <v>0</v>
      </c>
    </row>
    <row r="118" spans="1:36">
      <c r="A118" s="183" t="str">
        <f>'tabela elementów'!A16</f>
        <v>1.11</v>
      </c>
      <c r="B118" s="25" t="str">
        <f>'tabela elementów'!B16</f>
        <v>Padew-Zarównie</v>
      </c>
      <c r="C118" s="40">
        <f>'tabela elementów'!F16</f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8">
        <f>C118</f>
        <v>0</v>
      </c>
      <c r="AC118" s="20">
        <v>0</v>
      </c>
      <c r="AD118" s="20">
        <v>0</v>
      </c>
      <c r="AE118" s="20">
        <v>0</v>
      </c>
      <c r="AF118" s="20">
        <v>0</v>
      </c>
      <c r="AG118" s="36">
        <v>0</v>
      </c>
      <c r="AH118" s="42"/>
      <c r="AI118" s="42">
        <f t="shared" si="28"/>
        <v>0</v>
      </c>
      <c r="AJ118" s="7">
        <f t="shared" si="20"/>
        <v>0</v>
      </c>
    </row>
    <row r="119" spans="1:36" ht="15.75" thickBot="1">
      <c r="A119" s="184"/>
      <c r="B119" s="133" t="s">
        <v>18</v>
      </c>
      <c r="C119" s="41">
        <f>'tabela elementów'!G16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30">
        <f>C119</f>
        <v>0</v>
      </c>
      <c r="AC119" s="21">
        <v>0</v>
      </c>
      <c r="AD119" s="21">
        <v>0</v>
      </c>
      <c r="AE119" s="21">
        <v>0</v>
      </c>
      <c r="AF119" s="21">
        <v>0</v>
      </c>
      <c r="AG119" s="37">
        <v>0</v>
      </c>
      <c r="AH119" s="42"/>
      <c r="AI119" s="42">
        <f t="shared" si="28"/>
        <v>0</v>
      </c>
      <c r="AJ119" s="7">
        <f t="shared" si="20"/>
        <v>0</v>
      </c>
    </row>
    <row r="120" spans="1:36" ht="24">
      <c r="A120" s="183">
        <f>'tabela elementów'!A64</f>
        <v>4</v>
      </c>
      <c r="B120" s="134" t="str">
        <f>'tabela elementów'!B64</f>
        <v>Konserwacja pompowni sieciowych</v>
      </c>
      <c r="C120" s="40">
        <f>'tabela elementów'!F64</f>
        <v>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40"/>
      <c r="Q120" s="40"/>
      <c r="R120" s="34"/>
      <c r="S120" s="131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8">
        <f>'tabela elementów'!F65+'tabela elementów'!F66+'tabela elementów'!F67+'tabela elementów'!F68+'tabela elementów'!F69</f>
        <v>0</v>
      </c>
      <c r="Z120" s="28">
        <f>'tabela elementów'!F70+'tabela elementów'!F71+'tabela elementów'!F72+'tabela elementów'!F73+'tabela elementów'!F74</f>
        <v>0</v>
      </c>
      <c r="AA120" s="28">
        <f>'tabela elementów'!F75+'tabela elementów'!F76+'tabela elementów'!F77+'tabela elementów'!F78+'tabela elementów'!F79</f>
        <v>0</v>
      </c>
      <c r="AB120" s="28">
        <f>'tabela elementów'!F80</f>
        <v>0</v>
      </c>
      <c r="AC120" s="19">
        <v>0</v>
      </c>
      <c r="AD120" s="131">
        <v>0</v>
      </c>
      <c r="AE120" s="19">
        <v>0</v>
      </c>
      <c r="AF120" s="19">
        <v>0</v>
      </c>
      <c r="AG120" s="38">
        <v>0</v>
      </c>
      <c r="AH120" s="42"/>
      <c r="AI120" s="42">
        <f t="shared" si="28"/>
        <v>0</v>
      </c>
      <c r="AJ120" s="7">
        <f t="shared" si="20"/>
        <v>0</v>
      </c>
    </row>
    <row r="121" spans="1:36" ht="15.75" thickBot="1">
      <c r="A121" s="184"/>
      <c r="B121" s="135" t="s">
        <v>18</v>
      </c>
      <c r="C121" s="158">
        <f>'tabela elementów'!G64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41"/>
      <c r="Q121" s="41"/>
      <c r="R121" s="35"/>
      <c r="S121" s="132">
        <v>0</v>
      </c>
      <c r="T121" s="41">
        <f>(T120*1.23)-T120</f>
        <v>0</v>
      </c>
      <c r="U121" s="41">
        <f t="shared" ref="U121:X121" si="29">(U120*1.23)-U120</f>
        <v>0</v>
      </c>
      <c r="V121" s="41">
        <f t="shared" si="29"/>
        <v>0</v>
      </c>
      <c r="W121" s="41">
        <f t="shared" si="29"/>
        <v>0</v>
      </c>
      <c r="X121" s="41">
        <f t="shared" si="29"/>
        <v>0</v>
      </c>
      <c r="Y121" s="30">
        <f>(Y120*1.23)-Y120</f>
        <v>0</v>
      </c>
      <c r="Z121" s="30">
        <f>(Z120*1.23)-Z120</f>
        <v>0</v>
      </c>
      <c r="AA121" s="30">
        <f>(AA120*1.23)-AA120</f>
        <v>0</v>
      </c>
      <c r="AB121" s="30">
        <f>(AB120*1.23)-AB120</f>
        <v>0</v>
      </c>
      <c r="AC121" s="41">
        <f>(AC120*1.23)-AC120</f>
        <v>0</v>
      </c>
      <c r="AD121" s="41">
        <f t="shared" ref="AD121:AG121" si="30">(AD120*1.23)-AD120</f>
        <v>0</v>
      </c>
      <c r="AE121" s="41">
        <f t="shared" si="30"/>
        <v>0</v>
      </c>
      <c r="AF121" s="41">
        <f t="shared" si="30"/>
        <v>0</v>
      </c>
      <c r="AG121" s="41">
        <f t="shared" si="30"/>
        <v>0</v>
      </c>
      <c r="AH121" s="64"/>
      <c r="AI121" s="42">
        <f t="shared" si="28"/>
        <v>0</v>
      </c>
      <c r="AJ121" s="7">
        <f t="shared" si="20"/>
        <v>0</v>
      </c>
    </row>
    <row r="122" spans="1:36">
      <c r="A122" s="183">
        <f>'tabela elementów'!A81</f>
        <v>5</v>
      </c>
      <c r="B122" s="12" t="str">
        <f>'tabela elementów'!B81</f>
        <v>Zielone - wodociąg</v>
      </c>
      <c r="C122" s="40">
        <f>'tabela elementów'!F81</f>
        <v>0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66"/>
      <c r="R122" s="19"/>
      <c r="S122" s="66">
        <v>0</v>
      </c>
      <c r="T122" s="31">
        <f>C122</f>
        <v>0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38"/>
      <c r="AH122" s="42"/>
      <c r="AI122" s="42">
        <f t="shared" si="28"/>
        <v>0</v>
      </c>
      <c r="AJ122" s="7">
        <f t="shared" si="20"/>
        <v>0</v>
      </c>
    </row>
    <row r="123" spans="1:36" ht="15.75" thickBot="1">
      <c r="A123" s="184"/>
      <c r="B123" s="4" t="s">
        <v>18</v>
      </c>
      <c r="C123" s="41">
        <f>'tabela elementów'!G81</f>
        <v>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41"/>
      <c r="R123" s="21"/>
      <c r="S123" s="41">
        <v>0</v>
      </c>
      <c r="T123" s="30">
        <f>C123</f>
        <v>0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37"/>
      <c r="AH123" s="42"/>
      <c r="AI123" s="42">
        <f t="shared" si="28"/>
        <v>0</v>
      </c>
      <c r="AJ123" s="7">
        <f t="shared" si="20"/>
        <v>0</v>
      </c>
    </row>
    <row r="124" spans="1:36">
      <c r="A124" s="183">
        <f>'tabela elementów'!A82</f>
        <v>6</v>
      </c>
      <c r="B124" s="12" t="str">
        <f>'tabela elementów'!B82</f>
        <v>Kębłów - wodociąg</v>
      </c>
      <c r="C124" s="40">
        <f>'tabela elementów'!F82</f>
        <v>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66"/>
      <c r="Q124" s="19"/>
      <c r="R124" s="19"/>
      <c r="S124" s="66">
        <v>0</v>
      </c>
      <c r="T124" s="31">
        <f>C124</f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38"/>
      <c r="AH124" s="42"/>
      <c r="AI124" s="42">
        <f t="shared" si="28"/>
        <v>0</v>
      </c>
      <c r="AJ124" s="7">
        <f t="shared" si="20"/>
        <v>0</v>
      </c>
    </row>
    <row r="125" spans="1:36" ht="15.75" thickBot="1">
      <c r="A125" s="184"/>
      <c r="B125" s="4" t="s">
        <v>18</v>
      </c>
      <c r="C125" s="41">
        <f>'tabela elementów'!G82</f>
        <v>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1"/>
      <c r="Q125" s="21"/>
      <c r="R125" s="21"/>
      <c r="S125" s="41">
        <v>0</v>
      </c>
      <c r="T125" s="30">
        <f>C125</f>
        <v>0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37"/>
      <c r="AH125" s="42"/>
      <c r="AI125" s="42">
        <f t="shared" si="28"/>
        <v>0</v>
      </c>
      <c r="AJ125" s="7">
        <f t="shared" si="20"/>
        <v>0</v>
      </c>
    </row>
    <row r="126" spans="1:36">
      <c r="A126" s="183">
        <f>'tabela elementów'!A83</f>
        <v>7</v>
      </c>
      <c r="B126" s="13" t="str">
        <f>'tabela elementów'!B83</f>
        <v>Zachwiejów - wodociąg</v>
      </c>
      <c r="C126" s="20">
        <f>'tabela elementów'!F83</f>
        <v>0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66"/>
      <c r="R126" s="19"/>
      <c r="S126" s="66">
        <v>0</v>
      </c>
      <c r="T126" s="31">
        <f>C126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38"/>
      <c r="AH126" s="42"/>
      <c r="AI126" s="42">
        <f t="shared" si="28"/>
        <v>0</v>
      </c>
      <c r="AJ126" s="7">
        <f t="shared" si="20"/>
        <v>0</v>
      </c>
    </row>
    <row r="127" spans="1:36" ht="15.75" thickBot="1">
      <c r="A127" s="184"/>
      <c r="B127" s="4" t="s">
        <v>18</v>
      </c>
      <c r="C127" s="21">
        <f>'tabela elementów'!G83</f>
        <v>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41"/>
      <c r="R127" s="21"/>
      <c r="S127" s="41">
        <v>0</v>
      </c>
      <c r="T127" s="30">
        <f>C127</f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37"/>
      <c r="AH127" s="42"/>
      <c r="AI127" s="42">
        <f t="shared" si="28"/>
        <v>0</v>
      </c>
      <c r="AJ127" s="7">
        <f t="shared" si="20"/>
        <v>0</v>
      </c>
    </row>
    <row r="128" spans="1:36">
      <c r="A128" s="181" t="s">
        <v>19</v>
      </c>
      <c r="B128" s="182"/>
      <c r="C128" s="20">
        <f>C110+C120+C112+C114+C116+C118+C124+C126+C122</f>
        <v>0</v>
      </c>
      <c r="D128" s="19">
        <f t="shared" ref="D128:S128" si="31">D110+D112+D114+D116+D118+D122+D124+D126</f>
        <v>0</v>
      </c>
      <c r="E128" s="19">
        <f t="shared" si="31"/>
        <v>0</v>
      </c>
      <c r="F128" s="19">
        <f t="shared" si="31"/>
        <v>0</v>
      </c>
      <c r="G128" s="19">
        <f t="shared" si="31"/>
        <v>0</v>
      </c>
      <c r="H128" s="19">
        <f t="shared" si="31"/>
        <v>0</v>
      </c>
      <c r="I128" s="19">
        <f t="shared" si="31"/>
        <v>0</v>
      </c>
      <c r="J128" s="19">
        <f t="shared" si="31"/>
        <v>0</v>
      </c>
      <c r="K128" s="19">
        <f t="shared" si="31"/>
        <v>0</v>
      </c>
      <c r="L128" s="19">
        <f t="shared" si="31"/>
        <v>0</v>
      </c>
      <c r="M128" s="19">
        <f t="shared" si="31"/>
        <v>0</v>
      </c>
      <c r="N128" s="19">
        <f t="shared" si="31"/>
        <v>0</v>
      </c>
      <c r="O128" s="19">
        <f t="shared" si="31"/>
        <v>0</v>
      </c>
      <c r="P128" s="66">
        <f t="shared" si="31"/>
        <v>0</v>
      </c>
      <c r="Q128" s="66">
        <f t="shared" si="31"/>
        <v>0</v>
      </c>
      <c r="R128" s="66">
        <f t="shared" si="31"/>
        <v>0</v>
      </c>
      <c r="S128" s="66">
        <f t="shared" si="31"/>
        <v>0</v>
      </c>
      <c r="T128" s="31">
        <f t="shared" ref="T128:AA129" si="32">T110+T120+T112+T114+T116+T118+T122+T124+T126</f>
        <v>0</v>
      </c>
      <c r="U128" s="66">
        <f t="shared" si="32"/>
        <v>0</v>
      </c>
      <c r="V128" s="66">
        <f t="shared" si="32"/>
        <v>0</v>
      </c>
      <c r="W128" s="66">
        <f t="shared" si="32"/>
        <v>0</v>
      </c>
      <c r="X128" s="66">
        <f t="shared" si="32"/>
        <v>0</v>
      </c>
      <c r="Y128" s="31">
        <f t="shared" si="32"/>
        <v>0</v>
      </c>
      <c r="Z128" s="31">
        <f t="shared" si="32"/>
        <v>0</v>
      </c>
      <c r="AA128" s="31">
        <f t="shared" si="32"/>
        <v>0</v>
      </c>
      <c r="AB128" s="31">
        <f>AB110+AB112+AB114+AB116+AB118+AB122+AB124+AB126+AB120</f>
        <v>0</v>
      </c>
      <c r="AC128" s="66">
        <f t="shared" ref="AC128:AG129" si="33">AC110+AC112+AC114+AC116+AC118+AC122+AC124+AC126</f>
        <v>0</v>
      </c>
      <c r="AD128" s="66">
        <f t="shared" si="33"/>
        <v>0</v>
      </c>
      <c r="AE128" s="66">
        <f t="shared" si="33"/>
        <v>0</v>
      </c>
      <c r="AF128" s="66">
        <f t="shared" si="33"/>
        <v>0</v>
      </c>
      <c r="AG128" s="85">
        <f t="shared" si="33"/>
        <v>0</v>
      </c>
      <c r="AH128" s="64"/>
      <c r="AI128" s="42">
        <f t="shared" si="28"/>
        <v>0</v>
      </c>
      <c r="AJ128" s="7">
        <f t="shared" si="20"/>
        <v>0</v>
      </c>
    </row>
    <row r="129" spans="1:36" ht="15.75" thickBot="1">
      <c r="A129" s="179" t="s">
        <v>20</v>
      </c>
      <c r="B129" s="180"/>
      <c r="C129" s="21">
        <f>C121+C111+C113+C115+C117+C119+C125+C127+C123</f>
        <v>0</v>
      </c>
      <c r="D129" s="21">
        <f t="shared" ref="D129:S129" si="34">D111+D113+D115+D117+D119+D123+D125+D127</f>
        <v>0</v>
      </c>
      <c r="E129" s="21">
        <f t="shared" si="34"/>
        <v>0</v>
      </c>
      <c r="F129" s="21">
        <f t="shared" si="34"/>
        <v>0</v>
      </c>
      <c r="G129" s="21">
        <f t="shared" si="34"/>
        <v>0</v>
      </c>
      <c r="H129" s="21">
        <f t="shared" si="34"/>
        <v>0</v>
      </c>
      <c r="I129" s="21">
        <f t="shared" si="34"/>
        <v>0</v>
      </c>
      <c r="J129" s="21">
        <f t="shared" si="34"/>
        <v>0</v>
      </c>
      <c r="K129" s="21">
        <f t="shared" si="34"/>
        <v>0</v>
      </c>
      <c r="L129" s="21">
        <f t="shared" si="34"/>
        <v>0</v>
      </c>
      <c r="M129" s="21">
        <f t="shared" si="34"/>
        <v>0</v>
      </c>
      <c r="N129" s="21">
        <f t="shared" si="34"/>
        <v>0</v>
      </c>
      <c r="O129" s="21">
        <f t="shared" si="34"/>
        <v>0</v>
      </c>
      <c r="P129" s="41">
        <f t="shared" si="34"/>
        <v>0</v>
      </c>
      <c r="Q129" s="41">
        <f t="shared" si="34"/>
        <v>0</v>
      </c>
      <c r="R129" s="41">
        <f t="shared" si="34"/>
        <v>0</v>
      </c>
      <c r="S129" s="41">
        <f t="shared" si="34"/>
        <v>0</v>
      </c>
      <c r="T129" s="30">
        <f t="shared" si="32"/>
        <v>0</v>
      </c>
      <c r="U129" s="41">
        <f t="shared" si="32"/>
        <v>0</v>
      </c>
      <c r="V129" s="41">
        <f t="shared" si="32"/>
        <v>0</v>
      </c>
      <c r="W129" s="41">
        <f t="shared" si="32"/>
        <v>0</v>
      </c>
      <c r="X129" s="41">
        <f t="shared" si="32"/>
        <v>0</v>
      </c>
      <c r="Y129" s="30">
        <f t="shared" si="32"/>
        <v>0</v>
      </c>
      <c r="Z129" s="30">
        <f t="shared" si="32"/>
        <v>0</v>
      </c>
      <c r="AA129" s="30">
        <f t="shared" si="32"/>
        <v>0</v>
      </c>
      <c r="AB129" s="30">
        <f>AB111+AB121+AB113+AB115+AB117+AB119+AB123+AB125+AB127</f>
        <v>0</v>
      </c>
      <c r="AC129" s="41">
        <f t="shared" si="33"/>
        <v>0</v>
      </c>
      <c r="AD129" s="41">
        <f t="shared" si="33"/>
        <v>0</v>
      </c>
      <c r="AE129" s="41">
        <f t="shared" si="33"/>
        <v>0</v>
      </c>
      <c r="AF129" s="41">
        <f t="shared" si="33"/>
        <v>0</v>
      </c>
      <c r="AG129" s="86">
        <f t="shared" si="33"/>
        <v>0</v>
      </c>
      <c r="AH129" s="64"/>
      <c r="AI129" s="42">
        <f t="shared" si="28"/>
        <v>0</v>
      </c>
      <c r="AJ129" s="7">
        <f t="shared" si="20"/>
        <v>0</v>
      </c>
    </row>
    <row r="130" spans="1:36" ht="15.75" thickBot="1">
      <c r="A130" s="179" t="s">
        <v>61</v>
      </c>
      <c r="B130" s="180"/>
      <c r="C130" s="67">
        <f>C128+C129</f>
        <v>0</v>
      </c>
      <c r="D130" s="67">
        <f>D128+D129</f>
        <v>0</v>
      </c>
      <c r="E130" s="67">
        <f t="shared" ref="E130:AG130" si="35">E128+E129</f>
        <v>0</v>
      </c>
      <c r="F130" s="67">
        <f t="shared" si="35"/>
        <v>0</v>
      </c>
      <c r="G130" s="67">
        <f t="shared" si="35"/>
        <v>0</v>
      </c>
      <c r="H130" s="67">
        <f t="shared" si="35"/>
        <v>0</v>
      </c>
      <c r="I130" s="67">
        <f t="shared" si="35"/>
        <v>0</v>
      </c>
      <c r="J130" s="67">
        <f t="shared" si="35"/>
        <v>0</v>
      </c>
      <c r="K130" s="67">
        <f t="shared" si="35"/>
        <v>0</v>
      </c>
      <c r="L130" s="67">
        <f t="shared" si="35"/>
        <v>0</v>
      </c>
      <c r="M130" s="67">
        <f t="shared" si="35"/>
        <v>0</v>
      </c>
      <c r="N130" s="67">
        <f t="shared" si="35"/>
        <v>0</v>
      </c>
      <c r="O130" s="67">
        <f t="shared" si="35"/>
        <v>0</v>
      </c>
      <c r="P130" s="93">
        <f>P128+P129</f>
        <v>0</v>
      </c>
      <c r="Q130" s="93">
        <f>Q128+Q129</f>
        <v>0</v>
      </c>
      <c r="R130" s="67">
        <f t="shared" si="35"/>
        <v>0</v>
      </c>
      <c r="S130" s="93">
        <f>S128+S129</f>
        <v>0</v>
      </c>
      <c r="T130" s="68">
        <f t="shared" si="35"/>
        <v>0</v>
      </c>
      <c r="U130" s="67">
        <f t="shared" si="35"/>
        <v>0</v>
      </c>
      <c r="V130" s="67">
        <f t="shared" si="35"/>
        <v>0</v>
      </c>
      <c r="W130" s="67">
        <f t="shared" si="35"/>
        <v>0</v>
      </c>
      <c r="X130" s="67">
        <f t="shared" si="35"/>
        <v>0</v>
      </c>
      <c r="Y130" s="68">
        <f t="shared" si="35"/>
        <v>0</v>
      </c>
      <c r="Z130" s="68">
        <f t="shared" si="35"/>
        <v>0</v>
      </c>
      <c r="AA130" s="68">
        <f t="shared" si="35"/>
        <v>0</v>
      </c>
      <c r="AB130" s="68">
        <f t="shared" si="35"/>
        <v>0</v>
      </c>
      <c r="AC130" s="67">
        <f t="shared" si="35"/>
        <v>0</v>
      </c>
      <c r="AD130" s="67">
        <f t="shared" si="35"/>
        <v>0</v>
      </c>
      <c r="AE130" s="67">
        <f t="shared" si="35"/>
        <v>0</v>
      </c>
      <c r="AF130" s="67">
        <f t="shared" si="35"/>
        <v>0</v>
      </c>
      <c r="AG130" s="71">
        <f t="shared" si="35"/>
        <v>0</v>
      </c>
      <c r="AH130" s="42"/>
      <c r="AI130" s="42">
        <f t="shared" si="28"/>
        <v>0</v>
      </c>
      <c r="AJ130" s="7"/>
    </row>
    <row r="132" spans="1:36" ht="15.75" thickBot="1">
      <c r="A132" t="s">
        <v>94</v>
      </c>
    </row>
    <row r="133" spans="1:36">
      <c r="A133" s="181" t="s">
        <v>19</v>
      </c>
      <c r="B133" s="182"/>
      <c r="C133" s="82">
        <f>C102+C128</f>
        <v>0</v>
      </c>
      <c r="D133" s="20">
        <f t="shared" ref="C133:AG133" si="36">D102+D128</f>
        <v>0</v>
      </c>
      <c r="E133" s="20">
        <f t="shared" si="36"/>
        <v>0</v>
      </c>
      <c r="F133" s="20">
        <f t="shared" si="36"/>
        <v>0</v>
      </c>
      <c r="G133" s="20">
        <f t="shared" si="36"/>
        <v>0</v>
      </c>
      <c r="H133" s="20">
        <f t="shared" si="36"/>
        <v>0</v>
      </c>
      <c r="I133" s="20">
        <f t="shared" si="36"/>
        <v>0</v>
      </c>
      <c r="J133" s="20">
        <f t="shared" si="36"/>
        <v>0</v>
      </c>
      <c r="K133" s="20">
        <f t="shared" si="36"/>
        <v>0</v>
      </c>
      <c r="L133" s="20">
        <f t="shared" si="36"/>
        <v>0</v>
      </c>
      <c r="M133" s="20">
        <f t="shared" si="36"/>
        <v>0</v>
      </c>
      <c r="N133" s="20">
        <f t="shared" si="36"/>
        <v>0</v>
      </c>
      <c r="O133" s="40">
        <f t="shared" si="36"/>
        <v>0</v>
      </c>
      <c r="P133" s="40">
        <f t="shared" si="36"/>
        <v>0</v>
      </c>
      <c r="Q133" s="40">
        <f t="shared" si="36"/>
        <v>0</v>
      </c>
      <c r="R133" s="40">
        <f t="shared" si="36"/>
        <v>0</v>
      </c>
      <c r="S133" s="40">
        <f t="shared" si="36"/>
        <v>0</v>
      </c>
      <c r="T133" s="28">
        <f t="shared" si="36"/>
        <v>0</v>
      </c>
      <c r="U133" s="20">
        <f t="shared" si="36"/>
        <v>0</v>
      </c>
      <c r="V133" s="20">
        <f t="shared" si="36"/>
        <v>0</v>
      </c>
      <c r="W133" s="20">
        <f t="shared" si="36"/>
        <v>0</v>
      </c>
      <c r="X133" s="28">
        <f t="shared" si="36"/>
        <v>0</v>
      </c>
      <c r="Y133" s="28">
        <f t="shared" si="36"/>
        <v>0</v>
      </c>
      <c r="Z133" s="28">
        <f t="shared" si="36"/>
        <v>0</v>
      </c>
      <c r="AA133" s="28">
        <f t="shared" si="36"/>
        <v>0</v>
      </c>
      <c r="AB133" s="28">
        <f t="shared" si="36"/>
        <v>0</v>
      </c>
      <c r="AC133" s="28">
        <f t="shared" si="36"/>
        <v>0</v>
      </c>
      <c r="AD133" s="28">
        <f t="shared" si="36"/>
        <v>0</v>
      </c>
      <c r="AE133" s="20">
        <f t="shared" si="36"/>
        <v>0</v>
      </c>
      <c r="AF133" s="20">
        <f t="shared" si="36"/>
        <v>0</v>
      </c>
      <c r="AG133" s="36">
        <f t="shared" si="36"/>
        <v>0</v>
      </c>
      <c r="AH133" s="42"/>
    </row>
    <row r="134" spans="1:36" ht="15.75" thickBot="1">
      <c r="A134" s="179" t="s">
        <v>20</v>
      </c>
      <c r="B134" s="180"/>
      <c r="C134" s="83">
        <f t="shared" ref="C134:AG134" si="37">C103+C129</f>
        <v>0</v>
      </c>
      <c r="D134" s="21">
        <f t="shared" si="37"/>
        <v>0</v>
      </c>
      <c r="E134" s="21">
        <f t="shared" si="37"/>
        <v>0</v>
      </c>
      <c r="F134" s="21">
        <f t="shared" si="37"/>
        <v>0</v>
      </c>
      <c r="G134" s="21">
        <f t="shared" si="37"/>
        <v>0</v>
      </c>
      <c r="H134" s="21">
        <f t="shared" si="37"/>
        <v>0</v>
      </c>
      <c r="I134" s="21">
        <f t="shared" si="37"/>
        <v>0</v>
      </c>
      <c r="J134" s="21">
        <f t="shared" si="37"/>
        <v>0</v>
      </c>
      <c r="K134" s="21">
        <f t="shared" si="37"/>
        <v>0</v>
      </c>
      <c r="L134" s="21">
        <f t="shared" si="37"/>
        <v>0</v>
      </c>
      <c r="M134" s="21">
        <f t="shared" si="37"/>
        <v>0</v>
      </c>
      <c r="N134" s="21">
        <f t="shared" si="37"/>
        <v>0</v>
      </c>
      <c r="O134" s="41">
        <f t="shared" si="37"/>
        <v>0</v>
      </c>
      <c r="P134" s="41">
        <f t="shared" si="37"/>
        <v>0</v>
      </c>
      <c r="Q134" s="41">
        <f t="shared" si="37"/>
        <v>0</v>
      </c>
      <c r="R134" s="41">
        <f t="shared" si="37"/>
        <v>0</v>
      </c>
      <c r="S134" s="41">
        <f t="shared" si="37"/>
        <v>0</v>
      </c>
      <c r="T134" s="30">
        <f t="shared" si="37"/>
        <v>0</v>
      </c>
      <c r="U134" s="21">
        <f t="shared" si="37"/>
        <v>0</v>
      </c>
      <c r="V134" s="21">
        <f t="shared" si="37"/>
        <v>0</v>
      </c>
      <c r="W134" s="21">
        <f t="shared" si="37"/>
        <v>0</v>
      </c>
      <c r="X134" s="30">
        <f t="shared" si="37"/>
        <v>0</v>
      </c>
      <c r="Y134" s="30">
        <f t="shared" si="37"/>
        <v>0</v>
      </c>
      <c r="Z134" s="30">
        <f t="shared" si="37"/>
        <v>0</v>
      </c>
      <c r="AA134" s="30">
        <f t="shared" si="37"/>
        <v>0</v>
      </c>
      <c r="AB134" s="30">
        <f t="shared" si="37"/>
        <v>0</v>
      </c>
      <c r="AC134" s="30">
        <f t="shared" si="37"/>
        <v>0</v>
      </c>
      <c r="AD134" s="30">
        <f t="shared" si="37"/>
        <v>0</v>
      </c>
      <c r="AE134" s="21">
        <f t="shared" si="37"/>
        <v>0</v>
      </c>
      <c r="AF134" s="21">
        <f t="shared" si="37"/>
        <v>0</v>
      </c>
      <c r="AG134" s="37">
        <f t="shared" si="37"/>
        <v>0</v>
      </c>
      <c r="AH134" s="42"/>
    </row>
    <row r="135" spans="1:36" ht="15.75" thickBot="1">
      <c r="A135" s="179" t="s">
        <v>61</v>
      </c>
      <c r="B135" s="180"/>
      <c r="C135" s="84">
        <f>C133+C134</f>
        <v>0</v>
      </c>
      <c r="D135" s="67">
        <f t="shared" ref="D135:AG135" si="38">D133+D134</f>
        <v>0</v>
      </c>
      <c r="E135" s="67">
        <f t="shared" si="38"/>
        <v>0</v>
      </c>
      <c r="F135" s="67">
        <f t="shared" si="38"/>
        <v>0</v>
      </c>
      <c r="G135" s="67">
        <f t="shared" si="38"/>
        <v>0</v>
      </c>
      <c r="H135" s="67">
        <f t="shared" si="38"/>
        <v>0</v>
      </c>
      <c r="I135" s="67">
        <f t="shared" si="38"/>
        <v>0</v>
      </c>
      <c r="J135" s="67">
        <f t="shared" si="38"/>
        <v>0</v>
      </c>
      <c r="K135" s="67">
        <f t="shared" si="38"/>
        <v>0</v>
      </c>
      <c r="L135" s="67">
        <f t="shared" si="38"/>
        <v>0</v>
      </c>
      <c r="M135" s="67">
        <f t="shared" si="38"/>
        <v>0</v>
      </c>
      <c r="N135" s="67">
        <f t="shared" si="38"/>
        <v>0</v>
      </c>
      <c r="O135" s="93">
        <f t="shared" si="38"/>
        <v>0</v>
      </c>
      <c r="P135" s="93">
        <f t="shared" si="38"/>
        <v>0</v>
      </c>
      <c r="Q135" s="93">
        <f t="shared" si="38"/>
        <v>0</v>
      </c>
      <c r="R135" s="93">
        <f t="shared" si="38"/>
        <v>0</v>
      </c>
      <c r="S135" s="93">
        <f t="shared" si="38"/>
        <v>0</v>
      </c>
      <c r="T135" s="68">
        <f t="shared" si="38"/>
        <v>0</v>
      </c>
      <c r="U135" s="67">
        <f t="shared" si="38"/>
        <v>0</v>
      </c>
      <c r="V135" s="67">
        <f t="shared" si="38"/>
        <v>0</v>
      </c>
      <c r="W135" s="67">
        <f t="shared" si="38"/>
        <v>0</v>
      </c>
      <c r="X135" s="68">
        <f t="shared" si="38"/>
        <v>0</v>
      </c>
      <c r="Y135" s="68">
        <f t="shared" si="38"/>
        <v>0</v>
      </c>
      <c r="Z135" s="68">
        <f t="shared" si="38"/>
        <v>0</v>
      </c>
      <c r="AA135" s="68">
        <f t="shared" si="38"/>
        <v>0</v>
      </c>
      <c r="AB135" s="68">
        <f t="shared" si="38"/>
        <v>0</v>
      </c>
      <c r="AC135" s="68">
        <f t="shared" si="38"/>
        <v>0</v>
      </c>
      <c r="AD135" s="68">
        <f t="shared" si="38"/>
        <v>0</v>
      </c>
      <c r="AE135" s="67">
        <f t="shared" si="38"/>
        <v>0</v>
      </c>
      <c r="AF135" s="67">
        <f t="shared" si="38"/>
        <v>0</v>
      </c>
      <c r="AG135" s="71">
        <f t="shared" si="38"/>
        <v>0</v>
      </c>
      <c r="AH135" s="42"/>
    </row>
    <row r="138" spans="1:36">
      <c r="B138" t="s">
        <v>96</v>
      </c>
      <c r="C138" t="s">
        <v>35</v>
      </c>
      <c r="D138" s="175" t="s">
        <v>37</v>
      </c>
      <c r="E138" s="175"/>
      <c r="G138" t="s">
        <v>99</v>
      </c>
      <c r="S138" t="s">
        <v>37</v>
      </c>
      <c r="T138" t="s">
        <v>142</v>
      </c>
      <c r="U138" t="s">
        <v>143</v>
      </c>
    </row>
    <row r="139" spans="1:36">
      <c r="B139" s="72" t="s">
        <v>58</v>
      </c>
      <c r="C139" s="73">
        <f>E102</f>
        <v>0</v>
      </c>
      <c r="D139" s="173">
        <f>C139*1.23</f>
        <v>0</v>
      </c>
      <c r="E139" s="173"/>
      <c r="F139" s="178">
        <f>C139*0.85</f>
        <v>0</v>
      </c>
      <c r="G139" s="178"/>
      <c r="S139" s="73">
        <f>C139*1.23</f>
        <v>0</v>
      </c>
      <c r="T139" s="73">
        <f>S139-U139</f>
        <v>0</v>
      </c>
      <c r="U139" s="173">
        <f>C139*0.85</f>
        <v>0</v>
      </c>
      <c r="V139" s="173"/>
      <c r="Y139" t="s">
        <v>147</v>
      </c>
    </row>
    <row r="140" spans="1:36">
      <c r="B140" s="72" t="s">
        <v>59</v>
      </c>
      <c r="C140" s="73">
        <f>SUM(F102:U102)</f>
        <v>0</v>
      </c>
      <c r="D140" s="173">
        <f t="shared" ref="D140:D142" si="39">C140*1.23</f>
        <v>0</v>
      </c>
      <c r="E140" s="173"/>
      <c r="F140" s="178">
        <f>C140*0.85</f>
        <v>0</v>
      </c>
      <c r="G140" s="178"/>
      <c r="S140" s="73">
        <f t="shared" ref="S140:S142" si="40">C140*1.23</f>
        <v>0</v>
      </c>
      <c r="T140" s="73">
        <f t="shared" ref="T140:T142" si="41">S140-U140</f>
        <v>0</v>
      </c>
      <c r="U140" s="173">
        <f>C140*0.85</f>
        <v>0</v>
      </c>
      <c r="V140" s="173"/>
      <c r="Y140" t="s">
        <v>148</v>
      </c>
    </row>
    <row r="141" spans="1:36">
      <c r="B141" s="72" t="s">
        <v>60</v>
      </c>
      <c r="C141" s="73">
        <f>SUM(V102:AG102)</f>
        <v>0</v>
      </c>
      <c r="D141" s="173">
        <f t="shared" si="39"/>
        <v>0</v>
      </c>
      <c r="E141" s="173"/>
      <c r="F141" s="178">
        <f>C141*0.85</f>
        <v>0</v>
      </c>
      <c r="G141" s="178"/>
      <c r="S141" s="73">
        <f>C141*1.23</f>
        <v>0</v>
      </c>
      <c r="T141" s="73">
        <f t="shared" si="41"/>
        <v>0</v>
      </c>
      <c r="U141" s="173">
        <f>C141*0.85</f>
        <v>0</v>
      </c>
      <c r="V141" s="173"/>
      <c r="Y141" t="s">
        <v>149</v>
      </c>
    </row>
    <row r="142" spans="1:36">
      <c r="B142" s="72"/>
      <c r="C142" s="107">
        <f>SUM(C139:C141)</f>
        <v>0</v>
      </c>
      <c r="D142" s="173">
        <f t="shared" si="39"/>
        <v>0</v>
      </c>
      <c r="E142" s="173"/>
      <c r="F142" s="178">
        <f>C142*0.85</f>
        <v>0</v>
      </c>
      <c r="G142" s="178"/>
      <c r="S142" s="73">
        <f t="shared" si="40"/>
        <v>0</v>
      </c>
      <c r="T142" s="73">
        <f t="shared" si="41"/>
        <v>0</v>
      </c>
      <c r="U142" s="173">
        <f>C142*0.85</f>
        <v>0</v>
      </c>
      <c r="V142" s="173"/>
      <c r="X142" s="154"/>
      <c r="Y142" t="s">
        <v>150</v>
      </c>
    </row>
    <row r="143" spans="1:36">
      <c r="C143" s="77"/>
      <c r="T143" s="7"/>
      <c r="U143" s="7"/>
      <c r="V143" s="7"/>
    </row>
    <row r="144" spans="1:36">
      <c r="B144" t="s">
        <v>95</v>
      </c>
      <c r="C144" s="77" t="s">
        <v>35</v>
      </c>
      <c r="D144" s="175" t="s">
        <v>37</v>
      </c>
      <c r="E144" s="175"/>
      <c r="S144" t="s">
        <v>37</v>
      </c>
      <c r="T144" s="7" t="s">
        <v>142</v>
      </c>
      <c r="U144" t="s">
        <v>143</v>
      </c>
      <c r="V144" s="7"/>
      <c r="Y144" s="196" t="s">
        <v>156</v>
      </c>
      <c r="Z144" s="196"/>
      <c r="AA144" s="196"/>
      <c r="AB144" s="196"/>
      <c r="AC144" s="196"/>
    </row>
    <row r="145" spans="1:29">
      <c r="B145" s="72" t="s">
        <v>58</v>
      </c>
      <c r="C145" s="106">
        <f>E128</f>
        <v>0</v>
      </c>
      <c r="D145" s="173">
        <f>C145*1.23</f>
        <v>0</v>
      </c>
      <c r="E145" s="173"/>
      <c r="S145" s="73">
        <f>C145*1.23</f>
        <v>0</v>
      </c>
      <c r="T145" s="73">
        <f>S145-U145</f>
        <v>0</v>
      </c>
      <c r="U145" s="173">
        <f>C145*0.85</f>
        <v>0</v>
      </c>
      <c r="V145" s="173"/>
      <c r="Y145" s="196"/>
      <c r="Z145" s="196"/>
      <c r="AA145" s="196"/>
      <c r="AB145" s="196"/>
      <c r="AC145" s="196"/>
    </row>
    <row r="146" spans="1:29">
      <c r="B146" s="72" t="s">
        <v>59</v>
      </c>
      <c r="C146" s="106">
        <f>SUM(F128:U128)</f>
        <v>0</v>
      </c>
      <c r="D146" s="173">
        <f t="shared" ref="D146:D148" si="42">C146*1.23</f>
        <v>0</v>
      </c>
      <c r="E146" s="173"/>
      <c r="S146" s="73">
        <f t="shared" ref="S146:S148" si="43">C146*1.23</f>
        <v>0</v>
      </c>
      <c r="T146" s="73">
        <f t="shared" ref="T146:T148" si="44">S146-U146</f>
        <v>0</v>
      </c>
      <c r="U146" s="173">
        <v>0</v>
      </c>
      <c r="V146" s="173"/>
      <c r="Y146" t="s">
        <v>151</v>
      </c>
    </row>
    <row r="147" spans="1:29">
      <c r="B147" s="72" t="s">
        <v>60</v>
      </c>
      <c r="C147" s="106">
        <f>SUM(V128:AG128)</f>
        <v>0</v>
      </c>
      <c r="D147" s="173">
        <f>C147*1.23</f>
        <v>0</v>
      </c>
      <c r="E147" s="173"/>
      <c r="H147" s="73"/>
      <c r="S147" s="73">
        <f t="shared" si="43"/>
        <v>0</v>
      </c>
      <c r="T147" s="73">
        <f t="shared" si="44"/>
        <v>0</v>
      </c>
      <c r="U147" s="173">
        <v>0</v>
      </c>
      <c r="V147" s="173"/>
    </row>
    <row r="148" spans="1:29">
      <c r="B148" s="72"/>
      <c r="C148" s="106">
        <f>SUM(C145:C147)</f>
        <v>0</v>
      </c>
      <c r="D148" s="173">
        <f t="shared" si="42"/>
        <v>0</v>
      </c>
      <c r="E148" s="173"/>
      <c r="S148" s="73">
        <f t="shared" si="43"/>
        <v>0</v>
      </c>
      <c r="T148" s="73">
        <f t="shared" si="44"/>
        <v>0</v>
      </c>
      <c r="U148" s="173">
        <v>0</v>
      </c>
      <c r="V148" s="173"/>
      <c r="Y148" t="s">
        <v>213</v>
      </c>
      <c r="AB148" s="7"/>
      <c r="AC148" s="7"/>
    </row>
    <row r="149" spans="1:29">
      <c r="T149" s="7"/>
      <c r="U149" s="7"/>
      <c r="V149" s="7"/>
      <c r="Y149" t="s">
        <v>215</v>
      </c>
      <c r="AB149" s="7"/>
      <c r="AC149" s="7"/>
    </row>
    <row r="150" spans="1:29">
      <c r="A150" s="33"/>
      <c r="B150" s="33" t="s">
        <v>98</v>
      </c>
      <c r="C150" s="33" t="s">
        <v>35</v>
      </c>
      <c r="E150" t="s">
        <v>37</v>
      </c>
      <c r="S150" t="s">
        <v>37</v>
      </c>
      <c r="T150" s="7" t="s">
        <v>142</v>
      </c>
      <c r="U150" t="s">
        <v>143</v>
      </c>
      <c r="V150" s="7"/>
      <c r="AB150" s="7"/>
    </row>
    <row r="151" spans="1:29">
      <c r="A151" s="33"/>
      <c r="B151" s="72" t="s">
        <v>58</v>
      </c>
      <c r="C151" s="73">
        <f>C139+C145</f>
        <v>0</v>
      </c>
      <c r="D151" s="176">
        <f>C151*1.23</f>
        <v>0</v>
      </c>
      <c r="E151" s="177"/>
      <c r="G151" s="7"/>
      <c r="S151" s="73">
        <f>C151*1.23</f>
        <v>0</v>
      </c>
      <c r="T151" s="73">
        <f>T139+T145</f>
        <v>0</v>
      </c>
      <c r="U151" s="173">
        <f>U139</f>
        <v>0</v>
      </c>
      <c r="V151" s="173"/>
      <c r="Y151" t="s">
        <v>220</v>
      </c>
    </row>
    <row r="152" spans="1:29">
      <c r="A152" s="33"/>
      <c r="B152" s="72" t="s">
        <v>59</v>
      </c>
      <c r="C152" s="73">
        <f>C140+C146</f>
        <v>0</v>
      </c>
      <c r="D152" s="173">
        <f t="shared" ref="D152" si="45">C152*1.23</f>
        <v>0</v>
      </c>
      <c r="E152" s="173"/>
      <c r="G152" s="7"/>
      <c r="S152" s="73">
        <f t="shared" ref="S152:S154" si="46">C152*1.23</f>
        <v>0</v>
      </c>
      <c r="T152" s="73">
        <f t="shared" ref="T152:T154" si="47">T140+T146</f>
        <v>0</v>
      </c>
      <c r="U152" s="173">
        <f t="shared" ref="U152:U154" si="48">U140</f>
        <v>0</v>
      </c>
      <c r="V152" s="173"/>
      <c r="AB152" s="7"/>
      <c r="AC152" s="7"/>
    </row>
    <row r="153" spans="1:29">
      <c r="A153" s="33"/>
      <c r="B153" s="72" t="s">
        <v>60</v>
      </c>
      <c r="C153" s="73">
        <f>C141+C147</f>
        <v>0</v>
      </c>
      <c r="D153" s="173">
        <f>C153*1.23</f>
        <v>0</v>
      </c>
      <c r="E153" s="173"/>
      <c r="G153" s="7"/>
      <c r="S153" s="73">
        <f t="shared" si="46"/>
        <v>0</v>
      </c>
      <c r="T153" s="73">
        <f t="shared" si="47"/>
        <v>0</v>
      </c>
      <c r="U153" s="173">
        <f t="shared" si="48"/>
        <v>0</v>
      </c>
      <c r="V153" s="173"/>
    </row>
    <row r="154" spans="1:29">
      <c r="A154" s="33"/>
      <c r="B154" s="72"/>
      <c r="C154" s="73">
        <f>SUM(C151:C153)</f>
        <v>0</v>
      </c>
      <c r="D154" s="173">
        <f>C154*1.23</f>
        <v>0</v>
      </c>
      <c r="E154" s="173"/>
      <c r="G154" s="7"/>
      <c r="S154" s="73">
        <f t="shared" si="46"/>
        <v>0</v>
      </c>
      <c r="T154" s="73">
        <f t="shared" si="47"/>
        <v>0</v>
      </c>
      <c r="U154" s="173">
        <f t="shared" si="48"/>
        <v>0</v>
      </c>
      <c r="V154" s="173"/>
    </row>
    <row r="156" spans="1:29">
      <c r="D156" s="174"/>
      <c r="E156" s="175"/>
    </row>
    <row r="157" spans="1:29">
      <c r="C157" s="7"/>
    </row>
    <row r="159" spans="1:29">
      <c r="C159" s="7"/>
      <c r="E159" s="7"/>
    </row>
    <row r="160" spans="1:29">
      <c r="C160" s="7"/>
      <c r="T160" s="7"/>
    </row>
    <row r="164" spans="3:3">
      <c r="C164" s="7"/>
    </row>
  </sheetData>
  <mergeCells count="122">
    <mergeCell ref="AI6:AJ6"/>
    <mergeCell ref="U145:V145"/>
    <mergeCell ref="U146:V146"/>
    <mergeCell ref="U147:V147"/>
    <mergeCell ref="U148:V148"/>
    <mergeCell ref="U151:V151"/>
    <mergeCell ref="U152:V152"/>
    <mergeCell ref="U153:V153"/>
    <mergeCell ref="U154:V154"/>
    <mergeCell ref="Y6:AA6"/>
    <mergeCell ref="V108:X108"/>
    <mergeCell ref="Y108:AA108"/>
    <mergeCell ref="U140:V140"/>
    <mergeCell ref="U141:V141"/>
    <mergeCell ref="U142:V142"/>
    <mergeCell ref="U139:V139"/>
    <mergeCell ref="Y144:AC145"/>
    <mergeCell ref="AB6:AD6"/>
    <mergeCell ref="AB108:AD108"/>
    <mergeCell ref="AE6:AG6"/>
    <mergeCell ref="AE108:AG108"/>
    <mergeCell ref="A14:A15"/>
    <mergeCell ref="A16:A17"/>
    <mergeCell ref="P6:R6"/>
    <mergeCell ref="S6:U6"/>
    <mergeCell ref="V6:X6"/>
    <mergeCell ref="A30:A31"/>
    <mergeCell ref="A32:A33"/>
    <mergeCell ref="A34:A35"/>
    <mergeCell ref="A36:A37"/>
    <mergeCell ref="A6:A7"/>
    <mergeCell ref="B6:B7"/>
    <mergeCell ref="D6:F6"/>
    <mergeCell ref="G6:I6"/>
    <mergeCell ref="J6:L6"/>
    <mergeCell ref="M6:O6"/>
    <mergeCell ref="A8:A9"/>
    <mergeCell ref="A10:A11"/>
    <mergeCell ref="A12:A13"/>
    <mergeCell ref="A38:A39"/>
    <mergeCell ref="A40:A41"/>
    <mergeCell ref="A18:A19"/>
    <mergeCell ref="A20:A21"/>
    <mergeCell ref="A22:A23"/>
    <mergeCell ref="A24:A25"/>
    <mergeCell ref="A26:A27"/>
    <mergeCell ref="A28:A29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02:B102"/>
    <mergeCell ref="A103:B103"/>
    <mergeCell ref="A104:B104"/>
    <mergeCell ref="A108:A109"/>
    <mergeCell ref="B108:B109"/>
    <mergeCell ref="A90:A91"/>
    <mergeCell ref="A92:A93"/>
    <mergeCell ref="A94:A95"/>
    <mergeCell ref="A96:A97"/>
    <mergeCell ref="A98:A99"/>
    <mergeCell ref="A100:A101"/>
    <mergeCell ref="A110:A111"/>
    <mergeCell ref="A112:A113"/>
    <mergeCell ref="D108:F108"/>
    <mergeCell ref="G108:I108"/>
    <mergeCell ref="J108:L108"/>
    <mergeCell ref="M108:O108"/>
    <mergeCell ref="P108:R108"/>
    <mergeCell ref="S108:U108"/>
    <mergeCell ref="A120:A121"/>
    <mergeCell ref="A128:B128"/>
    <mergeCell ref="A129:B129"/>
    <mergeCell ref="A130:B130"/>
    <mergeCell ref="A133:B133"/>
    <mergeCell ref="A134:B134"/>
    <mergeCell ref="A114:A115"/>
    <mergeCell ref="A116:A117"/>
    <mergeCell ref="A118:A119"/>
    <mergeCell ref="A122:A123"/>
    <mergeCell ref="A124:A125"/>
    <mergeCell ref="A126:A127"/>
    <mergeCell ref="D141:E141"/>
    <mergeCell ref="F141:G141"/>
    <mergeCell ref="D142:E142"/>
    <mergeCell ref="F142:G142"/>
    <mergeCell ref="A135:B135"/>
    <mergeCell ref="D138:E138"/>
    <mergeCell ref="D139:E139"/>
    <mergeCell ref="F139:G139"/>
    <mergeCell ref="D140:E140"/>
    <mergeCell ref="F140:G140"/>
    <mergeCell ref="D152:E152"/>
    <mergeCell ref="D153:E153"/>
    <mergeCell ref="D154:E154"/>
    <mergeCell ref="D156:E156"/>
    <mergeCell ref="D144:E144"/>
    <mergeCell ref="D145:E145"/>
    <mergeCell ref="D146:E146"/>
    <mergeCell ref="D147:E147"/>
    <mergeCell ref="D148:E148"/>
    <mergeCell ref="D151:E15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5"/>
  <sheetViews>
    <sheetView topLeftCell="A124" zoomScale="70" zoomScaleNormal="70" workbookViewId="0">
      <selection activeCell="T65" sqref="T65"/>
    </sheetView>
  </sheetViews>
  <sheetFormatPr defaultRowHeight="15"/>
  <cols>
    <col min="2" max="2" width="19.85546875" customWidth="1"/>
    <col min="3" max="3" width="15.7109375" customWidth="1"/>
    <col min="4" max="4" width="7.425781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3.7109375" customWidth="1"/>
    <col min="20" max="20" width="14.140625" customWidth="1"/>
    <col min="21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4.140625" customWidth="1"/>
    <col min="27" max="27" width="12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55</v>
      </c>
      <c r="P1">
        <v>7</v>
      </c>
      <c r="Q1">
        <v>8</v>
      </c>
      <c r="R1">
        <v>9</v>
      </c>
      <c r="S1">
        <v>10</v>
      </c>
      <c r="T1">
        <v>11</v>
      </c>
    </row>
    <row r="2" spans="1:35" ht="15.75" thickBot="1"/>
    <row r="3" spans="1:35" ht="26.25" customHeight="1">
      <c r="A3" s="186" t="s">
        <v>0</v>
      </c>
      <c r="B3" s="188" t="s">
        <v>1</v>
      </c>
      <c r="C3" s="16" t="s">
        <v>2</v>
      </c>
      <c r="D3" s="185" t="s">
        <v>3</v>
      </c>
      <c r="E3" s="185"/>
      <c r="F3" s="185"/>
      <c r="G3" s="185" t="s">
        <v>4</v>
      </c>
      <c r="H3" s="185"/>
      <c r="I3" s="185"/>
      <c r="J3" s="185" t="s">
        <v>21</v>
      </c>
      <c r="K3" s="185"/>
      <c r="L3" s="185"/>
      <c r="M3" s="185" t="s">
        <v>22</v>
      </c>
      <c r="N3" s="185"/>
      <c r="O3" s="185"/>
      <c r="P3" s="185" t="s">
        <v>24</v>
      </c>
      <c r="Q3" s="185"/>
      <c r="R3" s="185"/>
      <c r="S3" s="185" t="s">
        <v>25</v>
      </c>
      <c r="T3" s="185"/>
      <c r="U3" s="185"/>
      <c r="V3" s="185" t="s">
        <v>26</v>
      </c>
      <c r="W3" s="185"/>
      <c r="X3" s="185"/>
      <c r="Y3" s="185" t="s">
        <v>23</v>
      </c>
      <c r="Z3" s="185"/>
      <c r="AA3" s="185"/>
      <c r="AB3" s="185" t="s">
        <v>27</v>
      </c>
      <c r="AC3" s="185"/>
      <c r="AD3" s="185"/>
      <c r="AE3" s="185" t="s">
        <v>25</v>
      </c>
      <c r="AF3" s="185"/>
      <c r="AG3" s="197"/>
    </row>
    <row r="4" spans="1:35" ht="15.75" thickBot="1">
      <c r="A4" s="187"/>
      <c r="B4" s="189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2" t="s">
        <v>11</v>
      </c>
      <c r="AB4" s="22" t="s">
        <v>12</v>
      </c>
      <c r="AC4" s="22" t="s">
        <v>13</v>
      </c>
      <c r="AD4" s="22" t="s">
        <v>14</v>
      </c>
      <c r="AE4" s="22" t="s">
        <v>15</v>
      </c>
      <c r="AF4" s="22" t="s">
        <v>16</v>
      </c>
      <c r="AG4" s="23" t="s">
        <v>17</v>
      </c>
    </row>
    <row r="5" spans="1:35" ht="26.25" customHeight="1">
      <c r="A5" s="198" t="e">
        <f>'tabela elementów'!#REF!</f>
        <v>#REF!</v>
      </c>
      <c r="B5" s="62" t="e">
        <f>'tabela elementów'!#REF!</f>
        <v>#REF!</v>
      </c>
      <c r="C5" s="43" t="e">
        <f>'tabela elementów'!#REF!</f>
        <v>#REF!</v>
      </c>
      <c r="D5" s="40"/>
      <c r="E5" s="28" t="e">
        <f>C5*0.5</f>
        <v>#REF!</v>
      </c>
      <c r="F5" s="20"/>
      <c r="G5" s="20"/>
      <c r="H5" s="20"/>
      <c r="I5" s="20"/>
      <c r="J5" s="20"/>
      <c r="K5" s="20"/>
      <c r="L5" s="20"/>
      <c r="M5" s="20"/>
      <c r="N5" s="20"/>
      <c r="O5" s="28" t="e">
        <f>C5-E5</f>
        <v>#REF!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6"/>
      <c r="AH5" s="42"/>
    </row>
    <row r="6" spans="1:35" ht="15.75" thickBot="1">
      <c r="A6" s="193"/>
      <c r="B6" s="63" t="s">
        <v>18</v>
      </c>
      <c r="C6" s="45" t="e">
        <f>'tabela elementów'!#REF!</f>
        <v>#REF!</v>
      </c>
      <c r="D6" s="41"/>
      <c r="E6" s="30" t="e">
        <f>C6*0.5</f>
        <v>#REF!</v>
      </c>
      <c r="F6" s="21"/>
      <c r="G6" s="21"/>
      <c r="H6" s="21"/>
      <c r="I6" s="21"/>
      <c r="J6" s="21"/>
      <c r="K6" s="21"/>
      <c r="L6" s="21"/>
      <c r="M6" s="21"/>
      <c r="N6" s="21"/>
      <c r="O6" s="30" t="e">
        <f>C6-E6</f>
        <v>#REF!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7"/>
      <c r="AH6" s="42"/>
    </row>
    <row r="7" spans="1:35" ht="21.75" customHeight="1">
      <c r="A7" s="192">
        <f>'tabela elementów'!A5</f>
        <v>1</v>
      </c>
      <c r="B7" s="11" t="str">
        <f>'tabela elementów'!B5</f>
        <v>Kanalizacja</v>
      </c>
      <c r="C7" s="59">
        <f>'tabela elementów'!C5</f>
        <v>0</v>
      </c>
      <c r="D7" s="19">
        <f t="shared" ref="D7:AG7" si="0">D9+D11+D13+D15+D17+D19+D21+D23+D25+D27+D29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66">
        <f>O9+O11+O13+O15+O17+O19+O21+O23+O25+O27+O29</f>
        <v>0</v>
      </c>
      <c r="P7" s="66">
        <f t="shared" si="0"/>
        <v>0</v>
      </c>
      <c r="Q7" s="66"/>
      <c r="R7" s="66"/>
      <c r="S7" s="31">
        <f>S9+S11+S13+S15+S17+S19+S21+S23+S25+S27+S29</f>
        <v>0</v>
      </c>
      <c r="T7" s="31">
        <f>T9+T11+T13+T15+T17+T19+T21+T23+T25+T27+T29</f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31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42"/>
    </row>
    <row r="8" spans="1:35" ht="15.75" thickBot="1">
      <c r="A8" s="193"/>
      <c r="B8" s="60" t="s">
        <v>18</v>
      </c>
      <c r="C8" s="61">
        <f>'tabela elementów'!D5</f>
        <v>0</v>
      </c>
      <c r="D8" s="19">
        <f t="shared" ref="D8:AG8" si="1">D10+D12+D14+D16+D18+D20+D22+D24+D26+D28+D30</f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66">
        <f t="shared" si="1"/>
        <v>0</v>
      </c>
      <c r="P8" s="66">
        <f t="shared" si="1"/>
        <v>0</v>
      </c>
      <c r="Q8" s="66"/>
      <c r="R8" s="66"/>
      <c r="S8" s="31">
        <f t="shared" si="1"/>
        <v>0</v>
      </c>
      <c r="T8" s="31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31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42"/>
    </row>
    <row r="9" spans="1:35" ht="29.25" customHeight="1">
      <c r="A9" s="186" t="str">
        <f>'tabela elementów'!A6</f>
        <v>1.1</v>
      </c>
      <c r="B9" s="80" t="str">
        <f>'tabela elementów'!B6</f>
        <v>Osiedle Wygwizdów</v>
      </c>
      <c r="C9" s="20">
        <f>'tabela elementów'!C6</f>
        <v>0</v>
      </c>
      <c r="D9" s="20"/>
      <c r="E9" s="20"/>
      <c r="F9" s="20"/>
      <c r="G9" s="20"/>
      <c r="H9" s="20"/>
      <c r="I9" s="20"/>
      <c r="J9" s="20"/>
      <c r="K9" s="20"/>
      <c r="L9" s="20"/>
      <c r="M9" s="34"/>
      <c r="N9" s="34"/>
      <c r="O9" s="20"/>
      <c r="P9" s="40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38"/>
      <c r="AH9" s="42"/>
    </row>
    <row r="10" spans="1:35" ht="15.75" thickBot="1">
      <c r="A10" s="187"/>
      <c r="B10" s="81" t="s">
        <v>18</v>
      </c>
      <c r="C10" s="21">
        <f>'tabela elementów'!D6</f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35"/>
      <c r="N10" s="35"/>
      <c r="O10" s="21"/>
      <c r="P10" s="41"/>
      <c r="Q10" s="2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9"/>
      <c r="AH10" s="42"/>
    </row>
    <row r="11" spans="1:35" ht="26.25" customHeight="1">
      <c r="A11" s="186" t="str">
        <f>'tabela elementów'!A7</f>
        <v>1.2</v>
      </c>
      <c r="B11" s="5" t="str">
        <f>'tabela elementów'!B7</f>
        <v>Osiedle Zachwiejów</v>
      </c>
      <c r="C11" s="19">
        <f>'tabela elementów'!C7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4"/>
      <c r="O11" s="34"/>
      <c r="P11" s="19"/>
      <c r="Q11" s="66"/>
      <c r="R11" s="20"/>
      <c r="S11" s="28">
        <f t="shared" ref="S11:S18" si="2">C11</f>
        <v>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42"/>
    </row>
    <row r="12" spans="1:35" ht="15.75" thickBot="1">
      <c r="A12" s="187"/>
      <c r="B12" s="6" t="s">
        <v>18</v>
      </c>
      <c r="C12" s="29">
        <f>'tabela elementów'!D7</f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35"/>
      <c r="P12" s="29"/>
      <c r="Q12" s="74"/>
      <c r="R12" s="21"/>
      <c r="S12" s="30">
        <f t="shared" si="2"/>
        <v>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7"/>
      <c r="AH12" s="42"/>
    </row>
    <row r="13" spans="1:35" ht="24" customHeight="1">
      <c r="A13" s="186" t="str">
        <f>'tabela elementów'!A8</f>
        <v>1.3</v>
      </c>
      <c r="B13" s="3" t="str">
        <f>'tabela elementów'!B8</f>
        <v>Osiedle Zielone</v>
      </c>
      <c r="C13" s="40">
        <f>'tabela elementów'!C8</f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0"/>
      <c r="R13" s="19"/>
      <c r="S13" s="31">
        <f t="shared" si="2"/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8"/>
      <c r="AH13" s="42"/>
    </row>
    <row r="14" spans="1:35" ht="15.75" thickBot="1">
      <c r="A14" s="187"/>
      <c r="B14" s="4" t="s">
        <v>18</v>
      </c>
      <c r="C14" s="41">
        <f>'tabela elementów'!D8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1"/>
      <c r="R14" s="29"/>
      <c r="S14" s="30">
        <f t="shared" si="2"/>
        <v>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9"/>
      <c r="AH14" s="42"/>
      <c r="AI14" s="33"/>
    </row>
    <row r="15" spans="1:35" ht="26.25" customHeight="1">
      <c r="A15" s="186" t="str">
        <f>'tabela elementów'!A9</f>
        <v>1.4</v>
      </c>
      <c r="B15" s="5" t="str">
        <f>'tabela elementów'!B9</f>
        <v>Ulica Olszańska</v>
      </c>
      <c r="C15" s="19">
        <f>'tabela elementów'!C9</f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1">
        <f t="shared" si="2"/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6"/>
      <c r="AH15" s="42"/>
      <c r="AI15" s="33"/>
    </row>
    <row r="16" spans="1:35" ht="15.75" thickBot="1">
      <c r="A16" s="187"/>
      <c r="B16" s="24" t="s">
        <v>18</v>
      </c>
      <c r="C16" s="29">
        <f>'tabela elementów'!D9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30">
        <f t="shared" si="2"/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7"/>
      <c r="AH16" s="42"/>
      <c r="AI16" s="33"/>
    </row>
    <row r="17" spans="1:35" ht="27.75" customHeight="1">
      <c r="A17" s="186" t="str">
        <f>'tabela elementów'!A10</f>
        <v>1.5</v>
      </c>
      <c r="B17" s="25" t="str">
        <f>'tabela elementów'!B10</f>
        <v>Ulica Słoneczna</v>
      </c>
      <c r="C17" s="20">
        <f>'tabela elementów'!C10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0"/>
      <c r="P17" s="20"/>
      <c r="Q17" s="20"/>
      <c r="R17" s="40"/>
      <c r="S17" s="31">
        <f t="shared" si="2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8"/>
      <c r="AH17" s="42"/>
      <c r="AI17" s="33"/>
    </row>
    <row r="18" spans="1:35" ht="15.75" thickBot="1">
      <c r="A18" s="187"/>
      <c r="B18" s="26" t="s">
        <v>18</v>
      </c>
      <c r="C18" s="21">
        <f>'tabela elementów'!D10</f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1"/>
      <c r="P18" s="21"/>
      <c r="Q18" s="21"/>
      <c r="R18" s="41"/>
      <c r="S18" s="32">
        <f t="shared" si="2"/>
        <v>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9"/>
      <c r="AH18" s="42"/>
      <c r="AI18" s="33"/>
    </row>
    <row r="19" spans="1:35" ht="21" customHeight="1">
      <c r="A19" s="186" t="str">
        <f>'tabela elementów'!A11</f>
        <v>1.6</v>
      </c>
      <c r="B19" s="25" t="str">
        <f>'tabela elementów'!B11</f>
        <v>Ulica Łukasiewicza</v>
      </c>
      <c r="C19" s="19">
        <f>'tabela elementów'!C11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40"/>
      <c r="S19" s="20"/>
      <c r="T19" s="28">
        <f t="shared" ref="T19:T26" si="3">C19</f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6"/>
      <c r="AH19" s="42"/>
      <c r="AI19" s="33"/>
    </row>
    <row r="20" spans="1:35" ht="15.75" thickBot="1">
      <c r="A20" s="187"/>
      <c r="B20" s="26" t="s">
        <v>18</v>
      </c>
      <c r="C20" s="29">
        <f>'tabela elementów'!D11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1"/>
      <c r="S20" s="21"/>
      <c r="T20" s="30">
        <f t="shared" si="3"/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7"/>
      <c r="AH20" s="42"/>
      <c r="AI20" s="33"/>
    </row>
    <row r="21" spans="1:35" ht="24.75" customHeight="1">
      <c r="A21" s="186" t="str">
        <f>'tabela elementów'!A12</f>
        <v>1.7</v>
      </c>
      <c r="B21" s="25" t="str">
        <f>'tabela elementów'!B12</f>
        <v>Ulica Jana Pawła II</v>
      </c>
      <c r="C21" s="20">
        <f>'tabela elementów'!C12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0"/>
      <c r="R21" s="19"/>
      <c r="S21" s="19"/>
      <c r="T21" s="31">
        <f t="shared" si="3"/>
        <v>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8"/>
      <c r="AH21" s="42"/>
      <c r="AI21" s="33"/>
    </row>
    <row r="22" spans="1:35" ht="15.75" thickBot="1">
      <c r="A22" s="187"/>
      <c r="B22" s="26" t="s">
        <v>18</v>
      </c>
      <c r="C22" s="21">
        <f>'tabela elementów'!D12</f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1"/>
      <c r="R22" s="29"/>
      <c r="S22" s="29"/>
      <c r="T22" s="32">
        <f t="shared" si="3"/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9"/>
      <c r="AH22" s="42"/>
      <c r="AI22" s="33"/>
    </row>
    <row r="23" spans="1:35">
      <c r="A23" s="186" t="str">
        <f>'tabela elementów'!A13</f>
        <v>1.8</v>
      </c>
      <c r="B23" s="25" t="str">
        <f>'tabela elementów'!B13</f>
        <v>Ulica Uzar-Krysiakowej</v>
      </c>
      <c r="C23" s="19">
        <f>'tabela elementów'!C13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0"/>
      <c r="S23" s="20"/>
      <c r="T23" s="28">
        <f t="shared" si="3"/>
        <v>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42"/>
      <c r="AI23" s="33"/>
    </row>
    <row r="24" spans="1:35" ht="15.75" thickBot="1">
      <c r="A24" s="187"/>
      <c r="B24" s="26" t="s">
        <v>18</v>
      </c>
      <c r="C24" s="29">
        <f>'tabela elementów'!D13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1"/>
      <c r="S24" s="21"/>
      <c r="T24" s="30">
        <f t="shared" si="3"/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7"/>
      <c r="AH24" s="42"/>
      <c r="AI24" s="33"/>
    </row>
    <row r="25" spans="1:35" ht="23.25" customHeight="1">
      <c r="A25" s="186" t="str">
        <f>'tabela elementów'!A14</f>
        <v>1.9</v>
      </c>
      <c r="B25" s="25" t="str">
        <f>'tabela elementów'!B14</f>
        <v>Rożniaty</v>
      </c>
      <c r="C25" s="20">
        <f>'tabela elementów'!C14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66"/>
      <c r="S25" s="19"/>
      <c r="T25" s="31">
        <f t="shared" si="3"/>
        <v>0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38"/>
      <c r="AH25" s="42"/>
      <c r="AI25" s="33"/>
    </row>
    <row r="26" spans="1:35" ht="15.75" thickBot="1">
      <c r="A26" s="187"/>
      <c r="B26" s="26" t="s">
        <v>18</v>
      </c>
      <c r="C26" s="21">
        <f>'tabela elementów'!D14</f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74"/>
      <c r="S26" s="29"/>
      <c r="T26" s="32">
        <f t="shared" si="3"/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9"/>
      <c r="AH26" s="42"/>
      <c r="AI26" s="33"/>
    </row>
    <row r="27" spans="1:35" ht="22.5" customHeight="1">
      <c r="A27" s="186" t="str">
        <f>'tabela elementów'!A15</f>
        <v>1.10</v>
      </c>
      <c r="B27" s="78" t="str">
        <f>'tabela elementów'!B15</f>
        <v>Kębłów</v>
      </c>
      <c r="C27" s="19">
        <f>'tabela elementów'!C15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6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6"/>
      <c r="AH27" s="42"/>
      <c r="AI27" s="33"/>
    </row>
    <row r="28" spans="1:35" ht="15.75" thickBot="1">
      <c r="A28" s="187"/>
      <c r="B28" s="79" t="s">
        <v>18</v>
      </c>
      <c r="C28" s="29">
        <f>'tabela elementów'!D15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74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9"/>
      <c r="AH28" s="42"/>
      <c r="AI28" s="33"/>
    </row>
    <row r="29" spans="1:35" ht="27.75" customHeight="1">
      <c r="A29" s="186" t="str">
        <f>'tabela elementów'!A16</f>
        <v>1.11</v>
      </c>
      <c r="B29" s="25" t="str">
        <f>'tabela elementów'!B16</f>
        <v>Padew-Zarównie</v>
      </c>
      <c r="C29" s="20">
        <f>'tabela elementów'!C16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8">
        <f>C29</f>
        <v>0</v>
      </c>
      <c r="AC29" s="20"/>
      <c r="AD29" s="20"/>
      <c r="AE29" s="20"/>
      <c r="AF29" s="20"/>
      <c r="AG29" s="36"/>
      <c r="AH29" s="42"/>
      <c r="AI29" s="33"/>
    </row>
    <row r="30" spans="1:35" ht="15.75" thickBot="1">
      <c r="A30" s="187"/>
      <c r="B30" s="26" t="s">
        <v>18</v>
      </c>
      <c r="C30" s="21">
        <f>'tabela elementów'!D16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1"/>
      <c r="P30" s="41"/>
      <c r="Q30" s="41"/>
      <c r="R30" s="41"/>
      <c r="S30" s="21"/>
      <c r="T30" s="21"/>
      <c r="U30" s="21"/>
      <c r="V30" s="21"/>
      <c r="W30" s="21"/>
      <c r="X30" s="21"/>
      <c r="Y30" s="21"/>
      <c r="Z30" s="21"/>
      <c r="AA30" s="21"/>
      <c r="AB30" s="30">
        <f>C30</f>
        <v>0</v>
      </c>
      <c r="AC30" s="21"/>
      <c r="AD30" s="21"/>
      <c r="AE30" s="21"/>
      <c r="AF30" s="21"/>
      <c r="AG30" s="37"/>
      <c r="AH30" s="64"/>
      <c r="AI30" s="33"/>
    </row>
    <row r="31" spans="1:35" ht="21.75" customHeight="1">
      <c r="A31" s="194">
        <f>'tabela elementów'!A17</f>
        <v>2</v>
      </c>
      <c r="B31" s="55" t="str">
        <f>'tabela elementów'!B17</f>
        <v>Oczyszczalnia</v>
      </c>
      <c r="C31" s="56">
        <f>'tabela elementów'!C17</f>
        <v>0</v>
      </c>
      <c r="D31" s="59">
        <f>D33+D91+D93+D95+D97</f>
        <v>0</v>
      </c>
      <c r="E31" s="59">
        <f t="shared" ref="E31:AG32" si="4">E33+E91+E93+E95+E97</f>
        <v>0</v>
      </c>
      <c r="F31" s="59">
        <f t="shared" si="4"/>
        <v>0</v>
      </c>
      <c r="G31" s="59">
        <f t="shared" si="4"/>
        <v>0</v>
      </c>
      <c r="H31" s="59">
        <f t="shared" si="4"/>
        <v>0</v>
      </c>
      <c r="I31" s="59">
        <f t="shared" si="4"/>
        <v>0</v>
      </c>
      <c r="J31" s="59">
        <f t="shared" si="4"/>
        <v>0</v>
      </c>
      <c r="K31" s="59">
        <f t="shared" si="4"/>
        <v>0</v>
      </c>
      <c r="L31" s="59">
        <f t="shared" si="4"/>
        <v>0</v>
      </c>
      <c r="M31" s="59">
        <f t="shared" si="4"/>
        <v>0</v>
      </c>
      <c r="N31" s="59">
        <f t="shared" si="4"/>
        <v>0</v>
      </c>
      <c r="O31" s="52">
        <f t="shared" si="4"/>
        <v>0</v>
      </c>
      <c r="P31" s="52">
        <f t="shared" si="4"/>
        <v>0</v>
      </c>
      <c r="Q31" s="52">
        <f t="shared" si="4"/>
        <v>0</v>
      </c>
      <c r="R31" s="52">
        <f t="shared" si="4"/>
        <v>0</v>
      </c>
      <c r="S31" s="75">
        <f t="shared" si="4"/>
        <v>0</v>
      </c>
      <c r="T31" s="75">
        <f t="shared" si="4"/>
        <v>0</v>
      </c>
      <c r="U31" s="59">
        <f t="shared" si="4"/>
        <v>0</v>
      </c>
      <c r="V31" s="59">
        <f t="shared" si="4"/>
        <v>0</v>
      </c>
      <c r="W31" s="59">
        <f t="shared" si="4"/>
        <v>0</v>
      </c>
      <c r="X31" s="75">
        <f t="shared" si="4"/>
        <v>0</v>
      </c>
      <c r="Y31" s="75">
        <f t="shared" si="4"/>
        <v>0</v>
      </c>
      <c r="Z31" s="75">
        <f t="shared" si="4"/>
        <v>0</v>
      </c>
      <c r="AA31" s="75">
        <f t="shared" si="4"/>
        <v>0</v>
      </c>
      <c r="AB31" s="75">
        <f t="shared" si="4"/>
        <v>0</v>
      </c>
      <c r="AC31" s="75">
        <f t="shared" si="4"/>
        <v>0</v>
      </c>
      <c r="AD31" s="75">
        <f t="shared" si="4"/>
        <v>0</v>
      </c>
      <c r="AE31" s="59">
        <f t="shared" si="4"/>
        <v>0</v>
      </c>
      <c r="AF31" s="59">
        <f t="shared" si="4"/>
        <v>0</v>
      </c>
      <c r="AG31" s="59">
        <f t="shared" si="4"/>
        <v>0</v>
      </c>
      <c r="AH31" s="64"/>
      <c r="AI31" s="33"/>
    </row>
    <row r="32" spans="1:35" ht="15.75" thickBot="1">
      <c r="A32" s="195"/>
      <c r="B32" s="57" t="s">
        <v>18</v>
      </c>
      <c r="C32" s="58">
        <f>'tabela elementów'!D17</f>
        <v>0</v>
      </c>
      <c r="D32" s="59">
        <f>D34+D92+D94+D96+D98</f>
        <v>0</v>
      </c>
      <c r="E32" s="59">
        <f t="shared" si="4"/>
        <v>0</v>
      </c>
      <c r="F32" s="59">
        <f t="shared" si="4"/>
        <v>0</v>
      </c>
      <c r="G32" s="59">
        <f t="shared" si="4"/>
        <v>0</v>
      </c>
      <c r="H32" s="59">
        <f t="shared" si="4"/>
        <v>0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59">
        <f t="shared" si="4"/>
        <v>0</v>
      </c>
      <c r="M32" s="59">
        <f t="shared" si="4"/>
        <v>0</v>
      </c>
      <c r="N32" s="59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75">
        <f t="shared" si="4"/>
        <v>0</v>
      </c>
      <c r="T32" s="75">
        <f t="shared" si="4"/>
        <v>0</v>
      </c>
      <c r="U32" s="59">
        <f t="shared" si="4"/>
        <v>0</v>
      </c>
      <c r="V32" s="59">
        <f t="shared" si="4"/>
        <v>0</v>
      </c>
      <c r="W32" s="59">
        <f t="shared" si="4"/>
        <v>0</v>
      </c>
      <c r="X32" s="75">
        <f t="shared" si="4"/>
        <v>0</v>
      </c>
      <c r="Y32" s="75">
        <f t="shared" si="4"/>
        <v>0</v>
      </c>
      <c r="Z32" s="75">
        <f t="shared" si="4"/>
        <v>0</v>
      </c>
      <c r="AA32" s="75">
        <f t="shared" si="4"/>
        <v>0</v>
      </c>
      <c r="AB32" s="75">
        <f t="shared" si="4"/>
        <v>0</v>
      </c>
      <c r="AC32" s="75">
        <f t="shared" si="4"/>
        <v>0</v>
      </c>
      <c r="AD32" s="75">
        <f t="shared" si="4"/>
        <v>0</v>
      </c>
      <c r="AE32" s="59">
        <f t="shared" si="4"/>
        <v>0</v>
      </c>
      <c r="AF32" s="59">
        <f t="shared" si="4"/>
        <v>0</v>
      </c>
      <c r="AG32" s="59">
        <f t="shared" si="4"/>
        <v>0</v>
      </c>
      <c r="AH32" s="64"/>
      <c r="AI32" s="33"/>
    </row>
    <row r="33" spans="1:35" ht="35.25" customHeight="1" thickBot="1">
      <c r="A33" s="186" t="str">
        <f>'tabela elementów'!A18</f>
        <v>2.1</v>
      </c>
      <c r="B33" s="25" t="str">
        <f>'tabela elementów'!B18</f>
        <v xml:space="preserve">Rozbudowa i przebudowa oczyszczalni </v>
      </c>
      <c r="C33" s="40">
        <f>'tabela elementów'!C18</f>
        <v>0</v>
      </c>
      <c r="D33" s="20">
        <f>D35+D37+D39+D41+D51+D73+D75+D77+D79+D81+D83+D85+D87+D89</f>
        <v>0</v>
      </c>
      <c r="E33" s="20">
        <f t="shared" ref="E33:AG34" si="5">E35+E37+E39+E41+E51+E73+E75+E77+E79+E81+E83+E85+E87+E89</f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0">
        <f t="shared" si="5"/>
        <v>0</v>
      </c>
      <c r="L33" s="20">
        <f t="shared" si="5"/>
        <v>0</v>
      </c>
      <c r="M33" s="20">
        <f t="shared" si="5"/>
        <v>0</v>
      </c>
      <c r="N33" s="20">
        <f t="shared" si="5"/>
        <v>0</v>
      </c>
      <c r="O33" s="40">
        <f t="shared" si="5"/>
        <v>0</v>
      </c>
      <c r="P33" s="40">
        <f t="shared" si="5"/>
        <v>0</v>
      </c>
      <c r="Q33" s="40">
        <f t="shared" si="5"/>
        <v>0</v>
      </c>
      <c r="R33" s="40">
        <f t="shared" si="5"/>
        <v>0</v>
      </c>
      <c r="S33" s="28">
        <f t="shared" si="5"/>
        <v>0</v>
      </c>
      <c r="T33" s="28">
        <f t="shared" si="5"/>
        <v>0</v>
      </c>
      <c r="U33" s="20">
        <f t="shared" si="5"/>
        <v>0</v>
      </c>
      <c r="V33" s="20">
        <f t="shared" si="5"/>
        <v>0</v>
      </c>
      <c r="W33" s="20">
        <f t="shared" si="5"/>
        <v>0</v>
      </c>
      <c r="X33" s="28">
        <f t="shared" si="5"/>
        <v>0</v>
      </c>
      <c r="Y33" s="28">
        <f t="shared" si="5"/>
        <v>0</v>
      </c>
      <c r="Z33" s="28">
        <f t="shared" si="5"/>
        <v>0</v>
      </c>
      <c r="AA33" s="28">
        <f t="shared" si="5"/>
        <v>0</v>
      </c>
      <c r="AB33" s="28">
        <f t="shared" si="5"/>
        <v>0</v>
      </c>
      <c r="AC33" s="28">
        <f t="shared" si="5"/>
        <v>0</v>
      </c>
      <c r="AD33" s="28">
        <f t="shared" si="5"/>
        <v>0</v>
      </c>
      <c r="AE33" s="20">
        <f t="shared" si="5"/>
        <v>0</v>
      </c>
      <c r="AF33" s="20">
        <f t="shared" si="5"/>
        <v>0</v>
      </c>
      <c r="AG33" s="20">
        <f t="shared" si="5"/>
        <v>0</v>
      </c>
      <c r="AH33" s="64"/>
      <c r="AI33" s="33"/>
    </row>
    <row r="34" spans="1:35" ht="15.75" thickBot="1">
      <c r="A34" s="187"/>
      <c r="B34" s="26" t="s">
        <v>18</v>
      </c>
      <c r="C34" s="41">
        <f>'tabela elementów'!D18</f>
        <v>0</v>
      </c>
      <c r="D34" s="20">
        <f>D36+D38+D40+D42+D52+D74+D76+D78+D80+D82+D84+D86+D88+D90</f>
        <v>0</v>
      </c>
      <c r="E34" s="20">
        <f t="shared" si="5"/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40">
        <f t="shared" si="5"/>
        <v>0</v>
      </c>
      <c r="P34" s="40">
        <f t="shared" si="5"/>
        <v>0</v>
      </c>
      <c r="Q34" s="40">
        <f t="shared" si="5"/>
        <v>0</v>
      </c>
      <c r="R34" s="40">
        <f t="shared" si="5"/>
        <v>0</v>
      </c>
      <c r="S34" s="28">
        <f t="shared" si="5"/>
        <v>0</v>
      </c>
      <c r="T34" s="28">
        <f t="shared" si="5"/>
        <v>0</v>
      </c>
      <c r="U34" s="20">
        <f t="shared" si="5"/>
        <v>0</v>
      </c>
      <c r="V34" s="20">
        <f t="shared" si="5"/>
        <v>0</v>
      </c>
      <c r="W34" s="20">
        <f t="shared" si="5"/>
        <v>0</v>
      </c>
      <c r="X34" s="28">
        <f t="shared" si="5"/>
        <v>0</v>
      </c>
      <c r="Y34" s="28">
        <f t="shared" si="5"/>
        <v>0</v>
      </c>
      <c r="Z34" s="28">
        <f t="shared" si="5"/>
        <v>0</v>
      </c>
      <c r="AA34" s="28">
        <f t="shared" si="5"/>
        <v>0</v>
      </c>
      <c r="AB34" s="28">
        <f t="shared" si="5"/>
        <v>0</v>
      </c>
      <c r="AC34" s="28">
        <f t="shared" si="5"/>
        <v>0</v>
      </c>
      <c r="AD34" s="28">
        <f t="shared" si="5"/>
        <v>0</v>
      </c>
      <c r="AE34" s="20">
        <f t="shared" si="5"/>
        <v>0</v>
      </c>
      <c r="AF34" s="20">
        <f t="shared" si="5"/>
        <v>0</v>
      </c>
      <c r="AG34" s="20">
        <f t="shared" si="5"/>
        <v>0</v>
      </c>
      <c r="AH34" s="64"/>
      <c r="AI34" s="33"/>
    </row>
    <row r="35" spans="1:35">
      <c r="A35" s="186" t="str">
        <f>'tabela elementów'!A19</f>
        <v>2.1.1</v>
      </c>
      <c r="B35" s="25" t="str">
        <f>'tabela elementów'!B19</f>
        <v>budynek tech. + bufor</v>
      </c>
      <c r="C35" s="40">
        <f>'tabela elementów'!C19</f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28">
        <f>C35</f>
        <v>0</v>
      </c>
      <c r="AB35" s="40"/>
      <c r="AC35" s="40"/>
      <c r="AD35" s="40"/>
      <c r="AE35" s="40"/>
      <c r="AF35" s="40"/>
      <c r="AG35" s="40"/>
      <c r="AH35" s="64"/>
      <c r="AI35" s="33"/>
    </row>
    <row r="36" spans="1:35" ht="15.75" thickBot="1">
      <c r="A36" s="187"/>
      <c r="B36" s="26" t="s">
        <v>18</v>
      </c>
      <c r="C36" s="41">
        <f>'tabela elementów'!D19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0">
        <f>C36</f>
        <v>0</v>
      </c>
      <c r="AB36" s="41"/>
      <c r="AC36" s="41"/>
      <c r="AD36" s="41"/>
      <c r="AE36" s="41"/>
      <c r="AF36" s="41"/>
      <c r="AG36" s="41"/>
      <c r="AH36" s="64"/>
      <c r="AI36" s="33"/>
    </row>
    <row r="37" spans="1:35" ht="24">
      <c r="A37" s="186" t="str">
        <f>'tabela elementów'!A20</f>
        <v>2.1.2</v>
      </c>
      <c r="B37" s="25" t="str">
        <f>'tabela elementów'!B20</f>
        <v>pompownia wewnętrzna</v>
      </c>
      <c r="C37" s="40">
        <f>'tabela elementów'!C20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28">
        <f>C37</f>
        <v>0</v>
      </c>
      <c r="AB37" s="40"/>
      <c r="AC37" s="40"/>
      <c r="AD37" s="40"/>
      <c r="AE37" s="40"/>
      <c r="AF37" s="40"/>
      <c r="AG37" s="40"/>
      <c r="AH37" s="64"/>
      <c r="AI37" s="33"/>
    </row>
    <row r="38" spans="1:35" ht="15.75" thickBot="1">
      <c r="A38" s="187"/>
      <c r="B38" s="26" t="s">
        <v>18</v>
      </c>
      <c r="C38" s="41">
        <f>'tabela elementów'!D20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30">
        <f>C38</f>
        <v>0</v>
      </c>
      <c r="AB38" s="41"/>
      <c r="AC38" s="41"/>
      <c r="AD38" s="41"/>
      <c r="AE38" s="41"/>
      <c r="AF38" s="41"/>
      <c r="AG38" s="41"/>
      <c r="AH38" s="64"/>
      <c r="AI38" s="33"/>
    </row>
    <row r="39" spans="1:35">
      <c r="A39" s="186" t="str">
        <f>'tabela elementów'!A21</f>
        <v>2.1.3</v>
      </c>
      <c r="B39" s="25" t="str">
        <f>'tabela elementów'!B21</f>
        <v xml:space="preserve">ZOT </v>
      </c>
      <c r="C39" s="40">
        <f>'tabela elementów'!C21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8">
        <f>C39</f>
        <v>0</v>
      </c>
      <c r="AC39" s="40"/>
      <c r="AD39" s="40"/>
      <c r="AE39" s="40"/>
      <c r="AF39" s="40"/>
      <c r="AG39" s="40"/>
      <c r="AH39" s="64"/>
      <c r="AI39" s="33"/>
    </row>
    <row r="40" spans="1:35" ht="15.75" thickBot="1">
      <c r="A40" s="187"/>
      <c r="B40" s="26" t="s">
        <v>18</v>
      </c>
      <c r="C40" s="41">
        <f>'tabela elementów'!D21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0">
        <f>C40</f>
        <v>0</v>
      </c>
      <c r="AC40" s="41"/>
      <c r="AD40" s="41"/>
      <c r="AE40" s="41"/>
      <c r="AF40" s="41"/>
      <c r="AG40" s="41"/>
      <c r="AH40" s="64"/>
      <c r="AI40" s="33"/>
    </row>
    <row r="41" spans="1:35" ht="24">
      <c r="A41" s="192" t="str">
        <f>'tabela elementów'!A22</f>
        <v>2.1.4</v>
      </c>
      <c r="B41" s="25" t="str">
        <f>'tabela elementów'!B22</f>
        <v>Reaktor biologiczny, KTSO</v>
      </c>
      <c r="C41" s="46">
        <f>'tabela elementów'!C22</f>
        <v>0</v>
      </c>
      <c r="D41" s="46">
        <f>D43+D45+D47+D49</f>
        <v>0</v>
      </c>
      <c r="E41" s="46">
        <f t="shared" ref="E41:AG42" si="6">E43+E45+E47+E49</f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>O43+O45+O47+O49</f>
        <v>0</v>
      </c>
      <c r="P41" s="46">
        <f t="shared" si="6"/>
        <v>0</v>
      </c>
      <c r="Q41" s="46">
        <f t="shared" si="6"/>
        <v>0</v>
      </c>
      <c r="R41" s="46">
        <f t="shared" si="6"/>
        <v>0</v>
      </c>
      <c r="S41" s="47">
        <f t="shared" si="6"/>
        <v>0</v>
      </c>
      <c r="T41" s="46">
        <f t="shared" si="6"/>
        <v>0</v>
      </c>
      <c r="U41" s="46">
        <f t="shared" si="6"/>
        <v>0</v>
      </c>
      <c r="V41" s="46">
        <f t="shared" si="6"/>
        <v>0</v>
      </c>
      <c r="W41" s="46">
        <f t="shared" si="6"/>
        <v>0</v>
      </c>
      <c r="X41" s="46">
        <f t="shared" si="6"/>
        <v>0</v>
      </c>
      <c r="Y41" s="46">
        <f t="shared" si="6"/>
        <v>0</v>
      </c>
      <c r="Z41" s="46">
        <f t="shared" si="6"/>
        <v>0</v>
      </c>
      <c r="AA41" s="46">
        <f t="shared" si="6"/>
        <v>0</v>
      </c>
      <c r="AB41" s="46">
        <f t="shared" si="6"/>
        <v>0</v>
      </c>
      <c r="AC41" s="46">
        <f t="shared" si="6"/>
        <v>0</v>
      </c>
      <c r="AD41" s="46">
        <f t="shared" si="6"/>
        <v>0</v>
      </c>
      <c r="AE41" s="46">
        <f t="shared" si="6"/>
        <v>0</v>
      </c>
      <c r="AF41" s="46">
        <f t="shared" si="6"/>
        <v>0</v>
      </c>
      <c r="AG41" s="46">
        <f t="shared" si="6"/>
        <v>0</v>
      </c>
      <c r="AH41" s="64"/>
      <c r="AI41" s="33"/>
    </row>
    <row r="42" spans="1:35" ht="15.75" thickBot="1">
      <c r="A42" s="193"/>
      <c r="B42" s="26" t="s">
        <v>18</v>
      </c>
      <c r="C42" s="48">
        <f>'tabela elementów'!D22</f>
        <v>0</v>
      </c>
      <c r="D42" s="48">
        <f>D44+D46+D48+D50</f>
        <v>0</v>
      </c>
      <c r="E42" s="48">
        <f t="shared" si="6"/>
        <v>0</v>
      </c>
      <c r="F42" s="48">
        <f t="shared" si="6"/>
        <v>0</v>
      </c>
      <c r="G42" s="48">
        <f t="shared" si="6"/>
        <v>0</v>
      </c>
      <c r="H42" s="48">
        <f t="shared" si="6"/>
        <v>0</v>
      </c>
      <c r="I42" s="48">
        <f t="shared" si="6"/>
        <v>0</v>
      </c>
      <c r="J42" s="48">
        <f t="shared" si="6"/>
        <v>0</v>
      </c>
      <c r="K42" s="48">
        <f t="shared" si="6"/>
        <v>0</v>
      </c>
      <c r="L42" s="48">
        <f t="shared" si="6"/>
        <v>0</v>
      </c>
      <c r="M42" s="48">
        <f t="shared" si="6"/>
        <v>0</v>
      </c>
      <c r="N42" s="48">
        <f t="shared" si="6"/>
        <v>0</v>
      </c>
      <c r="O42" s="48">
        <f t="shared" si="6"/>
        <v>0</v>
      </c>
      <c r="P42" s="48">
        <f t="shared" si="6"/>
        <v>0</v>
      </c>
      <c r="Q42" s="48">
        <f t="shared" si="6"/>
        <v>0</v>
      </c>
      <c r="R42" s="48">
        <f t="shared" si="6"/>
        <v>0</v>
      </c>
      <c r="S42" s="49">
        <f t="shared" si="6"/>
        <v>0</v>
      </c>
      <c r="T42" s="48">
        <f t="shared" si="6"/>
        <v>0</v>
      </c>
      <c r="U42" s="48">
        <f t="shared" si="6"/>
        <v>0</v>
      </c>
      <c r="V42" s="48">
        <f t="shared" si="6"/>
        <v>0</v>
      </c>
      <c r="W42" s="48">
        <f t="shared" si="6"/>
        <v>0</v>
      </c>
      <c r="X42" s="48">
        <f t="shared" si="6"/>
        <v>0</v>
      </c>
      <c r="Y42" s="48">
        <f t="shared" si="6"/>
        <v>0</v>
      </c>
      <c r="Z42" s="48">
        <f t="shared" si="6"/>
        <v>0</v>
      </c>
      <c r="AA42" s="48">
        <f t="shared" si="6"/>
        <v>0</v>
      </c>
      <c r="AB42" s="48">
        <f t="shared" si="6"/>
        <v>0</v>
      </c>
      <c r="AC42" s="48">
        <f t="shared" si="6"/>
        <v>0</v>
      </c>
      <c r="AD42" s="48">
        <f t="shared" si="6"/>
        <v>0</v>
      </c>
      <c r="AE42" s="48">
        <f t="shared" si="6"/>
        <v>0</v>
      </c>
      <c r="AF42" s="48">
        <f t="shared" si="6"/>
        <v>0</v>
      </c>
      <c r="AG42" s="48">
        <f t="shared" si="6"/>
        <v>0</v>
      </c>
      <c r="AH42" s="64"/>
      <c r="AI42" s="33"/>
    </row>
    <row r="43" spans="1:35">
      <c r="A43" s="186" t="str">
        <f>'tabela elementów'!A23</f>
        <v>2.1.4.1</v>
      </c>
      <c r="B43" s="25" t="str">
        <f>'tabela elementów'!B23</f>
        <v>roboty ziemne</v>
      </c>
      <c r="C43" s="40">
        <f>'tabela elementów'!C23</f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8">
        <f t="shared" ref="S43:S48" si="7">C43</f>
        <v>0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64"/>
      <c r="AI43" s="33"/>
    </row>
    <row r="44" spans="1:35" ht="15.75" thickBot="1">
      <c r="A44" s="187"/>
      <c r="B44" s="26" t="s">
        <v>18</v>
      </c>
      <c r="C44" s="41">
        <f>'tabela elementów'!D23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0">
        <f t="shared" si="7"/>
        <v>0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64"/>
      <c r="AI44" s="33"/>
    </row>
    <row r="45" spans="1:35">
      <c r="A45" s="186" t="str">
        <f>'tabela elementów'!A24</f>
        <v>2.1.4.2</v>
      </c>
      <c r="B45" s="25" t="str">
        <f>'tabela elementów'!B24</f>
        <v>roboty konst.-bud.</v>
      </c>
      <c r="C45" s="40">
        <f>'tabela elementów'!C24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8">
        <f t="shared" si="7"/>
        <v>0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64"/>
      <c r="AI45" s="33"/>
    </row>
    <row r="46" spans="1:35" ht="15.75" thickBot="1">
      <c r="A46" s="187"/>
      <c r="B46" s="26" t="s">
        <v>18</v>
      </c>
      <c r="C46" s="41">
        <f>'tabela elementów'!D24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0">
        <f t="shared" si="7"/>
        <v>0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64"/>
      <c r="AI46" s="33"/>
    </row>
    <row r="47" spans="1:35">
      <c r="A47" s="186" t="str">
        <f>'tabela elementów'!A25</f>
        <v>2.1.4.3</v>
      </c>
      <c r="B47" s="25" t="str">
        <f>'tabela elementów'!B25</f>
        <v>elementy stalowe</v>
      </c>
      <c r="C47" s="40">
        <f>'tabela elementów'!C25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8">
        <f t="shared" si="7"/>
        <v>0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64"/>
      <c r="AI47" s="33"/>
    </row>
    <row r="48" spans="1:35" ht="15.75" thickBot="1">
      <c r="A48" s="187"/>
      <c r="B48" s="26" t="s">
        <v>18</v>
      </c>
      <c r="C48" s="41">
        <f>'tabela elementów'!D25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0">
        <f t="shared" si="7"/>
        <v>0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4"/>
      <c r="AI48" s="33"/>
    </row>
    <row r="49" spans="1:35">
      <c r="A49" s="186" t="str">
        <f>'tabela elementów'!A26</f>
        <v>2.1.4.4</v>
      </c>
      <c r="B49" s="25" t="str">
        <f>'tabela elementów'!B26</f>
        <v>docieplenie zbiorników</v>
      </c>
      <c r="C49" s="40">
        <f>'tabela elementów'!C26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8">
        <f>C49</f>
        <v>0</v>
      </c>
      <c r="Y49" s="40"/>
      <c r="Z49" s="40"/>
      <c r="AA49" s="40"/>
      <c r="AB49" s="40"/>
      <c r="AC49" s="40"/>
      <c r="AD49" s="40"/>
      <c r="AE49" s="40"/>
      <c r="AF49" s="40"/>
      <c r="AG49" s="40"/>
      <c r="AH49" s="42"/>
      <c r="AI49" s="33"/>
    </row>
    <row r="50" spans="1:35" ht="15.75" thickBot="1">
      <c r="A50" s="187"/>
      <c r="B50" s="26" t="s">
        <v>18</v>
      </c>
      <c r="C50" s="41">
        <f>'tabela elementów'!D26</f>
        <v>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30">
        <f>C50</f>
        <v>0</v>
      </c>
      <c r="Y50" s="41"/>
      <c r="Z50" s="41"/>
      <c r="AA50" s="41"/>
      <c r="AB50" s="41"/>
      <c r="AC50" s="41"/>
      <c r="AD50" s="41"/>
      <c r="AE50" s="41"/>
      <c r="AF50" s="41"/>
      <c r="AG50" s="41"/>
      <c r="AH50" s="42"/>
      <c r="AI50" s="33"/>
    </row>
    <row r="51" spans="1:35">
      <c r="A51" s="192" t="str">
        <f>'tabela elementów'!A27</f>
        <v>2.1.5</v>
      </c>
      <c r="B51" s="27" t="str">
        <f>'tabela elementów'!B27</f>
        <v>budynek socjalny</v>
      </c>
      <c r="C51" s="50">
        <f>'tabela elementów'!C27</f>
        <v>0</v>
      </c>
      <c r="D51" s="50">
        <f>D53+D55+D57+D59+D61+D63+D65+D67+D69+D71</f>
        <v>0</v>
      </c>
      <c r="E51" s="50">
        <f t="shared" ref="E51:AG52" si="8">E53+E55+E57+E59+E61+E63+E65+E67+E69+E71</f>
        <v>0</v>
      </c>
      <c r="F51" s="50">
        <f t="shared" si="8"/>
        <v>0</v>
      </c>
      <c r="G51" s="50">
        <f t="shared" si="8"/>
        <v>0</v>
      </c>
      <c r="H51" s="50">
        <f t="shared" si="8"/>
        <v>0</v>
      </c>
      <c r="I51" s="50">
        <f t="shared" si="8"/>
        <v>0</v>
      </c>
      <c r="J51" s="50">
        <f t="shared" si="8"/>
        <v>0</v>
      </c>
      <c r="K51" s="50">
        <f t="shared" si="8"/>
        <v>0</v>
      </c>
      <c r="L51" s="50">
        <f t="shared" si="8"/>
        <v>0</v>
      </c>
      <c r="M51" s="50">
        <f t="shared" si="8"/>
        <v>0</v>
      </c>
      <c r="N51" s="50">
        <f t="shared" si="8"/>
        <v>0</v>
      </c>
      <c r="O51" s="50">
        <f t="shared" si="8"/>
        <v>0</v>
      </c>
      <c r="P51" s="50">
        <f t="shared" si="8"/>
        <v>0</v>
      </c>
      <c r="Q51" s="50">
        <f t="shared" si="8"/>
        <v>0</v>
      </c>
      <c r="R51" s="50">
        <f t="shared" si="8"/>
        <v>0</v>
      </c>
      <c r="S51" s="51">
        <f t="shared" si="8"/>
        <v>0</v>
      </c>
      <c r="T51" s="50">
        <f t="shared" si="8"/>
        <v>0</v>
      </c>
      <c r="U51" s="50">
        <f t="shared" si="8"/>
        <v>0</v>
      </c>
      <c r="V51" s="50">
        <f t="shared" si="8"/>
        <v>0</v>
      </c>
      <c r="W51" s="50">
        <f t="shared" si="8"/>
        <v>0</v>
      </c>
      <c r="X51" s="50">
        <f t="shared" si="8"/>
        <v>0</v>
      </c>
      <c r="Y51" s="50">
        <f t="shared" si="8"/>
        <v>0</v>
      </c>
      <c r="Z51" s="50">
        <f t="shared" si="8"/>
        <v>0</v>
      </c>
      <c r="AA51" s="50">
        <f t="shared" si="8"/>
        <v>0</v>
      </c>
      <c r="AB51" s="50">
        <f t="shared" si="8"/>
        <v>0</v>
      </c>
      <c r="AC51" s="50">
        <f t="shared" si="8"/>
        <v>0</v>
      </c>
      <c r="AD51" s="50">
        <f t="shared" si="8"/>
        <v>0</v>
      </c>
      <c r="AE51" s="50">
        <f t="shared" si="8"/>
        <v>0</v>
      </c>
      <c r="AF51" s="50">
        <f t="shared" si="8"/>
        <v>0</v>
      </c>
      <c r="AG51" s="50">
        <f t="shared" si="8"/>
        <v>0</v>
      </c>
      <c r="AH51" s="42"/>
      <c r="AI51" s="33"/>
    </row>
    <row r="52" spans="1:35" ht="15.75" thickBot="1">
      <c r="A52" s="193"/>
      <c r="B52" s="44" t="s">
        <v>18</v>
      </c>
      <c r="C52" s="53">
        <f>'tabela elementów'!D27</f>
        <v>0</v>
      </c>
      <c r="D52" s="52">
        <f>D54+D56+D58+D60+D62+D64+D66+D68+D70+D72</f>
        <v>0</v>
      </c>
      <c r="E52" s="52">
        <f t="shared" si="8"/>
        <v>0</v>
      </c>
      <c r="F52" s="52">
        <f t="shared" si="8"/>
        <v>0</v>
      </c>
      <c r="G52" s="52">
        <f t="shared" si="8"/>
        <v>0</v>
      </c>
      <c r="H52" s="52">
        <f t="shared" si="8"/>
        <v>0</v>
      </c>
      <c r="I52" s="52">
        <f t="shared" si="8"/>
        <v>0</v>
      </c>
      <c r="J52" s="52">
        <f t="shared" si="8"/>
        <v>0</v>
      </c>
      <c r="K52" s="52">
        <f t="shared" si="8"/>
        <v>0</v>
      </c>
      <c r="L52" s="52">
        <f t="shared" si="8"/>
        <v>0</v>
      </c>
      <c r="M52" s="52">
        <f t="shared" si="8"/>
        <v>0</v>
      </c>
      <c r="N52" s="52">
        <f t="shared" si="8"/>
        <v>0</v>
      </c>
      <c r="O52" s="52">
        <f t="shared" si="8"/>
        <v>0</v>
      </c>
      <c r="P52" s="52">
        <f t="shared" si="8"/>
        <v>0</v>
      </c>
      <c r="Q52" s="52">
        <f t="shared" si="8"/>
        <v>0</v>
      </c>
      <c r="R52" s="52">
        <f t="shared" si="8"/>
        <v>0</v>
      </c>
      <c r="S52" s="75">
        <f t="shared" si="8"/>
        <v>0</v>
      </c>
      <c r="T52" s="52">
        <f t="shared" si="8"/>
        <v>0</v>
      </c>
      <c r="U52" s="52">
        <f t="shared" si="8"/>
        <v>0</v>
      </c>
      <c r="V52" s="52">
        <f t="shared" si="8"/>
        <v>0</v>
      </c>
      <c r="W52" s="52">
        <f t="shared" si="8"/>
        <v>0</v>
      </c>
      <c r="X52" s="52">
        <f t="shared" si="8"/>
        <v>0</v>
      </c>
      <c r="Y52" s="52">
        <f t="shared" si="8"/>
        <v>0</v>
      </c>
      <c r="Z52" s="52">
        <f t="shared" si="8"/>
        <v>0</v>
      </c>
      <c r="AA52" s="52">
        <f t="shared" si="8"/>
        <v>0</v>
      </c>
      <c r="AB52" s="52">
        <f t="shared" si="8"/>
        <v>0</v>
      </c>
      <c r="AC52" s="52">
        <f t="shared" si="8"/>
        <v>0</v>
      </c>
      <c r="AD52" s="52">
        <f t="shared" si="8"/>
        <v>0</v>
      </c>
      <c r="AE52" s="52">
        <f t="shared" si="8"/>
        <v>0</v>
      </c>
      <c r="AF52" s="52">
        <f t="shared" si="8"/>
        <v>0</v>
      </c>
      <c r="AG52" s="52">
        <f t="shared" si="8"/>
        <v>0</v>
      </c>
      <c r="AH52" s="42"/>
      <c r="AI52" s="33"/>
    </row>
    <row r="53" spans="1:35">
      <c r="A53" s="186" t="str">
        <f>'tabela elementów'!A28</f>
        <v>2.1.5.1</v>
      </c>
      <c r="B53" s="25" t="str">
        <f>'tabela elementów'!B28</f>
        <v>roboty ziemne</v>
      </c>
      <c r="C53" s="40">
        <f>'tabela elementów'!C28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8">
        <f>C53</f>
        <v>0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2"/>
      <c r="AI53" s="33"/>
    </row>
    <row r="54" spans="1:35" ht="15.75" thickBot="1">
      <c r="A54" s="187"/>
      <c r="B54" s="26" t="s">
        <v>18</v>
      </c>
      <c r="C54" s="41">
        <f>'tabela elementów'!D28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30">
        <f>C54</f>
        <v>0</v>
      </c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  <c r="AI54" s="33"/>
    </row>
    <row r="55" spans="1:35" ht="24">
      <c r="A55" s="186" t="str">
        <f>'tabela elementów'!A29</f>
        <v>2.1.5.2</v>
      </c>
      <c r="B55" s="25" t="str">
        <f>'tabela elementów'!B29</f>
        <v>roboty zbrojarsko-betoniarskie</v>
      </c>
      <c r="C55" s="40">
        <f>'tabela elementów'!C29</f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8">
        <f>C55</f>
        <v>0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2"/>
      <c r="AI55" s="33"/>
    </row>
    <row r="56" spans="1:35" ht="15.75" thickBot="1">
      <c r="A56" s="187"/>
      <c r="B56" s="26" t="s">
        <v>18</v>
      </c>
      <c r="C56" s="41">
        <f>'tabela elementów'!D29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0">
        <f>C56</f>
        <v>0</v>
      </c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  <c r="AI56" s="33"/>
    </row>
    <row r="57" spans="1:35">
      <c r="A57" s="186" t="str">
        <f>'tabela elementów'!A30</f>
        <v>2.1.5.3</v>
      </c>
      <c r="B57" s="25" t="str">
        <f>'tabela elementów'!B30</f>
        <v>ściany, ścianki, stropy</v>
      </c>
      <c r="C57" s="40">
        <f>'tabela elementów'!C30</f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8">
        <f>C57</f>
        <v>0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2"/>
      <c r="AI57" s="33"/>
    </row>
    <row r="58" spans="1:35" ht="15.75" thickBot="1">
      <c r="A58" s="187"/>
      <c r="B58" s="26" t="s">
        <v>18</v>
      </c>
      <c r="C58" s="41">
        <f>'tabela elementów'!D30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30">
        <f>C58</f>
        <v>0</v>
      </c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  <c r="AI58" s="33"/>
    </row>
    <row r="59" spans="1:35">
      <c r="A59" s="186" t="str">
        <f>'tabela elementów'!A31</f>
        <v>2.1.5.4</v>
      </c>
      <c r="B59" s="25" t="str">
        <f>'tabela elementów'!B31</f>
        <v>schody ze spocznikiem</v>
      </c>
      <c r="C59" s="40">
        <f>'tabela elementów'!C31</f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8">
        <f>C59</f>
        <v>0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2"/>
      <c r="AI59" s="33"/>
    </row>
    <row r="60" spans="1:35" ht="15.75" thickBot="1">
      <c r="A60" s="187"/>
      <c r="B60" s="26" t="s">
        <v>18</v>
      </c>
      <c r="C60" s="41">
        <f>'tabela elementów'!D31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30">
        <f>C60</f>
        <v>0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  <c r="AI60" s="33"/>
    </row>
    <row r="61" spans="1:35">
      <c r="A61" s="186" t="str">
        <f>'tabela elementów'!A32</f>
        <v>2.1.5.5</v>
      </c>
      <c r="B61" s="25" t="str">
        <f>'tabela elementów'!B32</f>
        <v>posadzki</v>
      </c>
      <c r="C61" s="40">
        <f>'tabela elementów'!C32</f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28">
        <f>C61</f>
        <v>0</v>
      </c>
      <c r="Z61" s="40"/>
      <c r="AA61" s="40"/>
      <c r="AB61" s="40"/>
      <c r="AC61" s="40"/>
      <c r="AD61" s="40"/>
      <c r="AE61" s="40"/>
      <c r="AF61" s="40"/>
      <c r="AG61" s="40"/>
      <c r="AH61" s="42"/>
      <c r="AI61" s="33"/>
    </row>
    <row r="62" spans="1:35" ht="15.75" thickBot="1">
      <c r="A62" s="187"/>
      <c r="B62" s="26" t="s">
        <v>18</v>
      </c>
      <c r="C62" s="41">
        <f>'tabela elementów'!D32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0">
        <f>C62</f>
        <v>0</v>
      </c>
      <c r="Z62" s="41"/>
      <c r="AA62" s="41"/>
      <c r="AB62" s="41"/>
      <c r="AC62" s="41"/>
      <c r="AD62" s="41"/>
      <c r="AE62" s="41"/>
      <c r="AF62" s="41"/>
      <c r="AG62" s="41"/>
      <c r="AH62" s="42"/>
      <c r="AI62" s="33"/>
    </row>
    <row r="63" spans="1:35" ht="24">
      <c r="A63" s="186" t="str">
        <f>'tabela elementów'!A33</f>
        <v>2.1.5.6</v>
      </c>
      <c r="B63" s="25" t="str">
        <f>'tabela elementów'!B33</f>
        <v>stolarka okienna i drzwiowa</v>
      </c>
      <c r="C63" s="40">
        <f>'tabela elementów'!C33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28">
        <f>C63</f>
        <v>0</v>
      </c>
      <c r="Z63" s="40"/>
      <c r="AA63" s="40"/>
      <c r="AB63" s="40"/>
      <c r="AC63" s="40"/>
      <c r="AD63" s="40"/>
      <c r="AE63" s="40"/>
      <c r="AF63" s="40"/>
      <c r="AG63" s="40"/>
      <c r="AH63" s="42"/>
      <c r="AI63" s="33"/>
    </row>
    <row r="64" spans="1:35" ht="15.75" thickBot="1">
      <c r="A64" s="187"/>
      <c r="B64" s="26" t="s">
        <v>18</v>
      </c>
      <c r="C64" s="41">
        <f>'tabela elementów'!D33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0">
        <f>C64</f>
        <v>0</v>
      </c>
      <c r="Z64" s="41"/>
      <c r="AA64" s="41"/>
      <c r="AB64" s="41"/>
      <c r="AC64" s="41"/>
      <c r="AD64" s="41"/>
      <c r="AE64" s="41"/>
      <c r="AF64" s="41"/>
      <c r="AG64" s="41"/>
      <c r="AH64" s="42"/>
      <c r="AI64" s="33"/>
    </row>
    <row r="65" spans="1:35">
      <c r="A65" s="186" t="str">
        <f>'tabela elementów'!A34</f>
        <v>2.1.5.7</v>
      </c>
      <c r="B65" s="25" t="str">
        <f>'tabela elementów'!B34</f>
        <v>dach</v>
      </c>
      <c r="C65" s="40">
        <f>'tabela elementów'!C34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97"/>
      <c r="U65" s="40"/>
      <c r="V65" s="40"/>
      <c r="W65" s="40"/>
      <c r="X65" s="97">
        <f>C65</f>
        <v>0</v>
      </c>
      <c r="Y65" s="40"/>
      <c r="Z65" s="40"/>
      <c r="AA65" s="40"/>
      <c r="AB65" s="40"/>
      <c r="AC65" s="40"/>
      <c r="AD65" s="40"/>
      <c r="AE65" s="40"/>
      <c r="AF65" s="40"/>
      <c r="AG65" s="40"/>
      <c r="AH65" s="42"/>
      <c r="AI65" s="33"/>
    </row>
    <row r="66" spans="1:35" ht="15.75" thickBot="1">
      <c r="A66" s="187"/>
      <c r="B66" s="26" t="s">
        <v>18</v>
      </c>
      <c r="C66" s="41">
        <f>'tabela elementów'!D34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98"/>
      <c r="U66" s="41"/>
      <c r="V66" s="41"/>
      <c r="W66" s="41"/>
      <c r="X66" s="98">
        <f>C66</f>
        <v>0</v>
      </c>
      <c r="Y66" s="41"/>
      <c r="Z66" s="41"/>
      <c r="AA66" s="41"/>
      <c r="AB66" s="41"/>
      <c r="AC66" s="41"/>
      <c r="AD66" s="41"/>
      <c r="AE66" s="41"/>
      <c r="AF66" s="41"/>
      <c r="AG66" s="41"/>
      <c r="AH66" s="42"/>
      <c r="AI66" s="33"/>
    </row>
    <row r="67" spans="1:35" ht="24">
      <c r="A67" s="186" t="str">
        <f>'tabela elementów'!A35</f>
        <v>2.1.5.8</v>
      </c>
      <c r="B67" s="25" t="str">
        <f>'tabela elementów'!B35</f>
        <v>wykończenie ścian i sufitów</v>
      </c>
      <c r="C67" s="40">
        <f>'tabela elementów'!C35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28">
        <f t="shared" ref="Z67:Z72" si="9">C67</f>
        <v>0</v>
      </c>
      <c r="AA67" s="40"/>
      <c r="AB67" s="40"/>
      <c r="AC67" s="40"/>
      <c r="AD67" s="40"/>
      <c r="AE67" s="40"/>
      <c r="AF67" s="40"/>
      <c r="AG67" s="40"/>
      <c r="AH67" s="42"/>
      <c r="AI67" s="33"/>
    </row>
    <row r="68" spans="1:35" ht="15.75" thickBot="1">
      <c r="A68" s="187"/>
      <c r="B68" s="26" t="s">
        <v>18</v>
      </c>
      <c r="C68" s="41">
        <f>'tabela elementów'!D35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30">
        <f t="shared" si="9"/>
        <v>0</v>
      </c>
      <c r="AA68" s="41"/>
      <c r="AB68" s="41"/>
      <c r="AC68" s="41"/>
      <c r="AD68" s="41"/>
      <c r="AE68" s="41"/>
      <c r="AF68" s="41"/>
      <c r="AG68" s="41"/>
      <c r="AH68" s="42"/>
      <c r="AI68" s="33"/>
    </row>
    <row r="69" spans="1:35" ht="15" customHeight="1">
      <c r="A69" s="186" t="str">
        <f>'tabela elementów'!A36</f>
        <v>2.1.5.9</v>
      </c>
      <c r="B69" s="25" t="str">
        <f>'tabela elementów'!B36</f>
        <v>roboty wykończeniowe zewnętrzne</v>
      </c>
      <c r="C69" s="40">
        <f>'tabela elementów'!C36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28">
        <f t="shared" si="9"/>
        <v>0</v>
      </c>
      <c r="AA69" s="40"/>
      <c r="AB69" s="40"/>
      <c r="AC69" s="40"/>
      <c r="AD69" s="40"/>
      <c r="AE69" s="40"/>
      <c r="AF69" s="40"/>
      <c r="AG69" s="40"/>
      <c r="AH69" s="42"/>
      <c r="AI69" s="33"/>
    </row>
    <row r="70" spans="1:35" ht="15.75" thickBot="1">
      <c r="A70" s="187"/>
      <c r="B70" s="26" t="s">
        <v>18</v>
      </c>
      <c r="C70" s="41">
        <f>'tabela elementów'!D36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30">
        <f t="shared" si="9"/>
        <v>0</v>
      </c>
      <c r="AA70" s="41"/>
      <c r="AB70" s="41"/>
      <c r="AC70" s="41"/>
      <c r="AD70" s="41"/>
      <c r="AE70" s="41"/>
      <c r="AF70" s="41"/>
      <c r="AG70" s="41"/>
      <c r="AH70" s="42"/>
      <c r="AI70" s="33"/>
    </row>
    <row r="71" spans="1:35" ht="18" customHeight="1">
      <c r="A71" s="186" t="str">
        <f>'tabela elementów'!A37</f>
        <v>2.1.5.10</v>
      </c>
      <c r="B71" s="25" t="str">
        <f>'tabela elementów'!B37</f>
        <v xml:space="preserve">opaska </v>
      </c>
      <c r="C71" s="40">
        <f>'tabela elementów'!C37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28">
        <f t="shared" si="9"/>
        <v>0</v>
      </c>
      <c r="AA71" s="40"/>
      <c r="AB71" s="40"/>
      <c r="AC71" s="40"/>
      <c r="AD71" s="40"/>
      <c r="AE71" s="40"/>
      <c r="AF71" s="40"/>
      <c r="AG71" s="40"/>
      <c r="AH71" s="42"/>
      <c r="AI71" s="33"/>
    </row>
    <row r="72" spans="1:35" ht="15.75" thickBot="1">
      <c r="A72" s="187"/>
      <c r="B72" s="79" t="s">
        <v>18</v>
      </c>
      <c r="C72" s="41">
        <f>'tabela elementów'!D37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30">
        <f t="shared" si="9"/>
        <v>0</v>
      </c>
      <c r="AA72" s="41"/>
      <c r="AB72" s="41"/>
      <c r="AC72" s="41"/>
      <c r="AD72" s="41"/>
      <c r="AE72" s="41"/>
      <c r="AF72" s="41"/>
      <c r="AG72" s="41"/>
      <c r="AH72" s="42"/>
      <c r="AI72" s="33"/>
    </row>
    <row r="73" spans="1:35" ht="24">
      <c r="A73" s="186" t="str">
        <f>'tabela elementów'!A38</f>
        <v>2.1.6</v>
      </c>
      <c r="B73" s="78" t="str">
        <f>'tabela elementów'!B38</f>
        <v>pompownia ścieków surowych</v>
      </c>
      <c r="C73" s="40">
        <f>'tabela elementów'!C38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97"/>
      <c r="U73" s="40"/>
      <c r="V73" s="40"/>
      <c r="W73" s="40"/>
      <c r="X73" s="40"/>
      <c r="Y73" s="97">
        <f t="shared" ref="Y73:Y78" si="10">C73</f>
        <v>0</v>
      </c>
      <c r="Z73" s="40"/>
      <c r="AA73" s="40"/>
      <c r="AB73" s="40"/>
      <c r="AC73" s="40"/>
      <c r="AD73" s="40"/>
      <c r="AE73" s="40"/>
      <c r="AF73" s="40"/>
      <c r="AG73" s="40"/>
      <c r="AH73" s="42"/>
      <c r="AI73" s="33"/>
    </row>
    <row r="74" spans="1:35" ht="15.75" thickBot="1">
      <c r="A74" s="187"/>
      <c r="B74" s="79" t="s">
        <v>18</v>
      </c>
      <c r="C74" s="41">
        <f>'tabela elementów'!D38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98"/>
      <c r="U74" s="41"/>
      <c r="V74" s="41"/>
      <c r="W74" s="41"/>
      <c r="X74" s="41"/>
      <c r="Y74" s="98">
        <f t="shared" si="10"/>
        <v>0</v>
      </c>
      <c r="Z74" s="41"/>
      <c r="AA74" s="41"/>
      <c r="AB74" s="41"/>
      <c r="AC74" s="41"/>
      <c r="AD74" s="41"/>
      <c r="AE74" s="41"/>
      <c r="AF74" s="41"/>
      <c r="AG74" s="41"/>
      <c r="AH74" s="42"/>
      <c r="AI74" s="33"/>
    </row>
    <row r="75" spans="1:35" ht="24">
      <c r="A75" s="192" t="str">
        <f>'tabela elementów'!A39</f>
        <v>2.1.7</v>
      </c>
      <c r="B75" s="94" t="str">
        <f>'tabela elementów'!B39</f>
        <v>punkt zlewny sciekow dowożonych</v>
      </c>
      <c r="C75" s="50">
        <f>'tabela elementów'!C39</f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99"/>
      <c r="U75" s="50"/>
      <c r="V75" s="50"/>
      <c r="W75" s="50"/>
      <c r="X75" s="50"/>
      <c r="Y75" s="99">
        <f t="shared" si="10"/>
        <v>0</v>
      </c>
      <c r="Z75" s="50"/>
      <c r="AA75" s="50"/>
      <c r="AB75" s="50"/>
      <c r="AC75" s="50"/>
      <c r="AD75" s="50"/>
      <c r="AE75" s="50"/>
      <c r="AF75" s="50"/>
      <c r="AG75" s="50"/>
      <c r="AH75" s="42"/>
      <c r="AI75" s="33"/>
    </row>
    <row r="76" spans="1:35" ht="15.75" thickBot="1">
      <c r="A76" s="193"/>
      <c r="B76" s="95" t="s">
        <v>18</v>
      </c>
      <c r="C76" s="53">
        <f>'tabela elementów'!D39</f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00"/>
      <c r="U76" s="53"/>
      <c r="V76" s="53"/>
      <c r="W76" s="53"/>
      <c r="X76" s="53"/>
      <c r="Y76" s="100">
        <f t="shared" si="10"/>
        <v>0</v>
      </c>
      <c r="Z76" s="53"/>
      <c r="AA76" s="53"/>
      <c r="AB76" s="53"/>
      <c r="AC76" s="53"/>
      <c r="AD76" s="53"/>
      <c r="AE76" s="53"/>
      <c r="AF76" s="53"/>
      <c r="AG76" s="53"/>
      <c r="AH76" s="42"/>
      <c r="AI76" s="33"/>
    </row>
    <row r="77" spans="1:35" ht="24">
      <c r="A77" s="192" t="str">
        <f>'tabela elementów'!A40</f>
        <v>2.1.8</v>
      </c>
      <c r="B77" s="94" t="str">
        <f>'tabela elementów'!B40</f>
        <v>fundament pod zbiornik PIX</v>
      </c>
      <c r="C77" s="50">
        <f>'tabela elementów'!C40</f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99"/>
      <c r="U77" s="50"/>
      <c r="V77" s="50"/>
      <c r="W77" s="50"/>
      <c r="X77" s="50"/>
      <c r="Y77" s="99">
        <f t="shared" si="10"/>
        <v>0</v>
      </c>
      <c r="Z77" s="50"/>
      <c r="AA77" s="50"/>
      <c r="AB77" s="50"/>
      <c r="AC77" s="50"/>
      <c r="AD77" s="50"/>
      <c r="AE77" s="50"/>
      <c r="AF77" s="50"/>
      <c r="AG77" s="50"/>
      <c r="AH77" s="42"/>
      <c r="AI77" s="33"/>
    </row>
    <row r="78" spans="1:35" ht="15.75" thickBot="1">
      <c r="A78" s="193"/>
      <c r="B78" s="44" t="s">
        <v>18</v>
      </c>
      <c r="C78" s="53">
        <f>'tabela elementów'!D40</f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00"/>
      <c r="U78" s="53"/>
      <c r="V78" s="53"/>
      <c r="W78" s="53"/>
      <c r="X78" s="53"/>
      <c r="Y78" s="100">
        <f t="shared" si="10"/>
        <v>0</v>
      </c>
      <c r="Z78" s="53"/>
      <c r="AA78" s="53"/>
      <c r="AB78" s="53"/>
      <c r="AC78" s="53"/>
      <c r="AD78" s="53"/>
      <c r="AE78" s="53"/>
      <c r="AF78" s="53"/>
      <c r="AG78" s="53"/>
      <c r="AH78" s="42"/>
      <c r="AI78" s="33"/>
    </row>
    <row r="79" spans="1:35">
      <c r="A79" s="192" t="str">
        <f>'tabela elementów'!A41</f>
        <v>2.1.9</v>
      </c>
      <c r="B79" s="94" t="str">
        <f>'tabela elementów'!B41</f>
        <v>zagospodarowanie terenu</v>
      </c>
      <c r="C79" s="50">
        <f>'tabela elementów'!C41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1">
        <f>C79</f>
        <v>0</v>
      </c>
      <c r="AE79" s="50"/>
      <c r="AF79" s="50"/>
      <c r="AG79" s="50"/>
      <c r="AH79" s="42"/>
      <c r="AI79" s="33"/>
    </row>
    <row r="80" spans="1:35" ht="15.75" thickBot="1">
      <c r="A80" s="193"/>
      <c r="B80" s="44" t="s">
        <v>18</v>
      </c>
      <c r="C80" s="53">
        <f>'tabela elementów'!D41</f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4">
        <f>C80</f>
        <v>0</v>
      </c>
      <c r="AE80" s="53"/>
      <c r="AF80" s="53"/>
      <c r="AG80" s="53"/>
      <c r="AH80" s="42"/>
      <c r="AI80" s="33"/>
    </row>
    <row r="81" spans="1:35">
      <c r="A81" s="186" t="str">
        <f>'tabela elementów'!A42</f>
        <v>2.1.10</v>
      </c>
      <c r="B81" s="78" t="str">
        <f>'tabela elementów'!B42</f>
        <v>rozruch i wyposażenie</v>
      </c>
      <c r="C81" s="40">
        <f>'tabela elementów'!C42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8">
        <f>C81</f>
        <v>0</v>
      </c>
      <c r="AE81" s="40"/>
      <c r="AF81" s="40"/>
      <c r="AG81" s="40"/>
      <c r="AH81" s="42"/>
      <c r="AI81" s="33"/>
    </row>
    <row r="82" spans="1:35" ht="15.75" thickBot="1">
      <c r="A82" s="187"/>
      <c r="B82" s="26" t="s">
        <v>18</v>
      </c>
      <c r="C82" s="41">
        <f>'tabela elementów'!D42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30">
        <f>C82</f>
        <v>0</v>
      </c>
      <c r="AE82" s="41"/>
      <c r="AF82" s="41"/>
      <c r="AG82" s="41"/>
      <c r="AH82" s="42"/>
      <c r="AI82" s="33"/>
    </row>
    <row r="83" spans="1:35" ht="24">
      <c r="A83" s="186" t="str">
        <f>'tabela elementów'!A43</f>
        <v>2.1.11</v>
      </c>
      <c r="B83" s="78" t="str">
        <f>'tabela elementów'!B43</f>
        <v>instalacje wod-kan, went i co</v>
      </c>
      <c r="C83" s="40">
        <f>'tabela elementów'!C43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28">
        <f>C83</f>
        <v>0</v>
      </c>
      <c r="AA83" s="40"/>
      <c r="AB83" s="40"/>
      <c r="AC83" s="40"/>
      <c r="AD83" s="40"/>
      <c r="AE83" s="40"/>
      <c r="AF83" s="40"/>
      <c r="AG83" s="40"/>
      <c r="AH83" s="42"/>
      <c r="AI83" s="33"/>
    </row>
    <row r="84" spans="1:35" ht="15.75" thickBot="1">
      <c r="A84" s="187"/>
      <c r="B84" s="26" t="s">
        <v>18</v>
      </c>
      <c r="C84" s="41">
        <f>'tabela elementów'!D43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30">
        <f>C84</f>
        <v>0</v>
      </c>
      <c r="AA84" s="41"/>
      <c r="AB84" s="41"/>
      <c r="AC84" s="41"/>
      <c r="AD84" s="41"/>
      <c r="AE84" s="41"/>
      <c r="AF84" s="41"/>
      <c r="AG84" s="41"/>
      <c r="AH84" s="42"/>
      <c r="AI84" s="33"/>
    </row>
    <row r="85" spans="1:35">
      <c r="A85" s="186" t="str">
        <f>'tabela elementów'!A44</f>
        <v>2.1.12</v>
      </c>
      <c r="B85" s="78" t="str">
        <f>'tabela elementów'!B44</f>
        <v>technologia</v>
      </c>
      <c r="C85" s="40">
        <f>'tabela elementów'!C44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97"/>
      <c r="W85" s="40"/>
      <c r="X85" s="40"/>
      <c r="Y85" s="40"/>
      <c r="Z85" s="40"/>
      <c r="AA85" s="40"/>
      <c r="AB85" s="40"/>
      <c r="AC85" s="97">
        <f>C85</f>
        <v>0</v>
      </c>
      <c r="AD85" s="40"/>
      <c r="AE85" s="40"/>
      <c r="AF85" s="40"/>
      <c r="AG85" s="40"/>
      <c r="AH85" s="42"/>
      <c r="AI85" s="33"/>
    </row>
    <row r="86" spans="1:35" ht="15.75" thickBot="1">
      <c r="A86" s="187"/>
      <c r="B86" s="26" t="s">
        <v>18</v>
      </c>
      <c r="C86" s="41">
        <f>'tabela elementów'!D44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98"/>
      <c r="W86" s="41"/>
      <c r="X86" s="41"/>
      <c r="Y86" s="41"/>
      <c r="Z86" s="41"/>
      <c r="AA86" s="41"/>
      <c r="AB86" s="41"/>
      <c r="AC86" s="98">
        <f>C86</f>
        <v>0</v>
      </c>
      <c r="AD86" s="41"/>
      <c r="AE86" s="41"/>
      <c r="AF86" s="41"/>
      <c r="AG86" s="41"/>
      <c r="AH86" s="42"/>
      <c r="AI86" s="33"/>
    </row>
    <row r="87" spans="1:35" ht="24">
      <c r="A87" s="186" t="str">
        <f>'tabela elementów'!A45</f>
        <v>2.1.13</v>
      </c>
      <c r="B87" s="78" t="str">
        <f>'tabela elementów'!B45</f>
        <v>instalacje elektryczne i AKPiA</v>
      </c>
      <c r="C87" s="40">
        <f>'tabela elementów'!C45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97">
        <f>C87</f>
        <v>0</v>
      </c>
      <c r="AA87" s="40"/>
      <c r="AB87" s="40"/>
      <c r="AC87" s="40"/>
      <c r="AD87" s="40"/>
      <c r="AE87" s="40"/>
      <c r="AF87" s="40"/>
      <c r="AG87" s="40"/>
      <c r="AH87" s="64"/>
      <c r="AI87" s="33"/>
    </row>
    <row r="88" spans="1:35" ht="15.75" thickBot="1">
      <c r="A88" s="187"/>
      <c r="B88" s="26" t="s">
        <v>18</v>
      </c>
      <c r="C88" s="41">
        <f>'tabela elementów'!D45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98">
        <f>C88</f>
        <v>0</v>
      </c>
      <c r="AA88" s="41"/>
      <c r="AB88" s="41"/>
      <c r="AC88" s="41"/>
      <c r="AD88" s="41"/>
      <c r="AE88" s="41"/>
      <c r="AF88" s="41"/>
      <c r="AG88" s="41"/>
      <c r="AH88" s="42"/>
      <c r="AI88" s="33"/>
    </row>
    <row r="89" spans="1:35">
      <c r="A89" s="186" t="str">
        <f>'tabela elementów'!A46</f>
        <v>2.1.14</v>
      </c>
      <c r="B89" s="25" t="str">
        <f>'tabela elementów'!B46</f>
        <v>sieci zewnętrzne</v>
      </c>
      <c r="C89" s="40">
        <f>'tabela elementów'!C46</f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97">
        <f>C89</f>
        <v>0</v>
      </c>
      <c r="AC89" s="40"/>
      <c r="AD89" s="40"/>
      <c r="AE89" s="40"/>
      <c r="AF89" s="40"/>
      <c r="AG89" s="40"/>
      <c r="AH89" s="42"/>
      <c r="AI89" s="33"/>
    </row>
    <row r="90" spans="1:35" ht="15.75" thickBot="1">
      <c r="A90" s="187"/>
      <c r="B90" s="26" t="s">
        <v>18</v>
      </c>
      <c r="C90" s="41">
        <f>'tabela elementów'!D46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98">
        <f>C90</f>
        <v>0</v>
      </c>
      <c r="AC90" s="41"/>
      <c r="AD90" s="41"/>
      <c r="AE90" s="41"/>
      <c r="AF90" s="41"/>
      <c r="AG90" s="41"/>
      <c r="AH90" s="42"/>
      <c r="AI90" s="33"/>
    </row>
    <row r="91" spans="1:35">
      <c r="A91" s="186" t="str">
        <f>'tabela elementów'!A47</f>
        <v>2.2</v>
      </c>
      <c r="B91" s="25" t="str">
        <f>'tabela elementów'!B47</f>
        <v>Suszaria osadu</v>
      </c>
      <c r="C91" s="40">
        <f>'tabela elementów'!C47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>
        <f>C91</f>
        <v>0</v>
      </c>
      <c r="AD91" s="40"/>
      <c r="AE91" s="40"/>
      <c r="AF91" s="40"/>
      <c r="AG91" s="40"/>
      <c r="AH91" s="42"/>
      <c r="AI91" s="33"/>
    </row>
    <row r="92" spans="1:35" ht="15.75" thickBot="1">
      <c r="A92" s="187"/>
      <c r="B92" s="79" t="s">
        <v>18</v>
      </c>
      <c r="C92" s="41">
        <f>'tabela elementów'!D47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30">
        <f>C92</f>
        <v>0</v>
      </c>
      <c r="AD92" s="41"/>
      <c r="AE92" s="41"/>
      <c r="AF92" s="41"/>
      <c r="AG92" s="41"/>
      <c r="AH92" s="42"/>
      <c r="AI92" s="33"/>
    </row>
    <row r="93" spans="1:35" ht="24" customHeight="1">
      <c r="A93" s="186" t="str">
        <f>'tabela elementów'!A48</f>
        <v>2.3</v>
      </c>
      <c r="B93" s="25" t="str">
        <f>'tabela elementów'!B48</f>
        <v>Wiaty magazynowe</v>
      </c>
      <c r="C93" s="66">
        <f>'tabela elementów'!C48</f>
        <v>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66"/>
      <c r="Q93" s="19"/>
      <c r="R93" s="19"/>
      <c r="S93" s="19"/>
      <c r="T93" s="31">
        <f>C93</f>
        <v>0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38"/>
      <c r="AH93" s="42"/>
      <c r="AI93" s="33"/>
    </row>
    <row r="94" spans="1:35" ht="15.75" thickBot="1">
      <c r="A94" s="187"/>
      <c r="B94" s="26" t="s">
        <v>18</v>
      </c>
      <c r="C94" s="74">
        <f>'tabela elementów'!D48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74"/>
      <c r="Q94" s="29"/>
      <c r="R94" s="29"/>
      <c r="S94" s="29"/>
      <c r="T94" s="32">
        <f>C94</f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9"/>
      <c r="AH94" s="42"/>
      <c r="AI94" s="33"/>
    </row>
    <row r="95" spans="1:35" ht="25.5" customHeight="1">
      <c r="A95" s="186" t="str">
        <f>'tabela elementów'!A49</f>
        <v>2.4</v>
      </c>
      <c r="B95" s="25" t="str">
        <f>'tabela elementów'!B49</f>
        <v>Fotowoltaika</v>
      </c>
      <c r="C95" s="40">
        <f>'tabela elementów'!C49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40"/>
      <c r="AD95" s="28">
        <f>C95</f>
        <v>0</v>
      </c>
      <c r="AE95" s="20"/>
      <c r="AF95" s="20"/>
      <c r="AG95" s="36"/>
      <c r="AH95" s="42"/>
      <c r="AI95" s="33"/>
    </row>
    <row r="96" spans="1:35" ht="15.75" thickBot="1">
      <c r="A96" s="187"/>
      <c r="B96" s="26" t="s">
        <v>18</v>
      </c>
      <c r="C96" s="41">
        <f>'tabela elementów'!D49</f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41"/>
      <c r="AD96" s="30">
        <f>C96</f>
        <v>0</v>
      </c>
      <c r="AE96" s="21"/>
      <c r="AF96" s="21"/>
      <c r="AG96" s="37"/>
      <c r="AH96" s="42"/>
      <c r="AI96" s="33"/>
    </row>
    <row r="97" spans="1:35" ht="33" customHeight="1">
      <c r="A97" s="186" t="str">
        <f>'tabela elementów'!A50</f>
        <v>2.5</v>
      </c>
      <c r="B97" s="25" t="str">
        <f>'tabela elementów'!B50</f>
        <v>Monitoring i instalacja przeciwwłamaniowa</v>
      </c>
      <c r="C97" s="66">
        <f>'tabela elementów'!C50</f>
        <v>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20"/>
      <c r="R97" s="20"/>
      <c r="S97" s="20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31">
        <f>C97</f>
        <v>0</v>
      </c>
      <c r="AE97" s="19"/>
      <c r="AF97" s="19"/>
      <c r="AG97" s="38"/>
      <c r="AH97" s="42"/>
      <c r="AI97" s="33"/>
    </row>
    <row r="98" spans="1:35" ht="15.75" thickBot="1">
      <c r="A98" s="187"/>
      <c r="B98" s="26" t="s">
        <v>18</v>
      </c>
      <c r="C98" s="74">
        <f>'tabela elementów'!D50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1"/>
      <c r="Q98" s="21"/>
      <c r="R98" s="21"/>
      <c r="S98" s="21"/>
      <c r="T98" s="29"/>
      <c r="U98" s="29"/>
      <c r="V98" s="29"/>
      <c r="W98" s="29"/>
      <c r="X98" s="29"/>
      <c r="Y98" s="21"/>
      <c r="Z98" s="21"/>
      <c r="AA98" s="21"/>
      <c r="AB98" s="21"/>
      <c r="AC98" s="29"/>
      <c r="AD98" s="30">
        <f>C98</f>
        <v>0</v>
      </c>
      <c r="AE98" s="29"/>
      <c r="AF98" s="29"/>
      <c r="AG98" s="39"/>
      <c r="AH98" s="42"/>
      <c r="AI98" s="33"/>
    </row>
    <row r="99" spans="1:35" ht="30" customHeight="1">
      <c r="A99" s="192">
        <f>'tabela elementów'!A51</f>
        <v>3</v>
      </c>
      <c r="B99" s="94" t="str">
        <f>'tabela elementów'!B51</f>
        <v>Monitoring i telemetria</v>
      </c>
      <c r="C99" s="40">
        <f>'tabela elementów'!C51</f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66"/>
      <c r="Q99" s="66"/>
      <c r="R99" s="66"/>
      <c r="S99" s="31">
        <f>33400*4</f>
        <v>133600</v>
      </c>
      <c r="T99" s="28">
        <f>33400*4</f>
        <v>133600</v>
      </c>
      <c r="U99" s="20"/>
      <c r="V99" s="20"/>
      <c r="W99" s="20"/>
      <c r="X99" s="20"/>
      <c r="Y99" s="31">
        <f>35300*8</f>
        <v>282400</v>
      </c>
      <c r="Z99" s="31">
        <f>35300*8</f>
        <v>282400</v>
      </c>
      <c r="AA99" s="31">
        <f>35300*6</f>
        <v>211800</v>
      </c>
      <c r="AB99" s="66"/>
      <c r="AC99" s="20"/>
      <c r="AD99" s="31">
        <f>701875+33000</f>
        <v>734875</v>
      </c>
      <c r="AE99" s="20"/>
      <c r="AF99" s="20"/>
      <c r="AG99" s="36"/>
      <c r="AH99" s="42"/>
      <c r="AI99" s="33"/>
    </row>
    <row r="100" spans="1:35" ht="15.75" thickBot="1">
      <c r="A100" s="193"/>
      <c r="B100" s="26" t="s">
        <v>18</v>
      </c>
      <c r="C100" s="41">
        <f>'tabela elementów'!D51</f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74"/>
      <c r="Q100" s="74"/>
      <c r="R100" s="74"/>
      <c r="S100" s="32">
        <f>(S99*1.23)-S99</f>
        <v>30728</v>
      </c>
      <c r="T100" s="30">
        <f>(T99*1.23)-T99</f>
        <v>30728</v>
      </c>
      <c r="U100" s="21"/>
      <c r="V100" s="21"/>
      <c r="W100" s="21"/>
      <c r="X100" s="21"/>
      <c r="Y100" s="32">
        <f>(Y99*1.23)-Y99</f>
        <v>64952</v>
      </c>
      <c r="Z100" s="32">
        <f t="shared" ref="Z100:AA100" si="11">(Z99*1.23)-Z99</f>
        <v>64952</v>
      </c>
      <c r="AA100" s="32">
        <f t="shared" si="11"/>
        <v>48714</v>
      </c>
      <c r="AB100" s="74"/>
      <c r="AC100" s="21"/>
      <c r="AD100" s="32">
        <f>(AD99*1.23)-AD99</f>
        <v>169021.25</v>
      </c>
      <c r="AE100" s="21"/>
      <c r="AF100" s="21"/>
      <c r="AG100" s="37"/>
      <c r="AH100" s="42"/>
      <c r="AI100" s="33"/>
    </row>
    <row r="101" spans="1:35" ht="27" customHeight="1">
      <c r="A101" s="192">
        <f>'tabela elementów'!A64</f>
        <v>4</v>
      </c>
      <c r="B101" s="27" t="str">
        <f>'tabela elementów'!B64</f>
        <v>Konserwacja pompowni sieciowych</v>
      </c>
      <c r="C101" s="66"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0"/>
      <c r="Q101" s="40"/>
      <c r="R101" s="34"/>
      <c r="S101" s="34"/>
      <c r="T101" s="19"/>
      <c r="U101" s="19"/>
      <c r="V101" s="19"/>
      <c r="W101" s="19"/>
      <c r="X101" s="19"/>
      <c r="Y101" s="40">
        <v>0</v>
      </c>
      <c r="Z101" s="40">
        <v>0</v>
      </c>
      <c r="AA101" s="40">
        <v>0</v>
      </c>
      <c r="AB101" s="40">
        <v>0</v>
      </c>
      <c r="AC101" s="19"/>
      <c r="AD101" s="34"/>
      <c r="AE101" s="19"/>
      <c r="AF101" s="19"/>
      <c r="AG101" s="38"/>
      <c r="AH101" s="64"/>
      <c r="AI101" s="33"/>
    </row>
    <row r="102" spans="1:35" ht="15.75" thickBot="1">
      <c r="A102" s="193"/>
      <c r="B102" s="26" t="s">
        <v>18</v>
      </c>
      <c r="C102" s="74"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41"/>
      <c r="Q102" s="41"/>
      <c r="R102" s="35"/>
      <c r="S102" s="35"/>
      <c r="T102" s="29"/>
      <c r="U102" s="29"/>
      <c r="V102" s="29"/>
      <c r="W102" s="29"/>
      <c r="X102" s="29"/>
      <c r="Y102" s="41">
        <f>(Y101*1.23)-Y101</f>
        <v>0</v>
      </c>
      <c r="Z102" s="41">
        <f>(Z101*1.23)-Z101</f>
        <v>0</v>
      </c>
      <c r="AA102" s="41">
        <f>(AA101*1.23)-AA101</f>
        <v>0</v>
      </c>
      <c r="AB102" s="41">
        <f>(AB101*1.23)-AB101</f>
        <v>0</v>
      </c>
      <c r="AC102" s="29"/>
      <c r="AE102" s="29"/>
      <c r="AF102" s="29"/>
      <c r="AG102" s="39"/>
      <c r="AH102" s="42"/>
      <c r="AI102" s="33"/>
    </row>
    <row r="103" spans="1:35">
      <c r="A103" s="181" t="s">
        <v>19</v>
      </c>
      <c r="B103" s="182"/>
      <c r="C103" s="20" t="e">
        <f>C5+C7+C31+C99+C101</f>
        <v>#REF!</v>
      </c>
      <c r="D103" s="20">
        <f t="shared" ref="D103:AG103" si="12">D5+D7+D31+D99+D101</f>
        <v>0</v>
      </c>
      <c r="E103" s="28" t="e">
        <f t="shared" si="12"/>
        <v>#REF!</v>
      </c>
      <c r="F103" s="20">
        <f t="shared" si="12"/>
        <v>0</v>
      </c>
      <c r="G103" s="20">
        <f t="shared" si="12"/>
        <v>0</v>
      </c>
      <c r="H103" s="20">
        <f t="shared" si="12"/>
        <v>0</v>
      </c>
      <c r="I103" s="20">
        <f t="shared" si="12"/>
        <v>0</v>
      </c>
      <c r="J103" s="20">
        <f t="shared" si="12"/>
        <v>0</v>
      </c>
      <c r="K103" s="20">
        <f t="shared" si="12"/>
        <v>0</v>
      </c>
      <c r="L103" s="20">
        <f t="shared" si="12"/>
        <v>0</v>
      </c>
      <c r="M103" s="20">
        <f t="shared" si="12"/>
        <v>0</v>
      </c>
      <c r="N103" s="20">
        <f t="shared" si="12"/>
        <v>0</v>
      </c>
      <c r="O103" s="28" t="e">
        <f t="shared" si="12"/>
        <v>#REF!</v>
      </c>
      <c r="P103" s="40">
        <f t="shared" si="12"/>
        <v>0</v>
      </c>
      <c r="Q103" s="40">
        <f t="shared" si="12"/>
        <v>0</v>
      </c>
      <c r="R103" s="40">
        <f t="shared" si="12"/>
        <v>0</v>
      </c>
      <c r="S103" s="28">
        <f t="shared" si="12"/>
        <v>133600</v>
      </c>
      <c r="T103" s="28">
        <f t="shared" si="12"/>
        <v>133600</v>
      </c>
      <c r="U103" s="20">
        <f t="shared" si="12"/>
        <v>0</v>
      </c>
      <c r="V103" s="20">
        <f t="shared" si="12"/>
        <v>0</v>
      </c>
      <c r="W103" s="20">
        <f t="shared" si="12"/>
        <v>0</v>
      </c>
      <c r="X103" s="28">
        <f t="shared" si="12"/>
        <v>0</v>
      </c>
      <c r="Y103" s="28">
        <f>Y5+Y7+Y31+Y99+Y101</f>
        <v>282400</v>
      </c>
      <c r="Z103" s="28">
        <f t="shared" si="12"/>
        <v>282400</v>
      </c>
      <c r="AA103" s="28">
        <f t="shared" si="12"/>
        <v>211800</v>
      </c>
      <c r="AB103" s="28">
        <f t="shared" si="12"/>
        <v>0</v>
      </c>
      <c r="AC103" s="28">
        <f t="shared" si="12"/>
        <v>0</v>
      </c>
      <c r="AD103" s="28">
        <f t="shared" si="12"/>
        <v>734875</v>
      </c>
      <c r="AE103" s="20">
        <f t="shared" si="12"/>
        <v>0</v>
      </c>
      <c r="AF103" s="20">
        <f t="shared" si="12"/>
        <v>0</v>
      </c>
      <c r="AG103" s="20">
        <f t="shared" si="12"/>
        <v>0</v>
      </c>
      <c r="AH103" s="42"/>
      <c r="AI103" s="33"/>
    </row>
    <row r="104" spans="1:35" ht="15.75" thickBot="1">
      <c r="A104" s="179" t="s">
        <v>20</v>
      </c>
      <c r="B104" s="180"/>
      <c r="C104" s="21" t="e">
        <f t="shared" ref="C104:AG104" si="13">C6+C8+C32+C100+C102</f>
        <v>#REF!</v>
      </c>
      <c r="D104" s="21">
        <f t="shared" si="13"/>
        <v>0</v>
      </c>
      <c r="E104" s="30" t="e">
        <f t="shared" si="13"/>
        <v>#REF!</v>
      </c>
      <c r="F104" s="21">
        <f t="shared" si="13"/>
        <v>0</v>
      </c>
      <c r="G104" s="21">
        <f t="shared" si="13"/>
        <v>0</v>
      </c>
      <c r="H104" s="21">
        <f t="shared" si="13"/>
        <v>0</v>
      </c>
      <c r="I104" s="21">
        <f t="shared" si="13"/>
        <v>0</v>
      </c>
      <c r="J104" s="21">
        <f t="shared" si="13"/>
        <v>0</v>
      </c>
      <c r="K104" s="21">
        <f t="shared" si="13"/>
        <v>0</v>
      </c>
      <c r="L104" s="21">
        <f t="shared" si="13"/>
        <v>0</v>
      </c>
      <c r="M104" s="21">
        <f t="shared" si="13"/>
        <v>0</v>
      </c>
      <c r="N104" s="21">
        <f t="shared" si="13"/>
        <v>0</v>
      </c>
      <c r="O104" s="30" t="e">
        <f t="shared" si="13"/>
        <v>#REF!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30">
        <f t="shared" si="13"/>
        <v>30728</v>
      </c>
      <c r="T104" s="30">
        <f t="shared" si="13"/>
        <v>30728</v>
      </c>
      <c r="U104" s="21">
        <f t="shared" si="13"/>
        <v>0</v>
      </c>
      <c r="V104" s="21">
        <f t="shared" si="13"/>
        <v>0</v>
      </c>
      <c r="W104" s="21">
        <f t="shared" si="13"/>
        <v>0</v>
      </c>
      <c r="X104" s="30">
        <f t="shared" si="13"/>
        <v>0</v>
      </c>
      <c r="Y104" s="30">
        <f t="shared" si="13"/>
        <v>64952</v>
      </c>
      <c r="Z104" s="30">
        <f t="shared" si="13"/>
        <v>64952</v>
      </c>
      <c r="AA104" s="30">
        <f t="shared" si="13"/>
        <v>48714</v>
      </c>
      <c r="AB104" s="30">
        <f t="shared" si="13"/>
        <v>0</v>
      </c>
      <c r="AC104" s="30">
        <f t="shared" si="13"/>
        <v>0</v>
      </c>
      <c r="AD104" s="30">
        <f t="shared" si="13"/>
        <v>169021.25</v>
      </c>
      <c r="AE104" s="21">
        <f t="shared" si="13"/>
        <v>0</v>
      </c>
      <c r="AF104" s="21">
        <f t="shared" si="13"/>
        <v>0</v>
      </c>
      <c r="AG104" s="21">
        <f t="shared" si="13"/>
        <v>0</v>
      </c>
      <c r="AH104" s="42"/>
      <c r="AI104" s="33"/>
    </row>
    <row r="105" spans="1:35" ht="15.75" thickBot="1">
      <c r="A105" s="179" t="s">
        <v>61</v>
      </c>
      <c r="B105" s="180"/>
      <c r="C105" s="67" t="e">
        <f>C103+C104</f>
        <v>#REF!</v>
      </c>
      <c r="D105" s="67">
        <f>D103+D104</f>
        <v>0</v>
      </c>
      <c r="E105" s="68" t="e">
        <f t="shared" ref="E105:AG105" si="14">E103+E104</f>
        <v>#REF!</v>
      </c>
      <c r="F105" s="67">
        <f t="shared" si="14"/>
        <v>0</v>
      </c>
      <c r="G105" s="67">
        <f t="shared" si="14"/>
        <v>0</v>
      </c>
      <c r="H105" s="67">
        <f t="shared" si="14"/>
        <v>0</v>
      </c>
      <c r="I105" s="67">
        <f t="shared" si="14"/>
        <v>0</v>
      </c>
      <c r="J105" s="67">
        <f t="shared" si="14"/>
        <v>0</v>
      </c>
      <c r="K105" s="67">
        <f t="shared" si="14"/>
        <v>0</v>
      </c>
      <c r="L105" s="67">
        <f t="shared" si="14"/>
        <v>0</v>
      </c>
      <c r="M105" s="67">
        <f t="shared" si="14"/>
        <v>0</v>
      </c>
      <c r="N105" s="67">
        <f t="shared" si="14"/>
        <v>0</v>
      </c>
      <c r="O105" s="68" t="e">
        <f t="shared" si="14"/>
        <v>#REF!</v>
      </c>
      <c r="P105" s="93">
        <f t="shared" si="14"/>
        <v>0</v>
      </c>
      <c r="Q105" s="93">
        <f t="shared" si="14"/>
        <v>0</v>
      </c>
      <c r="R105" s="93">
        <f t="shared" si="14"/>
        <v>0</v>
      </c>
      <c r="S105" s="68">
        <f t="shared" si="14"/>
        <v>164328</v>
      </c>
      <c r="T105" s="68">
        <f t="shared" si="14"/>
        <v>164328</v>
      </c>
      <c r="U105" s="67">
        <f t="shared" si="14"/>
        <v>0</v>
      </c>
      <c r="V105" s="67">
        <f t="shared" si="14"/>
        <v>0</v>
      </c>
      <c r="W105" s="67">
        <f t="shared" si="14"/>
        <v>0</v>
      </c>
      <c r="X105" s="68">
        <f t="shared" si="14"/>
        <v>0</v>
      </c>
      <c r="Y105" s="68">
        <f t="shared" si="14"/>
        <v>347352</v>
      </c>
      <c r="Z105" s="68">
        <f t="shared" si="14"/>
        <v>347352</v>
      </c>
      <c r="AA105" s="68">
        <f t="shared" si="14"/>
        <v>260514</v>
      </c>
      <c r="AB105" s="68">
        <f t="shared" si="14"/>
        <v>0</v>
      </c>
      <c r="AC105" s="68">
        <f t="shared" si="14"/>
        <v>0</v>
      </c>
      <c r="AD105" s="68">
        <f t="shared" si="14"/>
        <v>903896.25</v>
      </c>
      <c r="AE105" s="67">
        <f t="shared" si="14"/>
        <v>0</v>
      </c>
      <c r="AF105" s="67">
        <f t="shared" si="14"/>
        <v>0</v>
      </c>
      <c r="AG105" s="71">
        <f t="shared" si="14"/>
        <v>0</v>
      </c>
      <c r="AH105" s="42"/>
      <c r="AI105" s="33"/>
    </row>
    <row r="106" spans="1:35">
      <c r="A106" s="14"/>
      <c r="B106" s="14"/>
      <c r="C106" s="7"/>
    </row>
    <row r="107" spans="1:35">
      <c r="A107" s="15" t="s">
        <v>56</v>
      </c>
      <c r="B107" s="14"/>
      <c r="C107" s="7"/>
    </row>
    <row r="108" spans="1:35" ht="15.75" thickBot="1"/>
    <row r="109" spans="1:35" ht="24.75">
      <c r="A109" s="186" t="s">
        <v>0</v>
      </c>
      <c r="B109" s="188" t="s">
        <v>1</v>
      </c>
      <c r="C109" s="16" t="s">
        <v>2</v>
      </c>
      <c r="D109" s="185" t="s">
        <v>3</v>
      </c>
      <c r="E109" s="185"/>
      <c r="F109" s="185"/>
      <c r="G109" s="185" t="s">
        <v>4</v>
      </c>
      <c r="H109" s="185"/>
      <c r="I109" s="185"/>
      <c r="J109" s="185" t="s">
        <v>21</v>
      </c>
      <c r="K109" s="185"/>
      <c r="L109" s="185"/>
      <c r="M109" s="185" t="s">
        <v>22</v>
      </c>
      <c r="N109" s="185"/>
      <c r="O109" s="185"/>
      <c r="P109" s="185" t="s">
        <v>24</v>
      </c>
      <c r="Q109" s="185"/>
      <c r="R109" s="185"/>
      <c r="S109" s="185" t="s">
        <v>25</v>
      </c>
      <c r="T109" s="185"/>
      <c r="U109" s="185"/>
      <c r="V109" s="185" t="s">
        <v>26</v>
      </c>
      <c r="W109" s="185"/>
      <c r="X109" s="185"/>
      <c r="Y109" s="185" t="s">
        <v>23</v>
      </c>
      <c r="Z109" s="185"/>
      <c r="AA109" s="185"/>
      <c r="AB109" s="185" t="s">
        <v>27</v>
      </c>
      <c r="AC109" s="185"/>
      <c r="AD109" s="185"/>
      <c r="AE109" s="185" t="s">
        <v>25</v>
      </c>
      <c r="AF109" s="185"/>
      <c r="AG109" s="197"/>
    </row>
    <row r="110" spans="1:35" ht="15.75" thickBot="1">
      <c r="A110" s="187"/>
      <c r="B110" s="189"/>
      <c r="C110" s="1" t="s">
        <v>5</v>
      </c>
      <c r="D110" s="17" t="s">
        <v>12</v>
      </c>
      <c r="E110" s="17" t="s">
        <v>13</v>
      </c>
      <c r="F110" s="17" t="s">
        <v>14</v>
      </c>
      <c r="G110" s="17" t="s">
        <v>15</v>
      </c>
      <c r="H110" s="17" t="s">
        <v>16</v>
      </c>
      <c r="I110" s="17" t="s">
        <v>17</v>
      </c>
      <c r="J110" s="17" t="s">
        <v>6</v>
      </c>
      <c r="K110" s="17" t="s">
        <v>7</v>
      </c>
      <c r="L110" s="17" t="s">
        <v>8</v>
      </c>
      <c r="M110" s="17" t="s">
        <v>9</v>
      </c>
      <c r="N110" s="17" t="s">
        <v>10</v>
      </c>
      <c r="O110" s="17" t="s">
        <v>11</v>
      </c>
      <c r="P110" s="17" t="s">
        <v>12</v>
      </c>
      <c r="Q110" s="17" t="s">
        <v>13</v>
      </c>
      <c r="R110" s="17" t="s">
        <v>14</v>
      </c>
      <c r="S110" s="17" t="s">
        <v>15</v>
      </c>
      <c r="T110" s="17" t="s">
        <v>16</v>
      </c>
      <c r="U110" s="17" t="s">
        <v>17</v>
      </c>
      <c r="V110" s="18" t="s">
        <v>6</v>
      </c>
      <c r="W110" s="18" t="s">
        <v>7</v>
      </c>
      <c r="X110" s="18" t="s">
        <v>8</v>
      </c>
      <c r="Y110" s="18" t="s">
        <v>9</v>
      </c>
      <c r="Z110" s="18" t="s">
        <v>10</v>
      </c>
      <c r="AA110" s="18" t="s">
        <v>11</v>
      </c>
      <c r="AB110" s="18" t="s">
        <v>12</v>
      </c>
      <c r="AC110" s="18" t="s">
        <v>13</v>
      </c>
      <c r="AD110" s="18" t="s">
        <v>14</v>
      </c>
      <c r="AE110" s="18" t="s">
        <v>15</v>
      </c>
      <c r="AF110" s="69" t="s">
        <v>16</v>
      </c>
      <c r="AG110" s="70" t="s">
        <v>17</v>
      </c>
    </row>
    <row r="111" spans="1:35">
      <c r="A111" s="183" t="str">
        <f>'tabela elementów'!A6</f>
        <v>1.1</v>
      </c>
      <c r="B111" s="80" t="str">
        <f>'tabela elementów'!B6</f>
        <v>Osiedle Wygwizdów</v>
      </c>
      <c r="C111" s="20">
        <f>'tabela elementów'!F6</f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34"/>
      <c r="N111" s="34"/>
      <c r="O111" s="20"/>
      <c r="P111" s="40"/>
      <c r="Q111" s="20"/>
      <c r="R111" s="19"/>
      <c r="S111" s="31">
        <f t="shared" ref="S111:S118" si="15">C111</f>
        <v>0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8"/>
    </row>
    <row r="112" spans="1:35" ht="15.75" thickBot="1">
      <c r="A112" s="184"/>
      <c r="B112" s="81" t="s">
        <v>18</v>
      </c>
      <c r="C112" s="21">
        <f>'tabela elementów'!G6</f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35"/>
      <c r="N112" s="35"/>
      <c r="O112" s="21"/>
      <c r="P112" s="41"/>
      <c r="Q112" s="21"/>
      <c r="R112" s="29"/>
      <c r="S112" s="32">
        <f t="shared" si="15"/>
        <v>0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9"/>
    </row>
    <row r="113" spans="1:34">
      <c r="A113" s="183" t="str">
        <f>'tabela elementów'!A7</f>
        <v>1.2</v>
      </c>
      <c r="B113" s="5" t="str">
        <f>'tabela elementów'!B7</f>
        <v>Osiedle Zachwiejów</v>
      </c>
      <c r="C113" s="19">
        <f>'tabela elementów'!F7</f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34"/>
      <c r="O113" s="34"/>
      <c r="P113" s="20"/>
      <c r="Q113" s="40"/>
      <c r="R113" s="20"/>
      <c r="S113" s="28">
        <f t="shared" si="15"/>
        <v>0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36"/>
      <c r="AH113" s="76"/>
    </row>
    <row r="114" spans="1:34" ht="15.75" thickBot="1">
      <c r="A114" s="184"/>
      <c r="B114" s="4" t="s">
        <v>18</v>
      </c>
      <c r="C114" s="21">
        <f>'tabela elementów'!G7</f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35"/>
      <c r="O114" s="35"/>
      <c r="P114" s="21"/>
      <c r="Q114" s="41"/>
      <c r="R114" s="21"/>
      <c r="S114" s="30">
        <f t="shared" si="15"/>
        <v>0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7"/>
      <c r="AH114" s="76"/>
    </row>
    <row r="115" spans="1:34">
      <c r="A115" s="183" t="str">
        <f>'tabela elementów'!A9</f>
        <v>1.4</v>
      </c>
      <c r="B115" s="5" t="str">
        <f>'tabela elementów'!B9</f>
        <v>Ulica Olszańska</v>
      </c>
      <c r="C115" s="19">
        <f>'tabela elementów'!F9</f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1">
        <f t="shared" si="15"/>
        <v>0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36"/>
      <c r="AH115" s="76"/>
    </row>
    <row r="116" spans="1:34" ht="15.75" thickBot="1">
      <c r="A116" s="184"/>
      <c r="B116" s="24" t="s">
        <v>18</v>
      </c>
      <c r="C116" s="21">
        <f>'tabela elementów'!G9</f>
        <v>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30">
        <f t="shared" si="15"/>
        <v>0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7"/>
      <c r="AH116" s="76"/>
    </row>
    <row r="117" spans="1:34">
      <c r="A117" s="183" t="str">
        <f>'tabela elementów'!A15</f>
        <v>1.10</v>
      </c>
      <c r="B117" s="78" t="str">
        <f>'tabela elementów'!B15</f>
        <v>Kębłów</v>
      </c>
      <c r="C117" s="19">
        <f>'tabela elementów'!F15</f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40"/>
      <c r="Q117" s="20"/>
      <c r="R117" s="20"/>
      <c r="S117" s="28">
        <f t="shared" si="15"/>
        <v>0</v>
      </c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36"/>
      <c r="AH117" s="76"/>
    </row>
    <row r="118" spans="1:34" ht="15.75" thickBot="1">
      <c r="A118" s="184"/>
      <c r="B118" s="79" t="s">
        <v>18</v>
      </c>
      <c r="C118" s="29">
        <f>'tabela elementów'!G15</f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41"/>
      <c r="Q118" s="21"/>
      <c r="R118" s="21"/>
      <c r="S118" s="30">
        <f t="shared" si="15"/>
        <v>0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7"/>
      <c r="AH118" s="76"/>
    </row>
    <row r="119" spans="1:34">
      <c r="A119" s="183" t="str">
        <f>'tabela elementów'!A16</f>
        <v>1.11</v>
      </c>
      <c r="B119" s="25" t="str">
        <f>'tabela elementów'!B16</f>
        <v>Padew-Zarównie</v>
      </c>
      <c r="C119" s="20">
        <f>'tabela elementów'!F16</f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8">
        <f>C119</f>
        <v>0</v>
      </c>
      <c r="AC119" s="20"/>
      <c r="AD119" s="20"/>
      <c r="AE119" s="20"/>
      <c r="AF119" s="20"/>
      <c r="AG119" s="36"/>
      <c r="AH119" s="76"/>
    </row>
    <row r="120" spans="1:34" ht="15.75" thickBot="1">
      <c r="A120" s="184"/>
      <c r="B120" s="26" t="s">
        <v>18</v>
      </c>
      <c r="C120" s="21">
        <f>'tabela elementów'!G16</f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30">
        <f>C120</f>
        <v>0</v>
      </c>
      <c r="AC120" s="21"/>
      <c r="AD120" s="21"/>
      <c r="AE120" s="21"/>
      <c r="AF120" s="21"/>
      <c r="AG120" s="37"/>
      <c r="AH120" s="76"/>
    </row>
    <row r="121" spans="1:34">
      <c r="A121" s="183">
        <f>'tabela elementów'!A81</f>
        <v>5</v>
      </c>
      <c r="B121" s="12" t="str">
        <f>'tabela elementów'!B81</f>
        <v>Zielone - wodociąg</v>
      </c>
      <c r="C121" s="20">
        <f>'tabela elementów'!F81</f>
        <v>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66"/>
      <c r="R121" s="19"/>
      <c r="S121" s="31">
        <f t="shared" ref="S121:S126" si="16">C121</f>
        <v>0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38"/>
    </row>
    <row r="122" spans="1:34" ht="15.75" thickBot="1">
      <c r="A122" s="184"/>
      <c r="B122" s="4" t="s">
        <v>18</v>
      </c>
      <c r="C122" s="21">
        <f>'tabela elementów'!G81</f>
        <v>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41"/>
      <c r="R122" s="21"/>
      <c r="S122" s="30">
        <f t="shared" si="16"/>
        <v>0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37"/>
    </row>
    <row r="123" spans="1:34">
      <c r="A123" s="183">
        <f>'tabela elementów'!A82</f>
        <v>6</v>
      </c>
      <c r="B123" s="12" t="str">
        <f>'tabela elementów'!B82</f>
        <v>Kębłów - wodociąg</v>
      </c>
      <c r="C123" s="20">
        <f>'tabela elementów'!F82</f>
        <v>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66"/>
      <c r="Q123" s="19"/>
      <c r="R123" s="19"/>
      <c r="S123" s="31">
        <f t="shared" si="16"/>
        <v>0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38"/>
    </row>
    <row r="124" spans="1:34" ht="15.75" thickBot="1">
      <c r="A124" s="184"/>
      <c r="B124" s="4" t="s">
        <v>18</v>
      </c>
      <c r="C124" s="21">
        <f>'tabela elementów'!G82</f>
        <v>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1"/>
      <c r="Q124" s="21"/>
      <c r="R124" s="21"/>
      <c r="S124" s="30">
        <f t="shared" si="16"/>
        <v>0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37"/>
    </row>
    <row r="125" spans="1:34">
      <c r="A125" s="183">
        <f>'tabela elementów'!A83</f>
        <v>7</v>
      </c>
      <c r="B125" s="13" t="str">
        <f>'tabela elementów'!B83</f>
        <v>Zachwiejów - wodociąg</v>
      </c>
      <c r="C125" s="20">
        <f>'tabela elementów'!F83</f>
        <v>0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66"/>
      <c r="R125" s="19"/>
      <c r="S125" s="31">
        <f t="shared" si="16"/>
        <v>0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38"/>
    </row>
    <row r="126" spans="1:34" ht="15.75" thickBot="1">
      <c r="A126" s="184"/>
      <c r="B126" s="4" t="s">
        <v>18</v>
      </c>
      <c r="C126" s="21">
        <f>'tabela elementów'!G83</f>
        <v>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41"/>
      <c r="R126" s="21"/>
      <c r="S126" s="30">
        <f t="shared" si="16"/>
        <v>0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37"/>
    </row>
    <row r="127" spans="1:34" ht="28.5" customHeight="1">
      <c r="A127" s="183">
        <f>'tabela elementów'!A64</f>
        <v>4</v>
      </c>
      <c r="B127" s="90" t="str">
        <f>'tabela elementów'!B64</f>
        <v>Konserwacja pompowni sieciowych</v>
      </c>
      <c r="C127" s="20">
        <f>'tabela elementów'!F64</f>
        <v>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40"/>
      <c r="Q127" s="40"/>
      <c r="R127" s="34"/>
      <c r="S127" s="34"/>
      <c r="T127" s="20"/>
      <c r="U127" s="20"/>
      <c r="V127" s="20"/>
      <c r="W127" s="20"/>
      <c r="X127" s="20"/>
      <c r="Y127" s="28">
        <f>4571.94+4689.46+4884.96+4533.72+4611.58</f>
        <v>23291.66</v>
      </c>
      <c r="Z127" s="28">
        <f>4533.72+4923.88+5119.4+4533.72+4339.04</f>
        <v>23449.759999999998</v>
      </c>
      <c r="AA127" s="28">
        <f>3944.71+4131.94+4131.94+4884.96+5001.76</f>
        <v>22095.31</v>
      </c>
      <c r="AB127" s="28">
        <v>350527.2</v>
      </c>
      <c r="AC127" s="19"/>
      <c r="AD127" s="34"/>
      <c r="AE127" s="19"/>
      <c r="AF127" s="19"/>
      <c r="AG127" s="38"/>
    </row>
    <row r="128" spans="1:34" ht="15.75" thickBot="1">
      <c r="A128" s="184"/>
      <c r="B128" s="88" t="s">
        <v>18</v>
      </c>
      <c r="C128" s="89">
        <f>'tabela elementów'!G64</f>
        <v>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1"/>
      <c r="Q128" s="41"/>
      <c r="R128" s="35"/>
      <c r="S128" s="35"/>
      <c r="T128" s="21"/>
      <c r="U128" s="21"/>
      <c r="V128" s="21"/>
      <c r="W128" s="21"/>
      <c r="X128" s="21"/>
      <c r="Y128" s="30">
        <f>(Y127*1.23)-Y127</f>
        <v>5357.08</v>
      </c>
      <c r="Z128" s="30">
        <f>(Z127*1.23)-Z127</f>
        <v>5393.44</v>
      </c>
      <c r="AA128" s="30">
        <f>(AA127*1.23)-AA127</f>
        <v>5081.92</v>
      </c>
      <c r="AB128" s="30">
        <f>(AB127*1.23)-AB127</f>
        <v>80621.259999999995</v>
      </c>
      <c r="AC128" s="21"/>
      <c r="AD128" s="91"/>
      <c r="AE128" s="21"/>
      <c r="AF128" s="21"/>
      <c r="AG128" s="39"/>
    </row>
    <row r="129" spans="1:34">
      <c r="A129" s="181" t="s">
        <v>19</v>
      </c>
      <c r="B129" s="182"/>
      <c r="C129" s="20">
        <f>C111+C127+C113+C115+C117+C119+C123+C125+C121</f>
        <v>0</v>
      </c>
      <c r="D129" s="19">
        <f>D111+D113+D115+D117+D119+D121+D123+D125</f>
        <v>0</v>
      </c>
      <c r="E129" s="19">
        <f t="shared" ref="E129:O129" si="17">E111+E113+E115+E117+E119+E121+E123+E125</f>
        <v>0</v>
      </c>
      <c r="F129" s="19">
        <f t="shared" si="17"/>
        <v>0</v>
      </c>
      <c r="G129" s="19">
        <f t="shared" si="17"/>
        <v>0</v>
      </c>
      <c r="H129" s="19">
        <f t="shared" si="17"/>
        <v>0</v>
      </c>
      <c r="I129" s="19">
        <f t="shared" si="17"/>
        <v>0</v>
      </c>
      <c r="J129" s="19">
        <f t="shared" si="17"/>
        <v>0</v>
      </c>
      <c r="K129" s="19">
        <f t="shared" si="17"/>
        <v>0</v>
      </c>
      <c r="L129" s="19">
        <f t="shared" si="17"/>
        <v>0</v>
      </c>
      <c r="M129" s="19">
        <f t="shared" si="17"/>
        <v>0</v>
      </c>
      <c r="N129" s="19">
        <f>N111+N113+N115+N117+N119+N121+N123+N125</f>
        <v>0</v>
      </c>
      <c r="O129" s="19">
        <f t="shared" si="17"/>
        <v>0</v>
      </c>
      <c r="P129" s="66">
        <f>P111+P113+P115+P117+P119+P121+P123+P125</f>
        <v>0</v>
      </c>
      <c r="Q129" s="66">
        <f>Q111+Q113+Q115+Q117+Q119+Q121+Q123+Q125</f>
        <v>0</v>
      </c>
      <c r="R129" s="66">
        <f t="shared" ref="R129:AG129" si="18">R111+R113+R115+R117+R119+R121+R123+R125</f>
        <v>0</v>
      </c>
      <c r="S129" s="31">
        <f>S111+S113+S115+S117+S119+S121+S123+S125</f>
        <v>0</v>
      </c>
      <c r="T129" s="66">
        <f>T111+T127+T113+T115+T117+T119+T121+T123+T125</f>
        <v>0</v>
      </c>
      <c r="U129" s="66">
        <f t="shared" ref="U129:X129" si="19">U111+U127+U113+U115+U117+U119+U121+U123+U125</f>
        <v>0</v>
      </c>
      <c r="V129" s="66">
        <f t="shared" si="19"/>
        <v>0</v>
      </c>
      <c r="W129" s="66">
        <f t="shared" si="19"/>
        <v>0</v>
      </c>
      <c r="X129" s="66">
        <f t="shared" si="19"/>
        <v>0</v>
      </c>
      <c r="Y129" s="31">
        <f t="shared" ref="Y129:AA130" si="20">Y111+Y127+Y113+Y115+Y117+Y119+Y121+Y123+Y125</f>
        <v>23291.66</v>
      </c>
      <c r="Z129" s="31">
        <f t="shared" si="20"/>
        <v>23449.759999999998</v>
      </c>
      <c r="AA129" s="31">
        <f t="shared" si="20"/>
        <v>22095.31</v>
      </c>
      <c r="AB129" s="31">
        <f>AB111+AB113+AB115+AB117+AB119+AB121+AB123+AB125+AB127</f>
        <v>350527.2</v>
      </c>
      <c r="AC129" s="66">
        <f t="shared" si="18"/>
        <v>0</v>
      </c>
      <c r="AD129" s="66">
        <f t="shared" si="18"/>
        <v>0</v>
      </c>
      <c r="AE129" s="66">
        <f t="shared" si="18"/>
        <v>0</v>
      </c>
      <c r="AF129" s="66">
        <f t="shared" si="18"/>
        <v>0</v>
      </c>
      <c r="AG129" s="85">
        <f t="shared" si="18"/>
        <v>0</v>
      </c>
      <c r="AH129" s="7"/>
    </row>
    <row r="130" spans="1:34" ht="15.75" thickBot="1">
      <c r="A130" s="179" t="s">
        <v>20</v>
      </c>
      <c r="B130" s="180"/>
      <c r="C130" s="21">
        <f>C128+C112+C114+C116+C118+C120+C124+C126+C122</f>
        <v>0</v>
      </c>
      <c r="D130" s="21">
        <f>D112+D114+D116+D118+D120+D122+D124+D126</f>
        <v>0</v>
      </c>
      <c r="E130" s="21">
        <f t="shared" ref="E130:O130" si="21">E112+E114+E116+E118+E120+E122+E124+E126</f>
        <v>0</v>
      </c>
      <c r="F130" s="21">
        <f t="shared" si="21"/>
        <v>0</v>
      </c>
      <c r="G130" s="21">
        <f t="shared" si="21"/>
        <v>0</v>
      </c>
      <c r="H130" s="21">
        <f t="shared" si="21"/>
        <v>0</v>
      </c>
      <c r="I130" s="21">
        <f t="shared" si="21"/>
        <v>0</v>
      </c>
      <c r="J130" s="21">
        <f t="shared" si="21"/>
        <v>0</v>
      </c>
      <c r="K130" s="21">
        <f t="shared" si="21"/>
        <v>0</v>
      </c>
      <c r="L130" s="21">
        <f t="shared" si="21"/>
        <v>0</v>
      </c>
      <c r="M130" s="21">
        <f t="shared" si="21"/>
        <v>0</v>
      </c>
      <c r="N130" s="21">
        <f t="shared" si="21"/>
        <v>0</v>
      </c>
      <c r="O130" s="21">
        <f t="shared" si="21"/>
        <v>0</v>
      </c>
      <c r="P130" s="41">
        <f>P112+P114+P116+P118+P120+P122+P124+P126</f>
        <v>0</v>
      </c>
      <c r="Q130" s="41">
        <f>Q112+Q114+Q116+Q118+Q120+Q122+Q124+Q126</f>
        <v>0</v>
      </c>
      <c r="R130" s="41">
        <f t="shared" ref="R130:AG130" si="22">R112+R114+R116+R118+R120+R122+R124+R126</f>
        <v>0</v>
      </c>
      <c r="S130" s="30">
        <f t="shared" si="22"/>
        <v>0</v>
      </c>
      <c r="T130" s="41">
        <f>T112+T128+T114+T116+T118+T120+T122+T124+T126</f>
        <v>0</v>
      </c>
      <c r="U130" s="41">
        <f t="shared" ref="U130:X130" si="23">U112+U128+U114+U116+U118+U120+U122+U124+U126</f>
        <v>0</v>
      </c>
      <c r="V130" s="41">
        <f t="shared" si="23"/>
        <v>0</v>
      </c>
      <c r="W130" s="41">
        <f t="shared" si="23"/>
        <v>0</v>
      </c>
      <c r="X130" s="41">
        <f t="shared" si="23"/>
        <v>0</v>
      </c>
      <c r="Y130" s="30">
        <f t="shared" si="20"/>
        <v>5357.08</v>
      </c>
      <c r="Z130" s="30">
        <f t="shared" si="20"/>
        <v>5393.44</v>
      </c>
      <c r="AA130" s="30">
        <f t="shared" si="20"/>
        <v>5081.92</v>
      </c>
      <c r="AB130" s="30">
        <f>AB112+AB128+AB114+AB116+AB118+AB120+AB122+AB124+AB126</f>
        <v>80621.259999999995</v>
      </c>
      <c r="AC130" s="41">
        <f t="shared" si="22"/>
        <v>0</v>
      </c>
      <c r="AD130" s="41">
        <f t="shared" si="22"/>
        <v>0</v>
      </c>
      <c r="AE130" s="41">
        <f t="shared" si="22"/>
        <v>0</v>
      </c>
      <c r="AF130" s="41">
        <f t="shared" si="22"/>
        <v>0</v>
      </c>
      <c r="AG130" s="86">
        <f t="shared" si="22"/>
        <v>0</v>
      </c>
    </row>
    <row r="131" spans="1:34" ht="15.75" thickBot="1">
      <c r="A131" s="179" t="s">
        <v>61</v>
      </c>
      <c r="B131" s="180"/>
      <c r="C131" s="67">
        <f>C129+C130</f>
        <v>0</v>
      </c>
      <c r="D131" s="67">
        <f>D129+D130</f>
        <v>0</v>
      </c>
      <c r="E131" s="67">
        <f t="shared" ref="E131:AG131" si="24">E129+E130</f>
        <v>0</v>
      </c>
      <c r="F131" s="67">
        <f t="shared" si="24"/>
        <v>0</v>
      </c>
      <c r="G131" s="67">
        <f t="shared" si="24"/>
        <v>0</v>
      </c>
      <c r="H131" s="67">
        <f t="shared" si="24"/>
        <v>0</v>
      </c>
      <c r="I131" s="67">
        <f t="shared" si="24"/>
        <v>0</v>
      </c>
      <c r="J131" s="67">
        <f t="shared" si="24"/>
        <v>0</v>
      </c>
      <c r="K131" s="67">
        <f t="shared" si="24"/>
        <v>0</v>
      </c>
      <c r="L131" s="67">
        <f t="shared" si="24"/>
        <v>0</v>
      </c>
      <c r="M131" s="67">
        <f t="shared" si="24"/>
        <v>0</v>
      </c>
      <c r="N131" s="67">
        <f t="shared" si="24"/>
        <v>0</v>
      </c>
      <c r="O131" s="67">
        <f t="shared" si="24"/>
        <v>0</v>
      </c>
      <c r="P131" s="93">
        <f>P129+P130</f>
        <v>0</v>
      </c>
      <c r="Q131" s="93">
        <f>Q129+Q130</f>
        <v>0</v>
      </c>
      <c r="R131" s="67">
        <f t="shared" si="24"/>
        <v>0</v>
      </c>
      <c r="S131" s="68">
        <f>S129+S130</f>
        <v>0</v>
      </c>
      <c r="T131" s="67">
        <f t="shared" si="24"/>
        <v>0</v>
      </c>
      <c r="U131" s="67">
        <f t="shared" si="24"/>
        <v>0</v>
      </c>
      <c r="V131" s="67">
        <f t="shared" si="24"/>
        <v>0</v>
      </c>
      <c r="W131" s="67">
        <f t="shared" si="24"/>
        <v>0</v>
      </c>
      <c r="X131" s="67">
        <f t="shared" si="24"/>
        <v>0</v>
      </c>
      <c r="Y131" s="68">
        <f t="shared" si="24"/>
        <v>28648.74</v>
      </c>
      <c r="Z131" s="68">
        <f t="shared" si="24"/>
        <v>28843.200000000001</v>
      </c>
      <c r="AA131" s="68">
        <f t="shared" si="24"/>
        <v>27177.23</v>
      </c>
      <c r="AB131" s="68">
        <f t="shared" si="24"/>
        <v>431148.46</v>
      </c>
      <c r="AC131" s="67">
        <f t="shared" si="24"/>
        <v>0</v>
      </c>
      <c r="AD131" s="67">
        <f t="shared" si="24"/>
        <v>0</v>
      </c>
      <c r="AE131" s="67">
        <f t="shared" si="24"/>
        <v>0</v>
      </c>
      <c r="AF131" s="67">
        <f t="shared" si="24"/>
        <v>0</v>
      </c>
      <c r="AG131" s="71">
        <f t="shared" si="24"/>
        <v>0</v>
      </c>
    </row>
    <row r="133" spans="1:34" ht="15.75" thickBot="1">
      <c r="A133" t="s">
        <v>94</v>
      </c>
    </row>
    <row r="134" spans="1:34">
      <c r="A134" s="181" t="s">
        <v>19</v>
      </c>
      <c r="B134" s="182"/>
      <c r="C134" s="82" t="e">
        <f>C103+C129</f>
        <v>#REF!</v>
      </c>
      <c r="D134" s="20">
        <f t="shared" ref="D134:AG134" si="25">D103+D129</f>
        <v>0</v>
      </c>
      <c r="E134" s="20" t="e">
        <f t="shared" si="25"/>
        <v>#REF!</v>
      </c>
      <c r="F134" s="20">
        <f t="shared" si="25"/>
        <v>0</v>
      </c>
      <c r="G134" s="20">
        <f t="shared" si="25"/>
        <v>0</v>
      </c>
      <c r="H134" s="20">
        <f t="shared" si="25"/>
        <v>0</v>
      </c>
      <c r="I134" s="20">
        <f t="shared" si="25"/>
        <v>0</v>
      </c>
      <c r="J134" s="20">
        <f t="shared" si="25"/>
        <v>0</v>
      </c>
      <c r="K134" s="20">
        <f t="shared" si="25"/>
        <v>0</v>
      </c>
      <c r="L134" s="20">
        <f t="shared" si="25"/>
        <v>0</v>
      </c>
      <c r="M134" s="20">
        <f t="shared" si="25"/>
        <v>0</v>
      </c>
      <c r="N134" s="20">
        <f t="shared" si="25"/>
        <v>0</v>
      </c>
      <c r="O134" s="28" t="e">
        <f>O103+O129</f>
        <v>#REF!</v>
      </c>
      <c r="P134" s="40">
        <f t="shared" si="25"/>
        <v>0</v>
      </c>
      <c r="Q134" s="40">
        <f t="shared" si="25"/>
        <v>0</v>
      </c>
      <c r="R134" s="40">
        <f t="shared" si="25"/>
        <v>0</v>
      </c>
      <c r="S134" s="28">
        <f t="shared" si="25"/>
        <v>133600</v>
      </c>
      <c r="T134" s="20">
        <f t="shared" si="25"/>
        <v>133600</v>
      </c>
      <c r="U134" s="20">
        <f t="shared" si="25"/>
        <v>0</v>
      </c>
      <c r="V134" s="20">
        <f t="shared" si="25"/>
        <v>0</v>
      </c>
      <c r="W134" s="20">
        <f t="shared" si="25"/>
        <v>0</v>
      </c>
      <c r="X134" s="20">
        <f t="shared" si="25"/>
        <v>0</v>
      </c>
      <c r="Y134" s="28">
        <f t="shared" si="25"/>
        <v>305691.65999999997</v>
      </c>
      <c r="Z134" s="28">
        <f t="shared" si="25"/>
        <v>305849.76</v>
      </c>
      <c r="AA134" s="28">
        <f t="shared" si="25"/>
        <v>233895.31</v>
      </c>
      <c r="AB134" s="28">
        <f t="shared" si="25"/>
        <v>350527.2</v>
      </c>
      <c r="AC134" s="28">
        <f t="shared" si="25"/>
        <v>0</v>
      </c>
      <c r="AD134" s="28">
        <f t="shared" si="25"/>
        <v>734875</v>
      </c>
      <c r="AE134" s="20">
        <f t="shared" si="25"/>
        <v>0</v>
      </c>
      <c r="AF134" s="20">
        <f t="shared" si="25"/>
        <v>0</v>
      </c>
      <c r="AG134" s="36">
        <f t="shared" si="25"/>
        <v>0</v>
      </c>
    </row>
    <row r="135" spans="1:34" ht="15.75" thickBot="1">
      <c r="A135" s="179" t="s">
        <v>20</v>
      </c>
      <c r="B135" s="180"/>
      <c r="C135" s="83" t="e">
        <f>C104+C130</f>
        <v>#REF!</v>
      </c>
      <c r="D135" s="21">
        <f t="shared" ref="D135:AG135" si="26">D104+D130</f>
        <v>0</v>
      </c>
      <c r="E135" s="21" t="e">
        <f t="shared" si="26"/>
        <v>#REF!</v>
      </c>
      <c r="F135" s="21">
        <f t="shared" si="26"/>
        <v>0</v>
      </c>
      <c r="G135" s="21">
        <f t="shared" si="26"/>
        <v>0</v>
      </c>
      <c r="H135" s="21">
        <f t="shared" si="26"/>
        <v>0</v>
      </c>
      <c r="I135" s="21">
        <f t="shared" si="26"/>
        <v>0</v>
      </c>
      <c r="J135" s="21">
        <f t="shared" si="26"/>
        <v>0</v>
      </c>
      <c r="K135" s="21">
        <f t="shared" si="26"/>
        <v>0</v>
      </c>
      <c r="L135" s="21">
        <f t="shared" si="26"/>
        <v>0</v>
      </c>
      <c r="M135" s="21">
        <f t="shared" si="26"/>
        <v>0</v>
      </c>
      <c r="N135" s="21">
        <f t="shared" si="26"/>
        <v>0</v>
      </c>
      <c r="O135" s="30" t="e">
        <f t="shared" si="26"/>
        <v>#REF!</v>
      </c>
      <c r="P135" s="41">
        <f t="shared" si="26"/>
        <v>0</v>
      </c>
      <c r="Q135" s="41">
        <f t="shared" si="26"/>
        <v>0</v>
      </c>
      <c r="R135" s="41">
        <f t="shared" si="26"/>
        <v>0</v>
      </c>
      <c r="S135" s="30">
        <f t="shared" si="26"/>
        <v>30728</v>
      </c>
      <c r="T135" s="21">
        <f t="shared" si="26"/>
        <v>30728</v>
      </c>
      <c r="U135" s="21">
        <f t="shared" si="26"/>
        <v>0</v>
      </c>
      <c r="V135" s="21">
        <f t="shared" si="26"/>
        <v>0</v>
      </c>
      <c r="W135" s="21">
        <f t="shared" si="26"/>
        <v>0</v>
      </c>
      <c r="X135" s="21">
        <f t="shared" si="26"/>
        <v>0</v>
      </c>
      <c r="Y135" s="30">
        <f t="shared" si="26"/>
        <v>70309.08</v>
      </c>
      <c r="Z135" s="30">
        <f t="shared" si="26"/>
        <v>70345.440000000002</v>
      </c>
      <c r="AA135" s="30">
        <f t="shared" si="26"/>
        <v>53795.92</v>
      </c>
      <c r="AB135" s="30">
        <f t="shared" si="26"/>
        <v>80621.259999999995</v>
      </c>
      <c r="AC135" s="30">
        <f t="shared" si="26"/>
        <v>0</v>
      </c>
      <c r="AD135" s="30">
        <f t="shared" si="26"/>
        <v>169021.25</v>
      </c>
      <c r="AE135" s="21">
        <f t="shared" si="26"/>
        <v>0</v>
      </c>
      <c r="AF135" s="21">
        <f t="shared" si="26"/>
        <v>0</v>
      </c>
      <c r="AG135" s="37">
        <f t="shared" si="26"/>
        <v>0</v>
      </c>
    </row>
    <row r="136" spans="1:34" ht="15.75" thickBot="1">
      <c r="A136" s="179" t="s">
        <v>61</v>
      </c>
      <c r="B136" s="180"/>
      <c r="C136" s="84" t="e">
        <f>C134+C135</f>
        <v>#REF!</v>
      </c>
      <c r="D136" s="67">
        <f t="shared" ref="D136:AG136" si="27">D134+D135</f>
        <v>0</v>
      </c>
      <c r="E136" s="67" t="e">
        <f t="shared" si="27"/>
        <v>#REF!</v>
      </c>
      <c r="F136" s="67">
        <f t="shared" si="27"/>
        <v>0</v>
      </c>
      <c r="G136" s="67">
        <f t="shared" si="27"/>
        <v>0</v>
      </c>
      <c r="H136" s="67">
        <f t="shared" si="27"/>
        <v>0</v>
      </c>
      <c r="I136" s="67">
        <f t="shared" si="27"/>
        <v>0</v>
      </c>
      <c r="J136" s="67">
        <f t="shared" si="27"/>
        <v>0</v>
      </c>
      <c r="K136" s="67">
        <f t="shared" si="27"/>
        <v>0</v>
      </c>
      <c r="L136" s="67">
        <f t="shared" si="27"/>
        <v>0</v>
      </c>
      <c r="M136" s="67">
        <f t="shared" si="27"/>
        <v>0</v>
      </c>
      <c r="N136" s="67">
        <f t="shared" si="27"/>
        <v>0</v>
      </c>
      <c r="O136" s="68" t="e">
        <f t="shared" si="27"/>
        <v>#REF!</v>
      </c>
      <c r="P136" s="93">
        <f t="shared" si="27"/>
        <v>0</v>
      </c>
      <c r="Q136" s="93">
        <f t="shared" si="27"/>
        <v>0</v>
      </c>
      <c r="R136" s="93">
        <f t="shared" si="27"/>
        <v>0</v>
      </c>
      <c r="S136" s="68">
        <f t="shared" si="27"/>
        <v>164328</v>
      </c>
      <c r="T136" s="67">
        <f t="shared" si="27"/>
        <v>164328</v>
      </c>
      <c r="U136" s="67">
        <f t="shared" si="27"/>
        <v>0</v>
      </c>
      <c r="V136" s="67">
        <f t="shared" si="27"/>
        <v>0</v>
      </c>
      <c r="W136" s="67">
        <f t="shared" si="27"/>
        <v>0</v>
      </c>
      <c r="X136" s="67">
        <f t="shared" si="27"/>
        <v>0</v>
      </c>
      <c r="Y136" s="68">
        <f t="shared" si="27"/>
        <v>376000.74</v>
      </c>
      <c r="Z136" s="68">
        <f t="shared" si="27"/>
        <v>376195.2</v>
      </c>
      <c r="AA136" s="68">
        <f t="shared" si="27"/>
        <v>287691.23</v>
      </c>
      <c r="AB136" s="68">
        <f t="shared" si="27"/>
        <v>431148.46</v>
      </c>
      <c r="AC136" s="68">
        <f t="shared" si="27"/>
        <v>0</v>
      </c>
      <c r="AD136" s="68">
        <f t="shared" si="27"/>
        <v>903896.25</v>
      </c>
      <c r="AE136" s="67">
        <f t="shared" si="27"/>
        <v>0</v>
      </c>
      <c r="AF136" s="67">
        <f t="shared" si="27"/>
        <v>0</v>
      </c>
      <c r="AG136" s="71">
        <f t="shared" si="27"/>
        <v>0</v>
      </c>
    </row>
    <row r="139" spans="1:34">
      <c r="B139" t="s">
        <v>96</v>
      </c>
      <c r="C139" t="s">
        <v>35</v>
      </c>
      <c r="D139" s="175" t="s">
        <v>37</v>
      </c>
      <c r="E139" s="175"/>
      <c r="G139" t="s">
        <v>99</v>
      </c>
    </row>
    <row r="140" spans="1:34">
      <c r="B140" s="72" t="s">
        <v>58</v>
      </c>
      <c r="C140" s="73" t="e">
        <f>E103</f>
        <v>#REF!</v>
      </c>
      <c r="D140" s="173" t="e">
        <f>C140*1.23</f>
        <v>#REF!</v>
      </c>
      <c r="E140" s="173"/>
      <c r="F140" s="178" t="e">
        <f>C140*0.85</f>
        <v>#REF!</v>
      </c>
      <c r="G140" s="178"/>
    </row>
    <row r="141" spans="1:34">
      <c r="B141" s="72" t="s">
        <v>59</v>
      </c>
      <c r="C141" s="73" t="e">
        <f>SUM(F103:U103)</f>
        <v>#REF!</v>
      </c>
      <c r="D141" s="173" t="e">
        <f t="shared" ref="D141:D143" si="28">C141*1.23</f>
        <v>#REF!</v>
      </c>
      <c r="E141" s="173"/>
      <c r="F141" s="178" t="e">
        <f>C141*0.85</f>
        <v>#REF!</v>
      </c>
      <c r="G141" s="178"/>
    </row>
    <row r="142" spans="1:34">
      <c r="B142" s="72" t="s">
        <v>60</v>
      </c>
      <c r="C142" s="73">
        <f>SUM(V103:AG103)</f>
        <v>1511475</v>
      </c>
      <c r="D142" s="173">
        <f t="shared" si="28"/>
        <v>1859114.25</v>
      </c>
      <c r="E142" s="173"/>
      <c r="F142" s="178">
        <f>C142*0.85</f>
        <v>1284753.75</v>
      </c>
      <c r="G142" s="178"/>
      <c r="Y142" s="174">
        <f>Y105+Z105+AA105+AB105+AC105+AD105</f>
        <v>1859114.25</v>
      </c>
      <c r="Z142" s="174"/>
    </row>
    <row r="143" spans="1:34">
      <c r="B143" s="72"/>
      <c r="C143" s="96" t="e">
        <f>SUM(C140:C142)</f>
        <v>#REF!</v>
      </c>
      <c r="D143" s="173" t="e">
        <f t="shared" si="28"/>
        <v>#REF!</v>
      </c>
      <c r="E143" s="173"/>
      <c r="F143" s="178" t="e">
        <f>C143*0.85</f>
        <v>#REF!</v>
      </c>
      <c r="G143" s="178"/>
      <c r="Y143" s="174">
        <f>Y136+Z136+AA136+AB136+AC136+AD136</f>
        <v>2374931.88</v>
      </c>
      <c r="Z143" s="174"/>
    </row>
    <row r="144" spans="1:34">
      <c r="C144" s="7"/>
    </row>
    <row r="145" spans="1:8">
      <c r="B145" t="s">
        <v>95</v>
      </c>
      <c r="C145" s="7" t="s">
        <v>35</v>
      </c>
      <c r="D145" s="175" t="s">
        <v>37</v>
      </c>
      <c r="E145" s="175"/>
    </row>
    <row r="146" spans="1:8">
      <c r="B146" s="72" t="s">
        <v>58</v>
      </c>
      <c r="C146" s="73">
        <f>E129</f>
        <v>0</v>
      </c>
      <c r="D146" s="173">
        <f>C146*1.23</f>
        <v>0</v>
      </c>
      <c r="E146" s="173"/>
    </row>
    <row r="147" spans="1:8">
      <c r="B147" s="72" t="s">
        <v>59</v>
      </c>
      <c r="C147" s="73">
        <f>SUM(F129:U129)</f>
        <v>0</v>
      </c>
      <c r="D147" s="173">
        <f t="shared" ref="D147:D149" si="29">C147*1.23</f>
        <v>0</v>
      </c>
      <c r="E147" s="173"/>
    </row>
    <row r="148" spans="1:8">
      <c r="B148" s="72" t="s">
        <v>60</v>
      </c>
      <c r="C148" s="73">
        <f>SUM(V129:AG129)</f>
        <v>419363.93</v>
      </c>
      <c r="D148" s="173">
        <f>C148*1.23</f>
        <v>515817.63</v>
      </c>
      <c r="E148" s="173"/>
      <c r="H148" s="73"/>
    </row>
    <row r="149" spans="1:8">
      <c r="B149" s="72"/>
      <c r="C149" s="92">
        <f>SUM(C146:C148)</f>
        <v>419363.93</v>
      </c>
      <c r="D149" s="173">
        <f t="shared" si="29"/>
        <v>515817.63</v>
      </c>
      <c r="E149" s="173"/>
    </row>
    <row r="151" spans="1:8">
      <c r="A151" s="33"/>
      <c r="B151" s="33" t="s">
        <v>98</v>
      </c>
      <c r="C151" s="33" t="s">
        <v>35</v>
      </c>
      <c r="E151" t="s">
        <v>37</v>
      </c>
    </row>
    <row r="152" spans="1:8">
      <c r="A152" s="33"/>
      <c r="B152" s="72" t="s">
        <v>58</v>
      </c>
      <c r="C152" s="73" t="e">
        <f>C140+C146</f>
        <v>#REF!</v>
      </c>
      <c r="D152" s="176" t="e">
        <f>C152*1.23</f>
        <v>#REF!</v>
      </c>
      <c r="E152" s="177"/>
      <c r="G152" s="7"/>
    </row>
    <row r="153" spans="1:8">
      <c r="A153" s="33"/>
      <c r="B153" s="72" t="s">
        <v>59</v>
      </c>
      <c r="C153" s="73" t="e">
        <f>C141+C147</f>
        <v>#REF!</v>
      </c>
      <c r="D153" s="173" t="e">
        <f t="shared" ref="D153" si="30">C153*1.23</f>
        <v>#REF!</v>
      </c>
      <c r="E153" s="173"/>
      <c r="G153" s="7"/>
    </row>
    <row r="154" spans="1:8">
      <c r="A154" s="33"/>
      <c r="B154" s="72" t="s">
        <v>60</v>
      </c>
      <c r="C154" s="73">
        <f>C142+C148</f>
        <v>1930838.93</v>
      </c>
      <c r="D154" s="173">
        <f>C154*1.23</f>
        <v>2374931.88</v>
      </c>
      <c r="E154" s="173"/>
      <c r="G154" s="7"/>
    </row>
    <row r="155" spans="1:8">
      <c r="A155" s="33"/>
      <c r="B155" s="72"/>
      <c r="C155" s="73" t="e">
        <f>SUM(C152:C154)</f>
        <v>#REF!</v>
      </c>
      <c r="D155" s="173" t="e">
        <f>C155*1.23</f>
        <v>#REF!</v>
      </c>
      <c r="E155" s="173"/>
      <c r="G155" s="7"/>
    </row>
    <row r="157" spans="1:8">
      <c r="D157" s="174"/>
      <c r="E157" s="175"/>
    </row>
    <row r="158" spans="1:8">
      <c r="C158" s="7"/>
    </row>
    <row r="160" spans="1:8">
      <c r="C160" s="7"/>
      <c r="E160" s="7"/>
    </row>
    <row r="165" spans="3:3">
      <c r="C165" s="7"/>
    </row>
  </sheetData>
  <mergeCells count="112">
    <mergeCell ref="D157:E157"/>
    <mergeCell ref="Y142:Z142"/>
    <mergeCell ref="Y143:Z143"/>
    <mergeCell ref="AE3:AG3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99:A100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123:A124"/>
    <mergeCell ref="D109:F109"/>
    <mergeCell ref="G109:I109"/>
    <mergeCell ref="J109:L109"/>
    <mergeCell ref="A111:A112"/>
    <mergeCell ref="A113:A114"/>
    <mergeCell ref="A115:A116"/>
    <mergeCell ref="A119:A120"/>
    <mergeCell ref="A101:A102"/>
    <mergeCell ref="A103:B103"/>
    <mergeCell ref="A104:B104"/>
    <mergeCell ref="A105:B105"/>
    <mergeCell ref="A109:A110"/>
    <mergeCell ref="B109:B110"/>
    <mergeCell ref="V109:X109"/>
    <mergeCell ref="A117:A118"/>
    <mergeCell ref="Y109:AA109"/>
    <mergeCell ref="AB109:AD109"/>
    <mergeCell ref="AE109:AG109"/>
    <mergeCell ref="M109:O109"/>
    <mergeCell ref="P109:R109"/>
    <mergeCell ref="S109:U109"/>
    <mergeCell ref="A121:A122"/>
    <mergeCell ref="D152:E152"/>
    <mergeCell ref="D153:E153"/>
    <mergeCell ref="D154:E154"/>
    <mergeCell ref="D155:E155"/>
    <mergeCell ref="A125:A126"/>
    <mergeCell ref="A129:B129"/>
    <mergeCell ref="A130:B130"/>
    <mergeCell ref="A131:B131"/>
    <mergeCell ref="A134:B134"/>
    <mergeCell ref="A135:B135"/>
    <mergeCell ref="A136:B136"/>
    <mergeCell ref="A127:A128"/>
    <mergeCell ref="D140:E140"/>
    <mergeCell ref="D141:E141"/>
    <mergeCell ref="D142:E142"/>
    <mergeCell ref="D143:E143"/>
    <mergeCell ref="F141:G141"/>
    <mergeCell ref="F142:G142"/>
    <mergeCell ref="F143:G143"/>
    <mergeCell ref="F140:G140"/>
    <mergeCell ref="D139:E139"/>
    <mergeCell ref="D146:E146"/>
    <mergeCell ref="D147:E147"/>
    <mergeCell ref="D148:E148"/>
    <mergeCell ref="D149:E149"/>
    <mergeCell ref="D145:E14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7"/>
  <sheetViews>
    <sheetView topLeftCell="A25" zoomScale="60" zoomScaleNormal="60" workbookViewId="0">
      <selection activeCell="AD35" sqref="AD35"/>
    </sheetView>
  </sheetViews>
  <sheetFormatPr defaultRowHeight="15"/>
  <cols>
    <col min="2" max="2" width="17.42578125" customWidth="1"/>
    <col min="3" max="3" width="15.7109375" customWidth="1"/>
    <col min="4" max="4" width="7.42578125" customWidth="1"/>
    <col min="5" max="5" width="11.42578125" customWidth="1"/>
    <col min="6" max="6" width="8.85546875" customWidth="1"/>
    <col min="7" max="11" width="9.140625" customWidth="1"/>
    <col min="12" max="12" width="9.28515625" customWidth="1"/>
    <col min="13" max="14" width="10.5703125" customWidth="1"/>
    <col min="15" max="15" width="13.140625" customWidth="1"/>
    <col min="16" max="16" width="14.85546875" customWidth="1"/>
    <col min="17" max="17" width="13.7109375" customWidth="1"/>
    <col min="18" max="18" width="13.85546875" customWidth="1"/>
    <col min="19" max="19" width="13.7109375" customWidth="1"/>
    <col min="20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1.7109375" customWidth="1"/>
    <col min="27" max="28" width="12.28515625" customWidth="1"/>
    <col min="29" max="29" width="13.7109375" customWidth="1"/>
    <col min="30" max="30" width="12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55</v>
      </c>
    </row>
    <row r="2" spans="1:35" ht="15.75" thickBot="1"/>
    <row r="3" spans="1:35" ht="26.25" customHeight="1">
      <c r="A3" s="186" t="s">
        <v>0</v>
      </c>
      <c r="B3" s="188" t="s">
        <v>1</v>
      </c>
      <c r="C3" s="16" t="s">
        <v>2</v>
      </c>
      <c r="D3" s="185" t="s">
        <v>3</v>
      </c>
      <c r="E3" s="185"/>
      <c r="F3" s="185"/>
      <c r="G3" s="185" t="s">
        <v>4</v>
      </c>
      <c r="H3" s="185"/>
      <c r="I3" s="185"/>
      <c r="J3" s="185" t="s">
        <v>21</v>
      </c>
      <c r="K3" s="185"/>
      <c r="L3" s="185"/>
      <c r="M3" s="185" t="s">
        <v>22</v>
      </c>
      <c r="N3" s="185"/>
      <c r="O3" s="185"/>
      <c r="P3" s="185" t="s">
        <v>24</v>
      </c>
      <c r="Q3" s="185"/>
      <c r="R3" s="185"/>
      <c r="S3" s="185" t="s">
        <v>25</v>
      </c>
      <c r="T3" s="185"/>
      <c r="U3" s="185"/>
      <c r="V3" s="185" t="s">
        <v>26</v>
      </c>
      <c r="W3" s="185"/>
      <c r="X3" s="185"/>
      <c r="Y3" s="185" t="s">
        <v>23</v>
      </c>
      <c r="Z3" s="185"/>
      <c r="AA3" s="185"/>
      <c r="AB3" s="185" t="s">
        <v>27</v>
      </c>
      <c r="AC3" s="185"/>
      <c r="AD3" s="185"/>
      <c r="AE3" s="185" t="s">
        <v>25</v>
      </c>
      <c r="AF3" s="185"/>
      <c r="AG3" s="197"/>
    </row>
    <row r="4" spans="1:35" ht="15.75" thickBot="1">
      <c r="A4" s="187"/>
      <c r="B4" s="189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2" t="s">
        <v>11</v>
      </c>
      <c r="AB4" s="22" t="s">
        <v>12</v>
      </c>
      <c r="AC4" s="22" t="s">
        <v>13</v>
      </c>
      <c r="AD4" s="22" t="s">
        <v>14</v>
      </c>
      <c r="AE4" s="22" t="s">
        <v>15</v>
      </c>
      <c r="AF4" s="22" t="s">
        <v>16</v>
      </c>
      <c r="AG4" s="23" t="s">
        <v>17</v>
      </c>
    </row>
    <row r="5" spans="1:35" ht="26.25" customHeight="1">
      <c r="A5" s="198" t="e">
        <f>'tabela elementów'!#REF!</f>
        <v>#REF!</v>
      </c>
      <c r="B5" s="62" t="e">
        <f>'tabela elementów'!#REF!</f>
        <v>#REF!</v>
      </c>
      <c r="C5" s="43" t="e">
        <f>'tabela elementów'!#REF!</f>
        <v>#REF!</v>
      </c>
      <c r="D5" s="40"/>
      <c r="E5" s="28" t="e">
        <f>C5*0.5</f>
        <v>#REF!</v>
      </c>
      <c r="F5" s="20"/>
      <c r="G5" s="20"/>
      <c r="H5" s="20"/>
      <c r="I5" s="20"/>
      <c r="J5" s="20"/>
      <c r="K5" s="20"/>
      <c r="L5" s="20"/>
      <c r="M5" s="20"/>
      <c r="N5" s="20"/>
      <c r="O5" s="28" t="e">
        <f>C5-E5</f>
        <v>#REF!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6"/>
      <c r="AH5" s="42"/>
    </row>
    <row r="6" spans="1:35" ht="15.75" thickBot="1">
      <c r="A6" s="193"/>
      <c r="B6" s="63" t="s">
        <v>18</v>
      </c>
      <c r="C6" s="45" t="e">
        <f>'tabela elementów'!#REF!</f>
        <v>#REF!</v>
      </c>
      <c r="D6" s="41"/>
      <c r="E6" s="30" t="e">
        <f>C6*0.5</f>
        <v>#REF!</v>
      </c>
      <c r="F6" s="21"/>
      <c r="G6" s="21"/>
      <c r="H6" s="21"/>
      <c r="I6" s="21"/>
      <c r="J6" s="21"/>
      <c r="K6" s="21"/>
      <c r="L6" s="21"/>
      <c r="M6" s="21"/>
      <c r="N6" s="21"/>
      <c r="O6" s="30" t="e">
        <f>C6-E6</f>
        <v>#REF!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7"/>
      <c r="AH6" s="42"/>
    </row>
    <row r="7" spans="1:35" ht="21.75" customHeight="1">
      <c r="A7" s="192">
        <f>'tabela elementów'!A5</f>
        <v>1</v>
      </c>
      <c r="B7" s="11" t="str">
        <f>'tabela elementów'!B5</f>
        <v>Kanalizacja</v>
      </c>
      <c r="C7" s="59">
        <f>'tabela elementów'!C5</f>
        <v>0</v>
      </c>
      <c r="D7" s="19">
        <f>D9+D11+D13+D15+D17+D19+D21+D23+D25+D27+D29</f>
        <v>0</v>
      </c>
      <c r="E7" s="19">
        <f t="shared" ref="E7:AG7" si="0">E9+E11+E13+E15+E17+E19+E21+E23+E25+E27+E29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31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42"/>
    </row>
    <row r="8" spans="1:35" ht="15.75" thickBot="1">
      <c r="A8" s="193"/>
      <c r="B8" s="60" t="s">
        <v>18</v>
      </c>
      <c r="C8" s="61">
        <f>'tabela elementów'!D5</f>
        <v>0</v>
      </c>
      <c r="D8" s="19">
        <f>D10+D12+D14+D16+D18+D20+D22+D24+D26+D28+D30</f>
        <v>0</v>
      </c>
      <c r="E8" s="19">
        <f t="shared" ref="E8:AG8" si="1">E10+E12+E14+E16+E18+E20+E22+E24+E26+E28+E30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31">
        <f t="shared" si="1"/>
        <v>0</v>
      </c>
      <c r="P8" s="31">
        <f t="shared" si="1"/>
        <v>0</v>
      </c>
      <c r="Q8" s="31">
        <f t="shared" si="1"/>
        <v>0</v>
      </c>
      <c r="R8" s="31">
        <f t="shared" si="1"/>
        <v>0</v>
      </c>
      <c r="S8" s="31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31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42"/>
    </row>
    <row r="9" spans="1:35" ht="29.25" customHeight="1">
      <c r="A9" s="186" t="str">
        <f>'tabela elementów'!A6</f>
        <v>1.1</v>
      </c>
      <c r="B9" s="3" t="str">
        <f>'tabela elementów'!B6</f>
        <v>Osiedle Wygwizdów</v>
      </c>
      <c r="C9" s="20">
        <f>'tabela elementów'!F6</f>
        <v>0</v>
      </c>
      <c r="D9" s="20"/>
      <c r="E9" s="20"/>
      <c r="F9" s="20"/>
      <c r="G9" s="20"/>
      <c r="H9" s="20"/>
      <c r="I9" s="20"/>
      <c r="J9" s="20"/>
      <c r="K9" s="20"/>
      <c r="L9" s="20"/>
      <c r="M9" s="34"/>
      <c r="N9" s="34"/>
      <c r="O9" s="20"/>
      <c r="P9" s="28">
        <f>C9</f>
        <v>0</v>
      </c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38"/>
      <c r="AH9" s="42"/>
    </row>
    <row r="10" spans="1:35" ht="15.75" thickBot="1">
      <c r="A10" s="187"/>
      <c r="B10" s="4" t="s">
        <v>18</v>
      </c>
      <c r="C10" s="21">
        <f>'tabela elementów'!G6</f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35"/>
      <c r="N10" s="35"/>
      <c r="O10" s="21"/>
      <c r="P10" s="30">
        <f>C10</f>
        <v>0</v>
      </c>
      <c r="Q10" s="2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9"/>
      <c r="AH10" s="42"/>
    </row>
    <row r="11" spans="1:35" ht="26.25" customHeight="1">
      <c r="A11" s="186" t="str">
        <f>'tabela elementów'!A7</f>
        <v>1.2</v>
      </c>
      <c r="B11" s="5" t="str">
        <f>'tabela elementów'!B7</f>
        <v>Osiedle Zachwiejów</v>
      </c>
      <c r="C11" s="19">
        <f>'tabela elementów'!C7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4"/>
      <c r="O11" s="34"/>
      <c r="P11" s="19"/>
      <c r="Q11" s="31">
        <f>C11</f>
        <v>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42"/>
    </row>
    <row r="12" spans="1:35" ht="15.75" thickBot="1">
      <c r="A12" s="187"/>
      <c r="B12" s="6" t="s">
        <v>18</v>
      </c>
      <c r="C12" s="29">
        <f>'tabela elementów'!D7</f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35"/>
      <c r="P12" s="29"/>
      <c r="Q12" s="32">
        <f>C12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7"/>
      <c r="AH12" s="42"/>
    </row>
    <row r="13" spans="1:35" ht="24" customHeight="1">
      <c r="A13" s="186" t="str">
        <f>'tabela elementów'!A8</f>
        <v>1.3</v>
      </c>
      <c r="B13" s="3" t="str">
        <f>'tabela elementów'!B8</f>
        <v>Osiedle Zielone</v>
      </c>
      <c r="C13" s="40">
        <f>'tabela elementów'!C8</f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8">
        <f>C13</f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8"/>
      <c r="AH13" s="42"/>
    </row>
    <row r="14" spans="1:35" ht="15.75" thickBot="1">
      <c r="A14" s="187"/>
      <c r="B14" s="4" t="s">
        <v>18</v>
      </c>
      <c r="C14" s="41">
        <f>'tabela elementów'!D8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0">
        <f>C14</f>
        <v>0</v>
      </c>
      <c r="R14" s="29"/>
      <c r="S14" s="2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9"/>
      <c r="AH14" s="42"/>
      <c r="AI14" s="33"/>
    </row>
    <row r="15" spans="1:35" ht="26.25" customHeight="1">
      <c r="A15" s="186" t="str">
        <f>'tabela elementów'!A9</f>
        <v>1.4</v>
      </c>
      <c r="B15" s="5" t="str">
        <f>'tabela elementów'!B9</f>
        <v>Ulica Olszańska</v>
      </c>
      <c r="C15" s="19">
        <f>'tabela elementów'!C9</f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1">
        <f>C15</f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6"/>
      <c r="AH15" s="42"/>
      <c r="AI15" s="33"/>
    </row>
    <row r="16" spans="1:35" ht="15.75" thickBot="1">
      <c r="A16" s="187"/>
      <c r="B16" s="24" t="s">
        <v>18</v>
      </c>
      <c r="C16" s="29">
        <f>'tabela elementów'!D9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30">
        <f>C16</f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7"/>
      <c r="AH16" s="42"/>
      <c r="AI16" s="33"/>
    </row>
    <row r="17" spans="1:35" ht="27.75" customHeight="1">
      <c r="A17" s="186" t="str">
        <f>'tabela elementów'!A10</f>
        <v>1.5</v>
      </c>
      <c r="B17" s="25" t="str">
        <f>'tabela elementów'!B10</f>
        <v>Ulica Słoneczna</v>
      </c>
      <c r="C17" s="20">
        <f>'tabela elementów'!C10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8">
        <f>C17</f>
        <v>0</v>
      </c>
      <c r="P17" s="20"/>
      <c r="Q17" s="2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8"/>
      <c r="AH17" s="42"/>
      <c r="AI17" s="33"/>
    </row>
    <row r="18" spans="1:35" ht="15.75" thickBot="1">
      <c r="A18" s="187"/>
      <c r="B18" s="26" t="s">
        <v>18</v>
      </c>
      <c r="C18" s="21">
        <f>'tabela elementów'!D10</f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0">
        <f>C18</f>
        <v>0</v>
      </c>
      <c r="P18" s="21"/>
      <c r="Q18" s="2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9"/>
      <c r="AH18" s="42"/>
      <c r="AI18" s="33"/>
    </row>
    <row r="19" spans="1:35" ht="21" customHeight="1">
      <c r="A19" s="186" t="str">
        <f>'tabela elementów'!A11</f>
        <v>1.6</v>
      </c>
      <c r="B19" s="25" t="str">
        <f>'tabela elementów'!B11</f>
        <v>Ulica Łukasiewicza</v>
      </c>
      <c r="C19" s="19">
        <f>'tabela elementów'!C11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8">
        <f>C19</f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6"/>
      <c r="AH19" s="42"/>
      <c r="AI19" s="33"/>
    </row>
    <row r="20" spans="1:35" ht="15.75" thickBot="1">
      <c r="A20" s="187"/>
      <c r="B20" s="26" t="s">
        <v>18</v>
      </c>
      <c r="C20" s="29">
        <f>'tabela elementów'!D11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>C20</f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7"/>
      <c r="AH20" s="42"/>
      <c r="AI20" s="33"/>
    </row>
    <row r="21" spans="1:35" ht="24.75" customHeight="1">
      <c r="A21" s="186" t="str">
        <f>'tabela elementów'!A12</f>
        <v>1.7</v>
      </c>
      <c r="B21" s="25" t="str">
        <f>'tabela elementów'!B12</f>
        <v>Ulica Jana Pawła II</v>
      </c>
      <c r="C21" s="20">
        <f>'tabela elementów'!C12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8">
        <f>C21</f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8"/>
      <c r="AH21" s="42"/>
      <c r="AI21" s="33"/>
    </row>
    <row r="22" spans="1:35" ht="15.75" thickBot="1">
      <c r="A22" s="187"/>
      <c r="B22" s="26" t="s">
        <v>18</v>
      </c>
      <c r="C22" s="21">
        <f>'tabela elementów'!D12</f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0">
        <f>C22</f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9"/>
      <c r="AH22" s="42"/>
      <c r="AI22" s="33"/>
    </row>
    <row r="23" spans="1:35" ht="24">
      <c r="A23" s="186" t="str">
        <f>'tabela elementów'!A13</f>
        <v>1.8</v>
      </c>
      <c r="B23" s="25" t="str">
        <f>'tabela elementów'!B13</f>
        <v>Ulica Uzar-Krysiakowej</v>
      </c>
      <c r="C23" s="19">
        <f>'tabela elementów'!C13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8">
        <f>C23</f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42"/>
      <c r="AI23" s="33"/>
    </row>
    <row r="24" spans="1:35" ht="15.75" thickBot="1">
      <c r="A24" s="187"/>
      <c r="B24" s="26" t="s">
        <v>18</v>
      </c>
      <c r="C24" s="29">
        <f>'tabela elementów'!D13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>C24</f>
        <v>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7"/>
      <c r="AH24" s="42"/>
      <c r="AI24" s="33"/>
    </row>
    <row r="25" spans="1:35" ht="23.25" customHeight="1">
      <c r="A25" s="186" t="str">
        <f>'tabela elementów'!A14</f>
        <v>1.9</v>
      </c>
      <c r="B25" s="25" t="str">
        <f>'tabela elementów'!B14</f>
        <v>Rożniaty</v>
      </c>
      <c r="C25" s="20">
        <f>'tabela elementów'!C14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1">
        <f>C25</f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38"/>
      <c r="AH25" s="42"/>
      <c r="AI25" s="33"/>
    </row>
    <row r="26" spans="1:35" ht="15.75" thickBot="1">
      <c r="A26" s="187"/>
      <c r="B26" s="26" t="s">
        <v>18</v>
      </c>
      <c r="C26" s="21">
        <f>'tabela elementów'!D14</f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2">
        <f>C26</f>
        <v>0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9"/>
      <c r="AH26" s="42"/>
      <c r="AI26" s="33"/>
    </row>
    <row r="27" spans="1:35" ht="22.5" customHeight="1">
      <c r="A27" s="186" t="str">
        <f>'tabela elementów'!A15</f>
        <v>1.10</v>
      </c>
      <c r="B27" s="25" t="str">
        <f>'tabela elementów'!B15</f>
        <v>Kębłów</v>
      </c>
      <c r="C27" s="19">
        <f>'tabela elementów'!C15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1">
        <f>C27</f>
        <v>0</v>
      </c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6"/>
      <c r="AH27" s="42"/>
      <c r="AI27" s="33"/>
    </row>
    <row r="28" spans="1:35" ht="15.75" thickBot="1">
      <c r="A28" s="187"/>
      <c r="B28" s="26" t="s">
        <v>18</v>
      </c>
      <c r="C28" s="29">
        <f>'tabela elementów'!D15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2">
        <f>C28</f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9"/>
      <c r="AH28" s="42"/>
      <c r="AI28" s="33"/>
    </row>
    <row r="29" spans="1:35" ht="27.75" customHeight="1">
      <c r="A29" s="186" t="str">
        <f>'tabela elementów'!A16</f>
        <v>1.11</v>
      </c>
      <c r="B29" s="25" t="str">
        <f>'tabela elementów'!B16</f>
        <v>Padew-Zarównie</v>
      </c>
      <c r="C29" s="20">
        <f>'tabela elementów'!C16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8">
        <f>C29</f>
        <v>0</v>
      </c>
      <c r="AC29" s="20"/>
      <c r="AD29" s="20"/>
      <c r="AE29" s="20"/>
      <c r="AF29" s="20"/>
      <c r="AG29" s="36"/>
      <c r="AH29" s="42"/>
      <c r="AI29" s="33"/>
    </row>
    <row r="30" spans="1:35" ht="15.75" thickBot="1">
      <c r="A30" s="187"/>
      <c r="B30" s="26" t="s">
        <v>18</v>
      </c>
      <c r="C30" s="21">
        <f>'tabela elementów'!D16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0">
        <f>C30</f>
        <v>0</v>
      </c>
      <c r="AC30" s="21"/>
      <c r="AD30" s="21"/>
      <c r="AE30" s="21"/>
      <c r="AF30" s="21"/>
      <c r="AG30" s="37"/>
      <c r="AH30" s="64"/>
      <c r="AI30" s="33"/>
    </row>
    <row r="31" spans="1:35" ht="21.75" customHeight="1">
      <c r="A31" s="194">
        <f>'tabela elementów'!A17</f>
        <v>2</v>
      </c>
      <c r="B31" s="55" t="str">
        <f>'tabela elementów'!B17</f>
        <v>Oczyszczalnia</v>
      </c>
      <c r="C31" s="56">
        <f>'tabela elementów'!C17</f>
        <v>0</v>
      </c>
      <c r="D31" s="59">
        <f>D33+D91+D93+D95+D97</f>
        <v>0</v>
      </c>
      <c r="E31" s="59">
        <f t="shared" ref="E31:AG31" si="2">E33+E91+E93+E95+E97</f>
        <v>0</v>
      </c>
      <c r="F31" s="59">
        <f t="shared" si="2"/>
        <v>0</v>
      </c>
      <c r="G31" s="59">
        <f t="shared" si="2"/>
        <v>0</v>
      </c>
      <c r="H31" s="59">
        <f t="shared" si="2"/>
        <v>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59">
        <f t="shared" si="2"/>
        <v>0</v>
      </c>
      <c r="O31" s="75">
        <f t="shared" si="2"/>
        <v>0</v>
      </c>
      <c r="P31" s="75">
        <f t="shared" si="2"/>
        <v>0</v>
      </c>
      <c r="Q31" s="75">
        <f t="shared" si="2"/>
        <v>0</v>
      </c>
      <c r="R31" s="75">
        <f t="shared" si="2"/>
        <v>0</v>
      </c>
      <c r="S31" s="75">
        <f t="shared" si="2"/>
        <v>0</v>
      </c>
      <c r="T31" s="59">
        <f t="shared" si="2"/>
        <v>0</v>
      </c>
      <c r="U31" s="59">
        <f t="shared" si="2"/>
        <v>0</v>
      </c>
      <c r="V31" s="59">
        <f t="shared" si="2"/>
        <v>0</v>
      </c>
      <c r="W31" s="59">
        <f t="shared" si="2"/>
        <v>0</v>
      </c>
      <c r="X31" s="59">
        <f t="shared" si="2"/>
        <v>0</v>
      </c>
      <c r="Y31" s="59">
        <f t="shared" si="2"/>
        <v>0</v>
      </c>
      <c r="Z31" s="59">
        <f t="shared" si="2"/>
        <v>0</v>
      </c>
      <c r="AA31" s="75">
        <f t="shared" si="2"/>
        <v>0</v>
      </c>
      <c r="AB31" s="75">
        <f t="shared" si="2"/>
        <v>0</v>
      </c>
      <c r="AC31" s="75">
        <f t="shared" si="2"/>
        <v>0</v>
      </c>
      <c r="AD31" s="75">
        <f t="shared" si="2"/>
        <v>0</v>
      </c>
      <c r="AE31" s="59">
        <f t="shared" si="2"/>
        <v>0</v>
      </c>
      <c r="AF31" s="59">
        <f t="shared" si="2"/>
        <v>0</v>
      </c>
      <c r="AG31" s="59">
        <f t="shared" si="2"/>
        <v>0</v>
      </c>
      <c r="AH31" s="64"/>
      <c r="AI31" s="33"/>
    </row>
    <row r="32" spans="1:35" ht="15.75" thickBot="1">
      <c r="A32" s="195"/>
      <c r="B32" s="57" t="s">
        <v>18</v>
      </c>
      <c r="C32" s="58">
        <f>'tabela elementów'!D17</f>
        <v>0</v>
      </c>
      <c r="D32" s="59">
        <f>D34+D92+D94+D96+D98</f>
        <v>0</v>
      </c>
      <c r="E32" s="59">
        <f t="shared" ref="E32:AG32" si="3">E34+E92+E94+E96+E98</f>
        <v>0</v>
      </c>
      <c r="F32" s="59">
        <f t="shared" si="3"/>
        <v>0</v>
      </c>
      <c r="G32" s="59">
        <f t="shared" si="3"/>
        <v>0</v>
      </c>
      <c r="H32" s="59">
        <f t="shared" si="3"/>
        <v>0</v>
      </c>
      <c r="I32" s="59">
        <f t="shared" si="3"/>
        <v>0</v>
      </c>
      <c r="J32" s="59">
        <f t="shared" si="3"/>
        <v>0</v>
      </c>
      <c r="K32" s="59">
        <f t="shared" si="3"/>
        <v>0</v>
      </c>
      <c r="L32" s="59">
        <f t="shared" si="3"/>
        <v>0</v>
      </c>
      <c r="M32" s="59">
        <f t="shared" si="3"/>
        <v>0</v>
      </c>
      <c r="N32" s="59">
        <f t="shared" si="3"/>
        <v>0</v>
      </c>
      <c r="O32" s="75">
        <f t="shared" si="3"/>
        <v>0</v>
      </c>
      <c r="P32" s="75">
        <f t="shared" si="3"/>
        <v>0</v>
      </c>
      <c r="Q32" s="75">
        <f t="shared" si="3"/>
        <v>0</v>
      </c>
      <c r="R32" s="75">
        <f t="shared" si="3"/>
        <v>0</v>
      </c>
      <c r="S32" s="75">
        <f t="shared" si="3"/>
        <v>0</v>
      </c>
      <c r="T32" s="59">
        <f t="shared" si="3"/>
        <v>0</v>
      </c>
      <c r="U32" s="59">
        <f t="shared" si="3"/>
        <v>0</v>
      </c>
      <c r="V32" s="59">
        <f t="shared" si="3"/>
        <v>0</v>
      </c>
      <c r="W32" s="59">
        <f t="shared" si="3"/>
        <v>0</v>
      </c>
      <c r="X32" s="59">
        <f t="shared" si="3"/>
        <v>0</v>
      </c>
      <c r="Y32" s="59">
        <f t="shared" si="3"/>
        <v>0</v>
      </c>
      <c r="Z32" s="59">
        <f t="shared" si="3"/>
        <v>0</v>
      </c>
      <c r="AA32" s="75">
        <f t="shared" si="3"/>
        <v>0</v>
      </c>
      <c r="AB32" s="75">
        <f t="shared" si="3"/>
        <v>0</v>
      </c>
      <c r="AC32" s="75">
        <f t="shared" si="3"/>
        <v>0</v>
      </c>
      <c r="AD32" s="75">
        <f t="shared" si="3"/>
        <v>0</v>
      </c>
      <c r="AE32" s="59">
        <f t="shared" si="3"/>
        <v>0</v>
      </c>
      <c r="AF32" s="59">
        <f t="shared" si="3"/>
        <v>0</v>
      </c>
      <c r="AG32" s="59">
        <f t="shared" si="3"/>
        <v>0</v>
      </c>
      <c r="AH32" s="64"/>
      <c r="AI32" s="33"/>
    </row>
    <row r="33" spans="1:35" ht="35.25" customHeight="1" thickBot="1">
      <c r="A33" s="186" t="str">
        <f>'tabela elementów'!A18</f>
        <v>2.1</v>
      </c>
      <c r="B33" s="25" t="str">
        <f>'tabela elementów'!B18</f>
        <v xml:space="preserve">Rozbudowa i przebudowa oczyszczalni </v>
      </c>
      <c r="C33" s="40">
        <f>'tabela elementów'!C18</f>
        <v>0</v>
      </c>
      <c r="D33" s="20">
        <f>D35+D37+D39+D41+D51+D73+D75+D77+D79+D81+D83+D85+D87+D89</f>
        <v>0</v>
      </c>
      <c r="E33" s="20">
        <f t="shared" ref="E33:AG33" si="4">E35+E37+E39+E41+E51+E73+E75+E77+E79+E81+E83+E85+E87+E89</f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0">
        <f t="shared" si="4"/>
        <v>0</v>
      </c>
      <c r="AF33" s="20">
        <f t="shared" si="4"/>
        <v>0</v>
      </c>
      <c r="AG33" s="20">
        <f t="shared" si="4"/>
        <v>0</v>
      </c>
      <c r="AH33" s="64"/>
      <c r="AI33" s="33"/>
    </row>
    <row r="34" spans="1:35" ht="15.75" thickBot="1">
      <c r="A34" s="187"/>
      <c r="B34" s="26" t="s">
        <v>18</v>
      </c>
      <c r="C34" s="41">
        <f>'tabela elementów'!D18</f>
        <v>0</v>
      </c>
      <c r="D34" s="20">
        <f>D36+D38+D40+D42+D52+D74+D76+D78+D80+D82+D84+D86+D88+D90</f>
        <v>0</v>
      </c>
      <c r="E34" s="20">
        <f t="shared" ref="E34:AG34" si="5">E36+E38+E40+E42+E52+E74+E76+E78+E80+E82+E84+E86+E88+E90</f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8">
        <f t="shared" si="5"/>
        <v>0</v>
      </c>
      <c r="P34" s="28">
        <f t="shared" si="5"/>
        <v>0</v>
      </c>
      <c r="Q34" s="28">
        <f t="shared" si="5"/>
        <v>0</v>
      </c>
      <c r="R34" s="28">
        <f t="shared" si="5"/>
        <v>0</v>
      </c>
      <c r="S34" s="28">
        <f t="shared" si="5"/>
        <v>0</v>
      </c>
      <c r="T34" s="20">
        <f t="shared" si="5"/>
        <v>0</v>
      </c>
      <c r="U34" s="20">
        <f t="shared" si="5"/>
        <v>0</v>
      </c>
      <c r="V34" s="20">
        <f t="shared" si="5"/>
        <v>0</v>
      </c>
      <c r="W34" s="20">
        <f t="shared" si="5"/>
        <v>0</v>
      </c>
      <c r="X34" s="20">
        <f t="shared" si="5"/>
        <v>0</v>
      </c>
      <c r="Y34" s="20">
        <f t="shared" si="5"/>
        <v>0</v>
      </c>
      <c r="Z34" s="20">
        <f t="shared" si="5"/>
        <v>0</v>
      </c>
      <c r="AA34" s="28">
        <f t="shared" si="5"/>
        <v>0</v>
      </c>
      <c r="AB34" s="28">
        <f t="shared" si="5"/>
        <v>0</v>
      </c>
      <c r="AC34" s="28">
        <f t="shared" si="5"/>
        <v>0</v>
      </c>
      <c r="AD34" s="28">
        <f t="shared" si="5"/>
        <v>0</v>
      </c>
      <c r="AE34" s="20">
        <f t="shared" si="5"/>
        <v>0</v>
      </c>
      <c r="AF34" s="20">
        <f t="shared" si="5"/>
        <v>0</v>
      </c>
      <c r="AG34" s="20">
        <f t="shared" si="5"/>
        <v>0</v>
      </c>
      <c r="AH34" s="64"/>
      <c r="AI34" s="33"/>
    </row>
    <row r="35" spans="1:35" ht="24">
      <c r="A35" s="186" t="str">
        <f>'tabela elementów'!A19</f>
        <v>2.1.1</v>
      </c>
      <c r="B35" s="25" t="str">
        <f>'tabela elementów'!B19</f>
        <v>budynek tech. + bufor</v>
      </c>
      <c r="C35" s="40">
        <f>'tabela elementów'!C19</f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28">
        <f>C35</f>
        <v>0</v>
      </c>
      <c r="AB35" s="40"/>
      <c r="AC35" s="40"/>
      <c r="AD35" s="40"/>
      <c r="AE35" s="40"/>
      <c r="AF35" s="40"/>
      <c r="AG35" s="40"/>
      <c r="AH35" s="64"/>
      <c r="AI35" s="33"/>
    </row>
    <row r="36" spans="1:35" ht="15.75" thickBot="1">
      <c r="A36" s="187"/>
      <c r="B36" s="26" t="s">
        <v>18</v>
      </c>
      <c r="C36" s="41">
        <f>'tabela elementów'!D19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0">
        <f>C36</f>
        <v>0</v>
      </c>
      <c r="AB36" s="41"/>
      <c r="AC36" s="41"/>
      <c r="AD36" s="41"/>
      <c r="AE36" s="41"/>
      <c r="AF36" s="41"/>
      <c r="AG36" s="41"/>
      <c r="AH36" s="64"/>
      <c r="AI36" s="33"/>
    </row>
    <row r="37" spans="1:35" ht="24">
      <c r="A37" s="186" t="str">
        <f>'tabela elementów'!A20</f>
        <v>2.1.2</v>
      </c>
      <c r="B37" s="25" t="str">
        <f>'tabela elementów'!B20</f>
        <v>pompownia wewnętrzna</v>
      </c>
      <c r="C37" s="40">
        <f>'tabela elementów'!C20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28">
        <f>C37</f>
        <v>0</v>
      </c>
      <c r="AB37" s="40"/>
      <c r="AC37" s="40"/>
      <c r="AD37" s="40"/>
      <c r="AE37" s="40"/>
      <c r="AF37" s="40"/>
      <c r="AG37" s="40"/>
      <c r="AH37" s="64"/>
      <c r="AI37" s="33"/>
    </row>
    <row r="38" spans="1:35" ht="15.75" thickBot="1">
      <c r="A38" s="187"/>
      <c r="B38" s="26" t="s">
        <v>18</v>
      </c>
      <c r="C38" s="41">
        <f>'tabela elementów'!D20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30">
        <f>C38</f>
        <v>0</v>
      </c>
      <c r="AB38" s="41"/>
      <c r="AC38" s="41"/>
      <c r="AD38" s="41"/>
      <c r="AE38" s="41"/>
      <c r="AF38" s="41"/>
      <c r="AG38" s="41"/>
      <c r="AH38" s="64"/>
      <c r="AI38" s="33"/>
    </row>
    <row r="39" spans="1:35">
      <c r="A39" s="186" t="str">
        <f>'tabela elementów'!A21</f>
        <v>2.1.3</v>
      </c>
      <c r="B39" s="25" t="str">
        <f>'tabela elementów'!B21</f>
        <v xml:space="preserve">ZOT </v>
      </c>
      <c r="C39" s="40">
        <f>'tabela elementów'!C21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8">
        <f>C39</f>
        <v>0</v>
      </c>
      <c r="AC39" s="40"/>
      <c r="AD39" s="40"/>
      <c r="AE39" s="40"/>
      <c r="AF39" s="40"/>
      <c r="AG39" s="40"/>
      <c r="AH39" s="64"/>
      <c r="AI39" s="33"/>
    </row>
    <row r="40" spans="1:35" ht="15.75" thickBot="1">
      <c r="A40" s="187"/>
      <c r="B40" s="26" t="s">
        <v>18</v>
      </c>
      <c r="C40" s="41">
        <f>'tabela elementów'!D21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0">
        <f>C40</f>
        <v>0</v>
      </c>
      <c r="AC40" s="41"/>
      <c r="AD40" s="41"/>
      <c r="AE40" s="41"/>
      <c r="AF40" s="41"/>
      <c r="AG40" s="41"/>
      <c r="AH40" s="64"/>
      <c r="AI40" s="33"/>
    </row>
    <row r="41" spans="1:35" ht="24">
      <c r="A41" s="192" t="str">
        <f>'tabela elementów'!A22</f>
        <v>2.1.4</v>
      </c>
      <c r="B41" s="25" t="str">
        <f>'tabela elementów'!B22</f>
        <v>Reaktor biologiczny, KTSO</v>
      </c>
      <c r="C41" s="46">
        <f>'tabela elementów'!C22</f>
        <v>0</v>
      </c>
      <c r="D41" s="46">
        <f>D43+D45+D47+D49</f>
        <v>0</v>
      </c>
      <c r="E41" s="46">
        <f t="shared" ref="E41:AF41" si="6">E43+E45+E47+E49</f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7">
        <f t="shared" si="6"/>
        <v>0</v>
      </c>
      <c r="P41" s="47">
        <f t="shared" si="6"/>
        <v>0</v>
      </c>
      <c r="Q41" s="47">
        <f t="shared" si="6"/>
        <v>0</v>
      </c>
      <c r="R41" s="46">
        <f t="shared" si="6"/>
        <v>0</v>
      </c>
      <c r="S41" s="46">
        <f t="shared" si="6"/>
        <v>0</v>
      </c>
      <c r="T41" s="46">
        <f t="shared" si="6"/>
        <v>0</v>
      </c>
      <c r="U41" s="46">
        <f t="shared" si="6"/>
        <v>0</v>
      </c>
      <c r="V41" s="46">
        <f t="shared" si="6"/>
        <v>0</v>
      </c>
      <c r="W41" s="46">
        <f t="shared" si="6"/>
        <v>0</v>
      </c>
      <c r="X41" s="46">
        <f t="shared" si="6"/>
        <v>0</v>
      </c>
      <c r="Y41" s="46">
        <f t="shared" si="6"/>
        <v>0</v>
      </c>
      <c r="Z41" s="46">
        <f t="shared" si="6"/>
        <v>0</v>
      </c>
      <c r="AA41" s="46">
        <f t="shared" si="6"/>
        <v>0</v>
      </c>
      <c r="AB41" s="46">
        <f t="shared" si="6"/>
        <v>0</v>
      </c>
      <c r="AC41" s="46">
        <f t="shared" si="6"/>
        <v>0</v>
      </c>
      <c r="AD41" s="46">
        <f t="shared" si="6"/>
        <v>0</v>
      </c>
      <c r="AE41" s="46">
        <f t="shared" si="6"/>
        <v>0</v>
      </c>
      <c r="AF41" s="46">
        <f t="shared" si="6"/>
        <v>0</v>
      </c>
      <c r="AG41" s="46">
        <f t="shared" ref="AG41" si="7">AG43+AG45+AG47+AG49</f>
        <v>0</v>
      </c>
      <c r="AH41" s="64"/>
      <c r="AI41" s="33"/>
    </row>
    <row r="42" spans="1:35" ht="15.75" thickBot="1">
      <c r="A42" s="193"/>
      <c r="B42" s="26" t="s">
        <v>18</v>
      </c>
      <c r="C42" s="48">
        <f>'tabela elementów'!D22</f>
        <v>0</v>
      </c>
      <c r="D42" s="48">
        <f>D44+D46+D48+D50</f>
        <v>0</v>
      </c>
      <c r="E42" s="48">
        <f t="shared" ref="E42:AF42" si="8">E44+E46+E48+E50</f>
        <v>0</v>
      </c>
      <c r="F42" s="48">
        <f t="shared" si="8"/>
        <v>0</v>
      </c>
      <c r="G42" s="48">
        <f t="shared" si="8"/>
        <v>0</v>
      </c>
      <c r="H42" s="48">
        <f t="shared" si="8"/>
        <v>0</v>
      </c>
      <c r="I42" s="48">
        <f t="shared" si="8"/>
        <v>0</v>
      </c>
      <c r="J42" s="48">
        <f t="shared" si="8"/>
        <v>0</v>
      </c>
      <c r="K42" s="48">
        <f t="shared" si="8"/>
        <v>0</v>
      </c>
      <c r="L42" s="48">
        <f t="shared" si="8"/>
        <v>0</v>
      </c>
      <c r="M42" s="48">
        <f t="shared" si="8"/>
        <v>0</v>
      </c>
      <c r="N42" s="48">
        <f t="shared" si="8"/>
        <v>0</v>
      </c>
      <c r="O42" s="49">
        <f t="shared" si="8"/>
        <v>0</v>
      </c>
      <c r="P42" s="49">
        <f t="shared" si="8"/>
        <v>0</v>
      </c>
      <c r="Q42" s="49">
        <f t="shared" si="8"/>
        <v>0</v>
      </c>
      <c r="R42" s="48">
        <f t="shared" si="8"/>
        <v>0</v>
      </c>
      <c r="S42" s="48">
        <f t="shared" si="8"/>
        <v>0</v>
      </c>
      <c r="T42" s="48">
        <f t="shared" si="8"/>
        <v>0</v>
      </c>
      <c r="U42" s="48">
        <f t="shared" si="8"/>
        <v>0</v>
      </c>
      <c r="V42" s="48">
        <f t="shared" si="8"/>
        <v>0</v>
      </c>
      <c r="W42" s="48">
        <f t="shared" si="8"/>
        <v>0</v>
      </c>
      <c r="X42" s="48">
        <f t="shared" si="8"/>
        <v>0</v>
      </c>
      <c r="Y42" s="48">
        <f t="shared" si="8"/>
        <v>0</v>
      </c>
      <c r="Z42" s="48">
        <f t="shared" si="8"/>
        <v>0</v>
      </c>
      <c r="AA42" s="48">
        <f t="shared" si="8"/>
        <v>0</v>
      </c>
      <c r="AB42" s="48">
        <f t="shared" si="8"/>
        <v>0</v>
      </c>
      <c r="AC42" s="48">
        <f t="shared" si="8"/>
        <v>0</v>
      </c>
      <c r="AD42" s="48">
        <f t="shared" si="8"/>
        <v>0</v>
      </c>
      <c r="AE42" s="48">
        <f t="shared" si="8"/>
        <v>0</v>
      </c>
      <c r="AF42" s="48">
        <f t="shared" si="8"/>
        <v>0</v>
      </c>
      <c r="AG42" s="48">
        <f t="shared" ref="AG42" si="9">AG44+AG46+AG48+AG50</f>
        <v>0</v>
      </c>
      <c r="AH42" s="64"/>
      <c r="AI42" s="33"/>
    </row>
    <row r="43" spans="1:35">
      <c r="A43" s="186" t="str">
        <f>'tabela elementów'!A23</f>
        <v>2.1.4.1</v>
      </c>
      <c r="B43" s="25" t="str">
        <f>'tabela elementów'!B23</f>
        <v>roboty ziemne</v>
      </c>
      <c r="C43" s="40">
        <f>'tabela elementów'!C23</f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8">
        <f>C43</f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64"/>
      <c r="AI43" s="33"/>
    </row>
    <row r="44" spans="1:35" ht="15.75" thickBot="1">
      <c r="A44" s="187"/>
      <c r="B44" s="26" t="s">
        <v>18</v>
      </c>
      <c r="C44" s="41">
        <f>'tabela elementów'!D23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0">
        <f>C44</f>
        <v>0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64"/>
      <c r="AI44" s="33"/>
    </row>
    <row r="45" spans="1:35">
      <c r="A45" s="186" t="str">
        <f>'tabela elementów'!A24</f>
        <v>2.1.4.2</v>
      </c>
      <c r="B45" s="25" t="str">
        <f>'tabela elementów'!B24</f>
        <v>roboty konst.-bud.</v>
      </c>
      <c r="C45" s="40">
        <f>'tabela elementów'!C24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8">
        <f>C45</f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64"/>
      <c r="AI45" s="33"/>
    </row>
    <row r="46" spans="1:35" ht="15.75" thickBot="1">
      <c r="A46" s="187"/>
      <c r="B46" s="26" t="s">
        <v>18</v>
      </c>
      <c r="C46" s="41">
        <f>'tabela elementów'!D24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30">
        <f>C46</f>
        <v>0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64"/>
      <c r="AI46" s="33"/>
    </row>
    <row r="47" spans="1:35">
      <c r="A47" s="186" t="str">
        <f>'tabela elementów'!A25</f>
        <v>2.1.4.3</v>
      </c>
      <c r="B47" s="25" t="str">
        <f>'tabela elementów'!B25</f>
        <v>elementy stalowe</v>
      </c>
      <c r="C47" s="40">
        <f>'tabela elementów'!C25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8">
        <f>C47</f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64"/>
      <c r="AI47" s="33"/>
    </row>
    <row r="48" spans="1:35" ht="15.75" thickBot="1">
      <c r="A48" s="187"/>
      <c r="B48" s="26" t="s">
        <v>18</v>
      </c>
      <c r="C48" s="41">
        <f>'tabela elementów'!D25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0">
        <f>C48</f>
        <v>0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4"/>
      <c r="AI48" s="33"/>
    </row>
    <row r="49" spans="1:35" ht="24">
      <c r="A49" s="186" t="str">
        <f>'tabela elementów'!A26</f>
        <v>2.1.4.4</v>
      </c>
      <c r="B49" s="25" t="str">
        <f>'tabela elementów'!B26</f>
        <v>docieplenie zbiorników</v>
      </c>
      <c r="C49" s="40">
        <f>'tabela elementów'!C26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8">
        <f>C49</f>
        <v>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2"/>
      <c r="AI49" s="33"/>
    </row>
    <row r="50" spans="1:35" ht="15.75" thickBot="1">
      <c r="A50" s="187"/>
      <c r="B50" s="26" t="s">
        <v>18</v>
      </c>
      <c r="C50" s="41">
        <f>'tabela elementów'!D26</f>
        <v>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0">
        <f>C50</f>
        <v>0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2"/>
      <c r="AI50" s="33"/>
    </row>
    <row r="51" spans="1:35">
      <c r="A51" s="192" t="str">
        <f>'tabela elementów'!A27</f>
        <v>2.1.5</v>
      </c>
      <c r="B51" s="27" t="str">
        <f>'tabela elementów'!B27</f>
        <v>budynek socjalny</v>
      </c>
      <c r="C51" s="50">
        <f>'tabela elementów'!C27</f>
        <v>0</v>
      </c>
      <c r="D51" s="50">
        <f>D53+D55+D57+D59+D61+D63+D65+D67+D69+D71</f>
        <v>0</v>
      </c>
      <c r="E51" s="50">
        <f t="shared" ref="E51:AF51" si="10">E53+E55+E57+E59+E61+E63+E65+E67+E69+E71</f>
        <v>0</v>
      </c>
      <c r="F51" s="50">
        <f t="shared" si="10"/>
        <v>0</v>
      </c>
      <c r="G51" s="50">
        <f t="shared" si="10"/>
        <v>0</v>
      </c>
      <c r="H51" s="50">
        <f t="shared" si="10"/>
        <v>0</v>
      </c>
      <c r="I51" s="50">
        <f t="shared" si="10"/>
        <v>0</v>
      </c>
      <c r="J51" s="50">
        <f t="shared" si="10"/>
        <v>0</v>
      </c>
      <c r="K51" s="50">
        <f t="shared" si="10"/>
        <v>0</v>
      </c>
      <c r="L51" s="50">
        <f t="shared" si="10"/>
        <v>0</v>
      </c>
      <c r="M51" s="50">
        <f t="shared" si="10"/>
        <v>0</v>
      </c>
      <c r="N51" s="50">
        <f t="shared" si="10"/>
        <v>0</v>
      </c>
      <c r="O51" s="51">
        <f t="shared" si="10"/>
        <v>0</v>
      </c>
      <c r="P51" s="51">
        <f t="shared" si="10"/>
        <v>0</v>
      </c>
      <c r="Q51" s="51">
        <f t="shared" si="10"/>
        <v>0</v>
      </c>
      <c r="R51" s="51">
        <f t="shared" si="10"/>
        <v>0</v>
      </c>
      <c r="S51" s="50">
        <f t="shared" si="10"/>
        <v>0</v>
      </c>
      <c r="T51" s="50">
        <f t="shared" si="10"/>
        <v>0</v>
      </c>
      <c r="U51" s="50">
        <f t="shared" si="10"/>
        <v>0</v>
      </c>
      <c r="V51" s="50">
        <f t="shared" si="10"/>
        <v>0</v>
      </c>
      <c r="W51" s="50">
        <f t="shared" si="10"/>
        <v>0</v>
      </c>
      <c r="X51" s="50">
        <f t="shared" si="10"/>
        <v>0</v>
      </c>
      <c r="Y51" s="50">
        <f t="shared" si="10"/>
        <v>0</v>
      </c>
      <c r="Z51" s="50">
        <f t="shared" si="10"/>
        <v>0</v>
      </c>
      <c r="AA51" s="50">
        <f t="shared" si="10"/>
        <v>0</v>
      </c>
      <c r="AB51" s="50">
        <f t="shared" si="10"/>
        <v>0</v>
      </c>
      <c r="AC51" s="50">
        <f t="shared" si="10"/>
        <v>0</v>
      </c>
      <c r="AD51" s="50">
        <f t="shared" si="10"/>
        <v>0</v>
      </c>
      <c r="AE51" s="50">
        <f t="shared" si="10"/>
        <v>0</v>
      </c>
      <c r="AF51" s="50">
        <f t="shared" si="10"/>
        <v>0</v>
      </c>
      <c r="AG51" s="50">
        <f t="shared" ref="AG51" si="11">AG53+AG55+AG57+AG59+AG61+AG63+AG65+AG67+AG69+AG71</f>
        <v>0</v>
      </c>
      <c r="AH51" s="42"/>
      <c r="AI51" s="33"/>
    </row>
    <row r="52" spans="1:35" ht="15.75" thickBot="1">
      <c r="A52" s="193"/>
      <c r="B52" s="44" t="s">
        <v>18</v>
      </c>
      <c r="C52" s="53">
        <f>'tabela elementów'!D27</f>
        <v>0</v>
      </c>
      <c r="D52" s="52">
        <f>D54+D56+D58+D60+D62+D64+D66+D68+D70+D72</f>
        <v>0</v>
      </c>
      <c r="E52" s="52">
        <f t="shared" ref="E52:AF52" si="12">E54+E56+E58+E60+E62+E64+E66+E68+E70+E72</f>
        <v>0</v>
      </c>
      <c r="F52" s="52">
        <f t="shared" si="12"/>
        <v>0</v>
      </c>
      <c r="G52" s="52">
        <f t="shared" si="12"/>
        <v>0</v>
      </c>
      <c r="H52" s="52">
        <f t="shared" si="12"/>
        <v>0</v>
      </c>
      <c r="I52" s="52">
        <f t="shared" si="12"/>
        <v>0</v>
      </c>
      <c r="J52" s="52">
        <f t="shared" si="12"/>
        <v>0</v>
      </c>
      <c r="K52" s="52">
        <f t="shared" si="12"/>
        <v>0</v>
      </c>
      <c r="L52" s="52">
        <f t="shared" si="12"/>
        <v>0</v>
      </c>
      <c r="M52" s="52">
        <f t="shared" si="12"/>
        <v>0</v>
      </c>
      <c r="N52" s="52">
        <f t="shared" si="12"/>
        <v>0</v>
      </c>
      <c r="O52" s="75">
        <f t="shared" si="12"/>
        <v>0</v>
      </c>
      <c r="P52" s="75">
        <f t="shared" si="12"/>
        <v>0</v>
      </c>
      <c r="Q52" s="75">
        <f t="shared" si="12"/>
        <v>0</v>
      </c>
      <c r="R52" s="75">
        <f t="shared" si="12"/>
        <v>0</v>
      </c>
      <c r="S52" s="52">
        <f t="shared" si="12"/>
        <v>0</v>
      </c>
      <c r="T52" s="52">
        <f t="shared" si="12"/>
        <v>0</v>
      </c>
      <c r="U52" s="52">
        <f t="shared" si="12"/>
        <v>0</v>
      </c>
      <c r="V52" s="52">
        <f t="shared" si="12"/>
        <v>0</v>
      </c>
      <c r="W52" s="52">
        <f t="shared" si="12"/>
        <v>0</v>
      </c>
      <c r="X52" s="52">
        <f t="shared" si="12"/>
        <v>0</v>
      </c>
      <c r="Y52" s="52">
        <f t="shared" si="12"/>
        <v>0</v>
      </c>
      <c r="Z52" s="52">
        <f t="shared" si="12"/>
        <v>0</v>
      </c>
      <c r="AA52" s="52">
        <f t="shared" si="12"/>
        <v>0</v>
      </c>
      <c r="AB52" s="52">
        <f t="shared" si="12"/>
        <v>0</v>
      </c>
      <c r="AC52" s="52">
        <f t="shared" si="12"/>
        <v>0</v>
      </c>
      <c r="AD52" s="52">
        <f t="shared" si="12"/>
        <v>0</v>
      </c>
      <c r="AE52" s="52">
        <f t="shared" si="12"/>
        <v>0</v>
      </c>
      <c r="AF52" s="52">
        <f t="shared" si="12"/>
        <v>0</v>
      </c>
      <c r="AG52" s="52">
        <f t="shared" ref="AG52" si="13">AG54+AG56+AG58+AG60+AG62+AG64+AG66+AG68+AG70+AG72</f>
        <v>0</v>
      </c>
      <c r="AH52" s="42"/>
      <c r="AI52" s="33"/>
    </row>
    <row r="53" spans="1:35">
      <c r="A53" s="186" t="str">
        <f>'tabela elementów'!A28</f>
        <v>2.1.5.1</v>
      </c>
      <c r="B53" s="25" t="str">
        <f>'tabela elementów'!B28</f>
        <v>roboty ziemne</v>
      </c>
      <c r="C53" s="40">
        <f>'tabela elementów'!C28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8">
        <f>C53</f>
        <v>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2"/>
      <c r="AI53" s="33"/>
    </row>
    <row r="54" spans="1:35" ht="15.75" thickBot="1">
      <c r="A54" s="187"/>
      <c r="B54" s="26" t="s">
        <v>18</v>
      </c>
      <c r="C54" s="41">
        <f>'tabela elementów'!D28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0">
        <f>C54</f>
        <v>0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  <c r="AI54" s="33"/>
    </row>
    <row r="55" spans="1:35" ht="24">
      <c r="A55" s="186" t="str">
        <f>'tabela elementów'!A29</f>
        <v>2.1.5.2</v>
      </c>
      <c r="B55" s="25" t="str">
        <f>'tabela elementów'!B29</f>
        <v>roboty zbrojarsko-betoniarskie</v>
      </c>
      <c r="C55" s="40">
        <f>'tabela elementów'!C29</f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8">
        <f>C55</f>
        <v>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2"/>
      <c r="AI55" s="33"/>
    </row>
    <row r="56" spans="1:35" ht="15.75" thickBot="1">
      <c r="A56" s="187"/>
      <c r="B56" s="26" t="s">
        <v>18</v>
      </c>
      <c r="C56" s="41">
        <f>'tabela elementów'!D29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0">
        <f>C56</f>
        <v>0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  <c r="AI56" s="33"/>
    </row>
    <row r="57" spans="1:35" ht="24">
      <c r="A57" s="186" t="str">
        <f>'tabela elementów'!A30</f>
        <v>2.1.5.3</v>
      </c>
      <c r="B57" s="25" t="str">
        <f>'tabela elementów'!B30</f>
        <v>ściany, ścianki, stropy</v>
      </c>
      <c r="C57" s="40">
        <f>'tabela elementów'!C30</f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>C57</f>
        <v>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2"/>
      <c r="AI57" s="33"/>
    </row>
    <row r="58" spans="1:35" ht="15.75" thickBot="1">
      <c r="A58" s="187"/>
      <c r="B58" s="26" t="s">
        <v>18</v>
      </c>
      <c r="C58" s="41">
        <f>'tabela elementów'!D30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30">
        <f>C58</f>
        <v>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  <c r="AI58" s="33"/>
    </row>
    <row r="59" spans="1:35" ht="24">
      <c r="A59" s="186" t="str">
        <f>'tabela elementów'!A31</f>
        <v>2.1.5.4</v>
      </c>
      <c r="B59" s="25" t="str">
        <f>'tabela elementów'!B31</f>
        <v>schody ze spocznikiem</v>
      </c>
      <c r="C59" s="40">
        <f>'tabela elementów'!C31</f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8">
        <f>C59</f>
        <v>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2"/>
      <c r="AI59" s="33"/>
    </row>
    <row r="60" spans="1:35" ht="15.75" thickBot="1">
      <c r="A60" s="187"/>
      <c r="B60" s="26" t="s">
        <v>18</v>
      </c>
      <c r="C60" s="41">
        <f>'tabela elementów'!D31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0">
        <f>C60</f>
        <v>0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  <c r="AI60" s="33"/>
    </row>
    <row r="61" spans="1:35">
      <c r="A61" s="186" t="str">
        <f>'tabela elementów'!A32</f>
        <v>2.1.5.5</v>
      </c>
      <c r="B61" s="25" t="str">
        <f>'tabela elementów'!B32</f>
        <v>posadzki</v>
      </c>
      <c r="C61" s="40">
        <f>'tabela elementów'!C32</f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28">
        <f>C61</f>
        <v>0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2"/>
      <c r="AI61" s="33"/>
    </row>
    <row r="62" spans="1:35" ht="15.75" thickBot="1">
      <c r="A62" s="187"/>
      <c r="B62" s="26" t="s">
        <v>18</v>
      </c>
      <c r="C62" s="41">
        <f>'tabela elementów'!D32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0">
        <f>C62</f>
        <v>0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2"/>
      <c r="AI62" s="33"/>
    </row>
    <row r="63" spans="1:35" ht="24">
      <c r="A63" s="186" t="str">
        <f>'tabela elementów'!A33</f>
        <v>2.1.5.6</v>
      </c>
      <c r="B63" s="25" t="str">
        <f>'tabela elementów'!B33</f>
        <v>stolarka okienna i drzwiowa</v>
      </c>
      <c r="C63" s="40">
        <f>'tabela elementów'!C33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8">
        <f>C63</f>
        <v>0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2"/>
      <c r="AI63" s="33"/>
    </row>
    <row r="64" spans="1:35" ht="15.75" thickBot="1">
      <c r="A64" s="187"/>
      <c r="B64" s="26" t="s">
        <v>18</v>
      </c>
      <c r="C64" s="41">
        <f>'tabela elementów'!D33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0">
        <f>C64</f>
        <v>0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2"/>
      <c r="AI64" s="33"/>
    </row>
    <row r="65" spans="1:35">
      <c r="A65" s="186" t="str">
        <f>'tabela elementów'!A34</f>
        <v>2.1.5.7</v>
      </c>
      <c r="B65" s="25" t="str">
        <f>'tabela elementów'!B34</f>
        <v>dach</v>
      </c>
      <c r="C65" s="40">
        <f>'tabela elementów'!C34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28">
        <f>C65</f>
        <v>0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2"/>
      <c r="AI65" s="33"/>
    </row>
    <row r="66" spans="1:35" ht="15.75" thickBot="1">
      <c r="A66" s="187"/>
      <c r="B66" s="26" t="s">
        <v>18</v>
      </c>
      <c r="C66" s="41">
        <f>'tabela elementów'!D34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30">
        <f>C66</f>
        <v>0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2"/>
      <c r="AI66" s="33"/>
    </row>
    <row r="67" spans="1:35" ht="24">
      <c r="A67" s="186" t="str">
        <f>'tabela elementów'!A35</f>
        <v>2.1.5.8</v>
      </c>
      <c r="B67" s="25" t="str">
        <f>'tabela elementów'!B35</f>
        <v>wykończenie ścian i sufitów</v>
      </c>
      <c r="C67" s="40">
        <f>'tabela elementów'!C35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28">
        <f t="shared" ref="R67:R72" si="14">C67</f>
        <v>0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2"/>
      <c r="AI67" s="33"/>
    </row>
    <row r="68" spans="1:35" ht="15.75" thickBot="1">
      <c r="A68" s="187"/>
      <c r="B68" s="26" t="s">
        <v>18</v>
      </c>
      <c r="C68" s="41">
        <f>'tabela elementów'!D35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0">
        <f t="shared" si="14"/>
        <v>0</v>
      </c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2"/>
      <c r="AI68" s="33"/>
    </row>
    <row r="69" spans="1:35" ht="15" customHeight="1">
      <c r="A69" s="186" t="str">
        <f>'tabela elementów'!A36</f>
        <v>2.1.5.9</v>
      </c>
      <c r="B69" s="25" t="str">
        <f>'tabela elementów'!B36</f>
        <v>roboty wykończeniowe zewnętrzne</v>
      </c>
      <c r="C69" s="40">
        <f>'tabela elementów'!C36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28">
        <f t="shared" si="14"/>
        <v>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2"/>
      <c r="AI69" s="33"/>
    </row>
    <row r="70" spans="1:35" ht="15.75" thickBot="1">
      <c r="A70" s="187"/>
      <c r="B70" s="26" t="s">
        <v>18</v>
      </c>
      <c r="C70" s="41">
        <f>'tabela elementów'!D36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0">
        <f t="shared" si="14"/>
        <v>0</v>
      </c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2"/>
      <c r="AI70" s="33"/>
    </row>
    <row r="71" spans="1:35" ht="18" customHeight="1">
      <c r="A71" s="186" t="str">
        <f>'tabela elementów'!A37</f>
        <v>2.1.5.10</v>
      </c>
      <c r="B71" s="25" t="str">
        <f>'tabela elementów'!B37</f>
        <v xml:space="preserve">opaska </v>
      </c>
      <c r="C71" s="40">
        <f>'tabela elementów'!C37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28">
        <f t="shared" si="14"/>
        <v>0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2"/>
      <c r="AI71" s="33"/>
    </row>
    <row r="72" spans="1:35" ht="15.75" thickBot="1">
      <c r="A72" s="187"/>
      <c r="B72" s="26" t="s">
        <v>18</v>
      </c>
      <c r="C72" s="41">
        <f>'tabela elementów'!D37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0">
        <f t="shared" si="14"/>
        <v>0</v>
      </c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2"/>
      <c r="AI72" s="33"/>
    </row>
    <row r="73" spans="1:35" ht="24">
      <c r="A73" s="186" t="str">
        <f>'tabela elementów'!A38</f>
        <v>2.1.6</v>
      </c>
      <c r="B73" s="25" t="str">
        <f>'tabela elementów'!B38</f>
        <v>pompownia ścieków surowych</v>
      </c>
      <c r="C73" s="40">
        <f>'tabela elementów'!C38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28">
        <f t="shared" ref="S73:S80" si="15">C73</f>
        <v>0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2"/>
      <c r="AI73" s="33"/>
    </row>
    <row r="74" spans="1:35" ht="15.75" thickBot="1">
      <c r="A74" s="187"/>
      <c r="B74" s="26" t="s">
        <v>18</v>
      </c>
      <c r="C74" s="41">
        <f>'tabela elementów'!D38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30">
        <f t="shared" si="15"/>
        <v>0</v>
      </c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2"/>
      <c r="AI74" s="33"/>
    </row>
    <row r="75" spans="1:35" ht="24">
      <c r="A75" s="192" t="str">
        <f>'tabela elementów'!A39</f>
        <v>2.1.7</v>
      </c>
      <c r="B75" s="27" t="str">
        <f>'tabela elementów'!B39</f>
        <v>punkt zlewny sciekow dowożonych</v>
      </c>
      <c r="C75" s="50">
        <f>'tabela elementów'!C39</f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1">
        <f t="shared" si="15"/>
        <v>0</v>
      </c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42"/>
      <c r="AI75" s="33"/>
    </row>
    <row r="76" spans="1:35" ht="15.75" thickBot="1">
      <c r="A76" s="193"/>
      <c r="B76" s="44" t="s">
        <v>18</v>
      </c>
      <c r="C76" s="53">
        <f>'tabela elementów'!D39</f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4">
        <f t="shared" si="15"/>
        <v>0</v>
      </c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42"/>
      <c r="AI76" s="33"/>
    </row>
    <row r="77" spans="1:35" ht="24">
      <c r="A77" s="192" t="str">
        <f>'tabela elementów'!A40</f>
        <v>2.1.8</v>
      </c>
      <c r="B77" s="27" t="str">
        <f>'tabela elementów'!B40</f>
        <v>fundament pod zbiornik PIX</v>
      </c>
      <c r="C77" s="50">
        <f>'tabela elementów'!C40</f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1">
        <f t="shared" si="15"/>
        <v>0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42"/>
      <c r="AI77" s="33"/>
    </row>
    <row r="78" spans="1:35" ht="15.75" thickBot="1">
      <c r="A78" s="193"/>
      <c r="B78" s="44" t="s">
        <v>18</v>
      </c>
      <c r="C78" s="53">
        <f>'tabela elementów'!D40</f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4">
        <f t="shared" si="15"/>
        <v>0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42"/>
      <c r="AI78" s="33"/>
    </row>
    <row r="79" spans="1:35" ht="24">
      <c r="A79" s="192" t="str">
        <f>'tabela elementów'!A41</f>
        <v>2.1.9</v>
      </c>
      <c r="B79" s="27" t="str">
        <f>'tabela elementów'!B41</f>
        <v>zagospodarowanie terenu</v>
      </c>
      <c r="C79" s="50">
        <f>'tabela elementów'!C41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1">
        <f t="shared" si="15"/>
        <v>0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42"/>
      <c r="AI79" s="33"/>
    </row>
    <row r="80" spans="1:35" ht="15.75" thickBot="1">
      <c r="A80" s="193"/>
      <c r="B80" s="44" t="s">
        <v>18</v>
      </c>
      <c r="C80" s="53">
        <f>'tabela elementów'!D41</f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4">
        <f t="shared" si="15"/>
        <v>0</v>
      </c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42"/>
      <c r="AI80" s="33"/>
    </row>
    <row r="81" spans="1:35" ht="24">
      <c r="A81" s="186" t="str">
        <f>'tabela elementów'!A42</f>
        <v>2.1.10</v>
      </c>
      <c r="B81" s="25" t="str">
        <f>'tabela elementów'!B42</f>
        <v>rozruch i wyposażenie</v>
      </c>
      <c r="C81" s="40">
        <f>'tabela elementów'!C42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8">
        <f>C81</f>
        <v>0</v>
      </c>
      <c r="AE81" s="40"/>
      <c r="AF81" s="40"/>
      <c r="AG81" s="40"/>
      <c r="AH81" s="42"/>
      <c r="AI81" s="33"/>
    </row>
    <row r="82" spans="1:35" ht="15.75" thickBot="1">
      <c r="A82" s="187"/>
      <c r="B82" s="26" t="s">
        <v>18</v>
      </c>
      <c r="C82" s="41">
        <f>'tabela elementów'!D42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30">
        <f>C82</f>
        <v>0</v>
      </c>
      <c r="AE82" s="41"/>
      <c r="AF82" s="41"/>
      <c r="AG82" s="41"/>
      <c r="AH82" s="42"/>
      <c r="AI82" s="33"/>
    </row>
    <row r="83" spans="1:35" ht="24">
      <c r="A83" s="186" t="str">
        <f>'tabela elementów'!A43</f>
        <v>2.1.11</v>
      </c>
      <c r="B83" s="25" t="str">
        <f>'tabela elementów'!B43</f>
        <v>instalacje wod-kan, went i co</v>
      </c>
      <c r="C83" s="40">
        <f>'tabela elementów'!C43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28">
        <f>C83</f>
        <v>0</v>
      </c>
      <c r="AE83" s="40"/>
      <c r="AF83" s="40"/>
      <c r="AG83" s="40"/>
      <c r="AH83" s="42"/>
      <c r="AI83" s="33"/>
    </row>
    <row r="84" spans="1:35" ht="15.75" thickBot="1">
      <c r="A84" s="187"/>
      <c r="B84" s="26" t="s">
        <v>18</v>
      </c>
      <c r="C84" s="41">
        <f>'tabela elementów'!D43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30">
        <f>C84</f>
        <v>0</v>
      </c>
      <c r="AE84" s="41"/>
      <c r="AF84" s="41"/>
      <c r="AG84" s="41"/>
      <c r="AH84" s="42"/>
      <c r="AI84" s="33"/>
    </row>
    <row r="85" spans="1:35">
      <c r="A85" s="186" t="str">
        <f>'tabela elementów'!A44</f>
        <v>2.1.12</v>
      </c>
      <c r="B85" s="25" t="str">
        <f>'tabela elementów'!B44</f>
        <v>technologia</v>
      </c>
      <c r="C85" s="40">
        <f>'tabela elementów'!C44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28">
        <f>C85</f>
        <v>0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2"/>
      <c r="AI85" s="33"/>
    </row>
    <row r="86" spans="1:35" ht="15.75" thickBot="1">
      <c r="A86" s="187"/>
      <c r="B86" s="26" t="s">
        <v>18</v>
      </c>
      <c r="C86" s="41">
        <f>'tabela elementów'!D44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0">
        <f>C86</f>
        <v>0</v>
      </c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2"/>
      <c r="AI86" s="33"/>
    </row>
    <row r="87" spans="1:35" ht="24">
      <c r="A87" s="186" t="str">
        <f>'tabela elementów'!A45</f>
        <v>2.1.13</v>
      </c>
      <c r="B87" s="25" t="str">
        <f>'tabela elementów'!B45</f>
        <v>instalacje elektryczne i AKPiA</v>
      </c>
      <c r="C87" s="40">
        <f>'tabela elementów'!C45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28">
        <f>C87</f>
        <v>0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64"/>
      <c r="AI87" s="33"/>
    </row>
    <row r="88" spans="1:35" ht="15.75" thickBot="1">
      <c r="A88" s="187"/>
      <c r="B88" s="26" t="s">
        <v>18</v>
      </c>
      <c r="C88" s="41">
        <f>'tabela elementów'!D45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0">
        <f>C88</f>
        <v>0</v>
      </c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2"/>
      <c r="AI88" s="33"/>
    </row>
    <row r="89" spans="1:35">
      <c r="A89" s="186" t="str">
        <f>'tabela elementów'!A46</f>
        <v>2.1.14</v>
      </c>
      <c r="B89" s="25" t="str">
        <f>'tabela elementów'!B46</f>
        <v>sieci zewnętrzne</v>
      </c>
      <c r="C89" s="40">
        <f>'tabela elementów'!C46</f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28">
        <f>C89</f>
        <v>0</v>
      </c>
      <c r="AC89" s="40"/>
      <c r="AD89" s="40"/>
      <c r="AE89" s="40"/>
      <c r="AF89" s="40"/>
      <c r="AG89" s="40"/>
      <c r="AH89" s="42"/>
      <c r="AI89" s="33"/>
    </row>
    <row r="90" spans="1:35" ht="15.75" thickBot="1">
      <c r="A90" s="187"/>
      <c r="B90" s="26" t="s">
        <v>18</v>
      </c>
      <c r="C90" s="41">
        <f>'tabela elementów'!D46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30">
        <f>C90</f>
        <v>0</v>
      </c>
      <c r="AC90" s="41"/>
      <c r="AD90" s="41"/>
      <c r="AE90" s="41"/>
      <c r="AF90" s="41"/>
      <c r="AG90" s="41"/>
      <c r="AH90" s="42"/>
      <c r="AI90" s="33"/>
    </row>
    <row r="91" spans="1:35">
      <c r="A91" s="186" t="str">
        <f>'tabela elementów'!A47</f>
        <v>2.2</v>
      </c>
      <c r="B91" s="25" t="str">
        <f>'tabela elementów'!B47</f>
        <v>Suszaria osadu</v>
      </c>
      <c r="C91" s="40">
        <f>'tabela elementów'!C47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>
        <f>C91</f>
        <v>0</v>
      </c>
      <c r="AD91" s="40"/>
      <c r="AE91" s="40"/>
      <c r="AF91" s="40"/>
      <c r="AG91" s="40"/>
      <c r="AH91" s="42"/>
      <c r="AI91" s="33"/>
    </row>
    <row r="92" spans="1:35" ht="15.75" thickBot="1">
      <c r="A92" s="187"/>
      <c r="B92" s="26" t="s">
        <v>18</v>
      </c>
      <c r="C92" s="41">
        <f>'tabela elementów'!D47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30">
        <f>C92</f>
        <v>0</v>
      </c>
      <c r="AD92" s="41"/>
      <c r="AE92" s="41"/>
      <c r="AF92" s="41"/>
      <c r="AG92" s="41"/>
      <c r="AH92" s="42"/>
      <c r="AI92" s="33"/>
    </row>
    <row r="93" spans="1:35" ht="24" customHeight="1">
      <c r="A93" s="186" t="str">
        <f>'tabela elementów'!A48</f>
        <v>2.3</v>
      </c>
      <c r="B93" s="25" t="str">
        <f>'tabela elementów'!B48</f>
        <v>Wiaty magazynowe</v>
      </c>
      <c r="C93" s="66">
        <f>'tabela elementów'!C48</f>
        <v>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31">
        <f>C93</f>
        <v>0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38"/>
      <c r="AH93" s="42"/>
      <c r="AI93" s="33"/>
    </row>
    <row r="94" spans="1:35" ht="15.75" thickBot="1">
      <c r="A94" s="187"/>
      <c r="B94" s="26" t="s">
        <v>18</v>
      </c>
      <c r="C94" s="74">
        <f>'tabela elementów'!D48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2">
        <f>C94</f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9"/>
      <c r="AH94" s="42"/>
      <c r="AI94" s="33"/>
    </row>
    <row r="95" spans="1:35" ht="25.5" customHeight="1">
      <c r="A95" s="186" t="str">
        <f>'tabela elementów'!A49</f>
        <v>2.4</v>
      </c>
      <c r="B95" s="25" t="str">
        <f>'tabela elementów'!B49</f>
        <v>Fotowoltaika</v>
      </c>
      <c r="C95" s="40">
        <f>'tabela elementów'!C49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8">
        <f>C95</f>
        <v>0</v>
      </c>
      <c r="AD95" s="20"/>
      <c r="AE95" s="20"/>
      <c r="AF95" s="20"/>
      <c r="AG95" s="36"/>
      <c r="AH95" s="42"/>
      <c r="AI95" s="33"/>
    </row>
    <row r="96" spans="1:35" ht="15.75" thickBot="1">
      <c r="A96" s="187"/>
      <c r="B96" s="26" t="s">
        <v>18</v>
      </c>
      <c r="C96" s="41">
        <f>'tabela elementów'!D49</f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0">
        <f>C96</f>
        <v>0</v>
      </c>
      <c r="AD96" s="21"/>
      <c r="AE96" s="21"/>
      <c r="AF96" s="21"/>
      <c r="AG96" s="37"/>
      <c r="AH96" s="42"/>
      <c r="AI96" s="33"/>
    </row>
    <row r="97" spans="1:35" ht="33" customHeight="1">
      <c r="A97" s="186" t="str">
        <f>'tabela elementów'!A50</f>
        <v>2.5</v>
      </c>
      <c r="B97" s="25" t="str">
        <f>'tabela elementów'!B50</f>
        <v>Monitoring i instalacja przeciwwłamaniowa</v>
      </c>
      <c r="C97" s="66">
        <f>'tabela elementów'!C50</f>
        <v>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20"/>
      <c r="R97" s="20"/>
      <c r="S97" s="20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31">
        <f>C97</f>
        <v>0</v>
      </c>
      <c r="AE97" s="19"/>
      <c r="AF97" s="19"/>
      <c r="AG97" s="38"/>
      <c r="AH97" s="42"/>
      <c r="AI97" s="33"/>
    </row>
    <row r="98" spans="1:35" ht="15.75" thickBot="1">
      <c r="A98" s="187"/>
      <c r="B98" s="26" t="s">
        <v>18</v>
      </c>
      <c r="C98" s="74">
        <f>'tabela elementów'!D50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1"/>
      <c r="Q98" s="21"/>
      <c r="R98" s="21"/>
      <c r="S98" s="21"/>
      <c r="T98" s="29"/>
      <c r="U98" s="29"/>
      <c r="V98" s="29"/>
      <c r="W98" s="29"/>
      <c r="X98" s="29"/>
      <c r="Y98" s="21"/>
      <c r="Z98" s="21"/>
      <c r="AA98" s="21"/>
      <c r="AB98" s="21"/>
      <c r="AC98" s="29"/>
      <c r="AD98" s="30">
        <f>C98</f>
        <v>0</v>
      </c>
      <c r="AE98" s="29"/>
      <c r="AF98" s="29"/>
      <c r="AG98" s="39"/>
      <c r="AH98" s="42"/>
      <c r="AI98" s="33"/>
    </row>
    <row r="99" spans="1:35" ht="30" customHeight="1">
      <c r="A99" s="192">
        <f>'tabela elementów'!A51</f>
        <v>3</v>
      </c>
      <c r="B99" s="27" t="str">
        <f>'tabela elementów'!B51</f>
        <v>Monitoring i telemetria</v>
      </c>
      <c r="C99" s="40">
        <f>'tabela elementów'!C51</f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1">
        <f>33400*2</f>
        <v>66800</v>
      </c>
      <c r="Q99" s="31">
        <f>33400</f>
        <v>33400</v>
      </c>
      <c r="R99" s="31">
        <f>33400+33400+33400</f>
        <v>100200</v>
      </c>
      <c r="S99" s="31">
        <f>33400</f>
        <v>33400</v>
      </c>
      <c r="T99" s="20"/>
      <c r="U99" s="20"/>
      <c r="V99" s="20"/>
      <c r="W99" s="20"/>
      <c r="X99" s="20"/>
      <c r="Y99" s="31">
        <f>35300*8</f>
        <v>282400</v>
      </c>
      <c r="Z99" s="31">
        <f>35300*8</f>
        <v>282400</v>
      </c>
      <c r="AA99" s="31">
        <f>35300*6</f>
        <v>211800</v>
      </c>
      <c r="AB99" s="31">
        <f>33400</f>
        <v>33400</v>
      </c>
      <c r="AC99" s="20"/>
      <c r="AD99" s="31">
        <f>701875+33000</f>
        <v>734875</v>
      </c>
      <c r="AE99" s="20"/>
      <c r="AF99" s="20"/>
      <c r="AG99" s="36"/>
      <c r="AH99" s="42"/>
      <c r="AI99" s="33"/>
    </row>
    <row r="100" spans="1:35" ht="15.75" thickBot="1">
      <c r="A100" s="193"/>
      <c r="B100" s="26" t="s">
        <v>18</v>
      </c>
      <c r="C100" s="41">
        <f>'tabela elementów'!D51</f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2">
        <f>(P99*1.23)-P99</f>
        <v>15364</v>
      </c>
      <c r="Q100" s="32">
        <f>(Q99*1.23)-Q99</f>
        <v>7682</v>
      </c>
      <c r="R100" s="32">
        <f>(R99*1.23)-R99</f>
        <v>23046</v>
      </c>
      <c r="S100" s="32">
        <f>(S99*1.23)-S99</f>
        <v>7682</v>
      </c>
      <c r="T100" s="21"/>
      <c r="U100" s="21"/>
      <c r="V100" s="21"/>
      <c r="W100" s="21"/>
      <c r="X100" s="21"/>
      <c r="Y100" s="32">
        <f>(Y99*1.23)-Y99</f>
        <v>64952</v>
      </c>
      <c r="Z100" s="32">
        <f t="shared" ref="Z100:AA100" si="16">(Z99*1.23)-Z99</f>
        <v>64952</v>
      </c>
      <c r="AA100" s="32">
        <f t="shared" si="16"/>
        <v>48714</v>
      </c>
      <c r="AB100" s="32">
        <f>(AB99*1.23)-AB99</f>
        <v>7682</v>
      </c>
      <c r="AC100" s="21"/>
      <c r="AD100" s="32">
        <f>(AD99*1.23)-AD99</f>
        <v>169021.25</v>
      </c>
      <c r="AE100" s="21"/>
      <c r="AF100" s="21"/>
      <c r="AG100" s="37"/>
      <c r="AH100" s="42"/>
      <c r="AI100" s="33"/>
    </row>
    <row r="101" spans="1:35" ht="24">
      <c r="A101" s="192">
        <f>'tabela elementów'!A64</f>
        <v>4</v>
      </c>
      <c r="B101" s="27" t="str">
        <f>'tabela elementów'!B64</f>
        <v>Konserwacja pompowni sieciowych</v>
      </c>
      <c r="C101" s="66">
        <f>'tabela elementów'!F64</f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0"/>
      <c r="Q101" s="40"/>
      <c r="R101" s="34"/>
      <c r="S101" s="34"/>
      <c r="T101" s="19"/>
      <c r="U101" s="19"/>
      <c r="V101" s="19"/>
      <c r="W101" s="19"/>
      <c r="X101" s="19"/>
      <c r="Y101" s="28">
        <f>4571.94+4689.46+4884.96+4533.72+4611.58</f>
        <v>23291.66</v>
      </c>
      <c r="Z101" s="28">
        <f>4533.72+4923.88+5119.4+4533.72+4339.04</f>
        <v>23449.759999999998</v>
      </c>
      <c r="AA101" s="28">
        <f>3944.71+4131.94+4131.94+4884.96+5001.76</f>
        <v>22095.31</v>
      </c>
      <c r="AB101" s="28">
        <v>350527.2</v>
      </c>
      <c r="AC101" s="19"/>
      <c r="AD101" s="34"/>
      <c r="AE101" s="19"/>
      <c r="AF101" s="19"/>
      <c r="AG101" s="38"/>
      <c r="AH101" s="64"/>
      <c r="AI101" s="33"/>
    </row>
    <row r="102" spans="1:35" ht="15.75" thickBot="1">
      <c r="A102" s="193"/>
      <c r="B102" s="26" t="s">
        <v>18</v>
      </c>
      <c r="C102" s="74">
        <f>'tabela elementów'!G64</f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41"/>
      <c r="Q102" s="41"/>
      <c r="R102" s="35"/>
      <c r="S102" s="35"/>
      <c r="T102" s="29"/>
      <c r="U102" s="29"/>
      <c r="V102" s="29"/>
      <c r="W102" s="29"/>
      <c r="X102" s="29"/>
      <c r="Y102" s="30">
        <f>(Y101*1.23)-Y101</f>
        <v>5357.08</v>
      </c>
      <c r="Z102" s="30">
        <f>(Z101*1.23)-Z101</f>
        <v>5393.44</v>
      </c>
      <c r="AA102" s="30">
        <f>(AA101*1.23)-AA101</f>
        <v>5081.92</v>
      </c>
      <c r="AB102" s="30">
        <f>(AB101*1.23)-AB101</f>
        <v>80621.259999999995</v>
      </c>
      <c r="AC102" s="29"/>
      <c r="AE102" s="29"/>
      <c r="AF102" s="29"/>
      <c r="AG102" s="39"/>
      <c r="AH102" s="42"/>
      <c r="AI102" s="33"/>
    </row>
    <row r="103" spans="1:35">
      <c r="A103" s="181" t="s">
        <v>19</v>
      </c>
      <c r="B103" s="182"/>
      <c r="C103" s="20" t="e">
        <f>C5+C7+C31+C99+C101</f>
        <v>#REF!</v>
      </c>
      <c r="D103" s="20">
        <f>D5+D7+D31+D99+D101</f>
        <v>0</v>
      </c>
      <c r="E103" s="28" t="e">
        <f t="shared" ref="E103:AF103" si="17">E5+E7+E31+E99+E101</f>
        <v>#REF!</v>
      </c>
      <c r="F103" s="20">
        <f t="shared" si="17"/>
        <v>0</v>
      </c>
      <c r="G103" s="20">
        <f t="shared" si="17"/>
        <v>0</v>
      </c>
      <c r="H103" s="20">
        <f t="shared" si="17"/>
        <v>0</v>
      </c>
      <c r="I103" s="20">
        <f t="shared" si="17"/>
        <v>0</v>
      </c>
      <c r="J103" s="20">
        <f t="shared" si="17"/>
        <v>0</v>
      </c>
      <c r="K103" s="20">
        <f t="shared" si="17"/>
        <v>0</v>
      </c>
      <c r="L103" s="20">
        <f t="shared" si="17"/>
        <v>0</v>
      </c>
      <c r="M103" s="20">
        <f t="shared" si="17"/>
        <v>0</v>
      </c>
      <c r="N103" s="20">
        <f t="shared" si="17"/>
        <v>0</v>
      </c>
      <c r="O103" s="28" t="e">
        <f t="shared" si="17"/>
        <v>#REF!</v>
      </c>
      <c r="P103" s="28">
        <f t="shared" si="17"/>
        <v>66800</v>
      </c>
      <c r="Q103" s="28">
        <f t="shared" si="17"/>
        <v>33400</v>
      </c>
      <c r="R103" s="28">
        <f t="shared" si="17"/>
        <v>100200</v>
      </c>
      <c r="S103" s="28">
        <f t="shared" si="17"/>
        <v>33400</v>
      </c>
      <c r="T103" s="20">
        <f t="shared" si="17"/>
        <v>0</v>
      </c>
      <c r="U103" s="20">
        <f t="shared" si="17"/>
        <v>0</v>
      </c>
      <c r="V103" s="20">
        <f t="shared" si="17"/>
        <v>0</v>
      </c>
      <c r="W103" s="20">
        <f t="shared" si="17"/>
        <v>0</v>
      </c>
      <c r="X103" s="20">
        <f t="shared" si="17"/>
        <v>0</v>
      </c>
      <c r="Y103" s="28">
        <f t="shared" si="17"/>
        <v>305691.65999999997</v>
      </c>
      <c r="Z103" s="28">
        <f t="shared" si="17"/>
        <v>305849.76</v>
      </c>
      <c r="AA103" s="28">
        <f t="shared" si="17"/>
        <v>233895.31</v>
      </c>
      <c r="AB103" s="28">
        <f t="shared" si="17"/>
        <v>383927.2</v>
      </c>
      <c r="AC103" s="28">
        <f t="shared" si="17"/>
        <v>0</v>
      </c>
      <c r="AD103" s="28">
        <f t="shared" si="17"/>
        <v>734875</v>
      </c>
      <c r="AE103" s="20">
        <f t="shared" si="17"/>
        <v>0</v>
      </c>
      <c r="AF103" s="20">
        <f t="shared" si="17"/>
        <v>0</v>
      </c>
      <c r="AG103" s="20">
        <f t="shared" ref="AG103" si="18">AG5+AG7+AG31+AG99+AG101</f>
        <v>0</v>
      </c>
      <c r="AH103" s="42"/>
      <c r="AI103" s="33"/>
    </row>
    <row r="104" spans="1:35" ht="15.75" thickBot="1">
      <c r="A104" s="179" t="s">
        <v>20</v>
      </c>
      <c r="B104" s="180"/>
      <c r="C104" s="21" t="e">
        <f>C6+C8+C32+C100+C102</f>
        <v>#REF!</v>
      </c>
      <c r="D104" s="21">
        <f t="shared" ref="D104:AG104" si="19">D6+D8+D32+D100+D102</f>
        <v>0</v>
      </c>
      <c r="E104" s="30" t="e">
        <f t="shared" si="19"/>
        <v>#REF!</v>
      </c>
      <c r="F104" s="21">
        <f t="shared" si="19"/>
        <v>0</v>
      </c>
      <c r="G104" s="21">
        <f t="shared" si="19"/>
        <v>0</v>
      </c>
      <c r="H104" s="21">
        <f t="shared" si="19"/>
        <v>0</v>
      </c>
      <c r="I104" s="21">
        <f t="shared" si="19"/>
        <v>0</v>
      </c>
      <c r="J104" s="21">
        <f t="shared" si="19"/>
        <v>0</v>
      </c>
      <c r="K104" s="21">
        <f t="shared" si="19"/>
        <v>0</v>
      </c>
      <c r="L104" s="21">
        <f t="shared" si="19"/>
        <v>0</v>
      </c>
      <c r="M104" s="21">
        <f t="shared" si="19"/>
        <v>0</v>
      </c>
      <c r="N104" s="21">
        <f t="shared" si="19"/>
        <v>0</v>
      </c>
      <c r="O104" s="30" t="e">
        <f t="shared" si="19"/>
        <v>#REF!</v>
      </c>
      <c r="P104" s="30">
        <f t="shared" si="19"/>
        <v>15364</v>
      </c>
      <c r="Q104" s="30">
        <f t="shared" si="19"/>
        <v>7682</v>
      </c>
      <c r="R104" s="30">
        <f t="shared" si="19"/>
        <v>23046</v>
      </c>
      <c r="S104" s="30">
        <f t="shared" si="19"/>
        <v>7682</v>
      </c>
      <c r="T104" s="21">
        <f t="shared" si="19"/>
        <v>0</v>
      </c>
      <c r="U104" s="21">
        <f t="shared" si="19"/>
        <v>0</v>
      </c>
      <c r="V104" s="21">
        <f t="shared" si="19"/>
        <v>0</v>
      </c>
      <c r="W104" s="21">
        <f t="shared" si="19"/>
        <v>0</v>
      </c>
      <c r="X104" s="21">
        <f t="shared" si="19"/>
        <v>0</v>
      </c>
      <c r="Y104" s="30">
        <f t="shared" si="19"/>
        <v>70309.08</v>
      </c>
      <c r="Z104" s="30">
        <f t="shared" si="19"/>
        <v>70345.440000000002</v>
      </c>
      <c r="AA104" s="30">
        <f t="shared" si="19"/>
        <v>53795.92</v>
      </c>
      <c r="AB104" s="30">
        <f t="shared" si="19"/>
        <v>88303.26</v>
      </c>
      <c r="AC104" s="30">
        <f t="shared" si="19"/>
        <v>0</v>
      </c>
      <c r="AD104" s="30">
        <f t="shared" si="19"/>
        <v>169021.25</v>
      </c>
      <c r="AE104" s="21">
        <f t="shared" si="19"/>
        <v>0</v>
      </c>
      <c r="AF104" s="21">
        <f t="shared" si="19"/>
        <v>0</v>
      </c>
      <c r="AG104" s="21">
        <f t="shared" si="19"/>
        <v>0</v>
      </c>
      <c r="AH104" s="42"/>
      <c r="AI104" s="33"/>
    </row>
    <row r="105" spans="1:35" ht="15.75" thickBot="1">
      <c r="A105" s="179" t="s">
        <v>61</v>
      </c>
      <c r="B105" s="180"/>
      <c r="C105" s="67" t="e">
        <f>C103+C104</f>
        <v>#REF!</v>
      </c>
      <c r="D105" s="67">
        <f>D103+D104</f>
        <v>0</v>
      </c>
      <c r="E105" s="68" t="e">
        <f t="shared" ref="E105:AF105" si="20">E103+E104</f>
        <v>#REF!</v>
      </c>
      <c r="F105" s="67">
        <f t="shared" si="20"/>
        <v>0</v>
      </c>
      <c r="G105" s="67">
        <f t="shared" si="20"/>
        <v>0</v>
      </c>
      <c r="H105" s="67">
        <f t="shared" si="20"/>
        <v>0</v>
      </c>
      <c r="I105" s="67">
        <f t="shared" si="20"/>
        <v>0</v>
      </c>
      <c r="J105" s="67">
        <f t="shared" si="20"/>
        <v>0</v>
      </c>
      <c r="K105" s="67">
        <f t="shared" si="20"/>
        <v>0</v>
      </c>
      <c r="L105" s="67">
        <f t="shared" si="20"/>
        <v>0</v>
      </c>
      <c r="M105" s="67">
        <f t="shared" si="20"/>
        <v>0</v>
      </c>
      <c r="N105" s="67">
        <f t="shared" si="20"/>
        <v>0</v>
      </c>
      <c r="O105" s="68" t="e">
        <f t="shared" si="20"/>
        <v>#REF!</v>
      </c>
      <c r="P105" s="68">
        <f t="shared" si="20"/>
        <v>82164</v>
      </c>
      <c r="Q105" s="68">
        <f t="shared" si="20"/>
        <v>41082</v>
      </c>
      <c r="R105" s="68">
        <f t="shared" si="20"/>
        <v>123246</v>
      </c>
      <c r="S105" s="68">
        <f t="shared" si="20"/>
        <v>41082</v>
      </c>
      <c r="T105" s="67">
        <f t="shared" si="20"/>
        <v>0</v>
      </c>
      <c r="U105" s="67">
        <f t="shared" si="20"/>
        <v>0</v>
      </c>
      <c r="V105" s="67">
        <f t="shared" si="20"/>
        <v>0</v>
      </c>
      <c r="W105" s="67">
        <f t="shared" si="20"/>
        <v>0</v>
      </c>
      <c r="X105" s="67">
        <f t="shared" si="20"/>
        <v>0</v>
      </c>
      <c r="Y105" s="68">
        <f t="shared" si="20"/>
        <v>376000.74</v>
      </c>
      <c r="Z105" s="68">
        <f t="shared" si="20"/>
        <v>376195.2</v>
      </c>
      <c r="AA105" s="68">
        <f t="shared" si="20"/>
        <v>287691.23</v>
      </c>
      <c r="AB105" s="68">
        <f t="shared" si="20"/>
        <v>472230.46</v>
      </c>
      <c r="AC105" s="68">
        <f t="shared" si="20"/>
        <v>0</v>
      </c>
      <c r="AD105" s="68">
        <f t="shared" si="20"/>
        <v>903896.25</v>
      </c>
      <c r="AE105" s="67">
        <f t="shared" si="20"/>
        <v>0</v>
      </c>
      <c r="AF105" s="67">
        <f t="shared" si="20"/>
        <v>0</v>
      </c>
      <c r="AG105" s="71">
        <f t="shared" ref="AG105" si="21">AG103+AG104</f>
        <v>0</v>
      </c>
      <c r="AH105" s="42"/>
      <c r="AI105" s="33"/>
    </row>
    <row r="106" spans="1:35">
      <c r="A106" s="14"/>
      <c r="B106" s="14"/>
      <c r="C106" s="7"/>
    </row>
    <row r="107" spans="1:35">
      <c r="A107" s="15" t="s">
        <v>56</v>
      </c>
      <c r="B107" s="14"/>
      <c r="C107" s="7"/>
    </row>
    <row r="108" spans="1:35" ht="15.75" thickBot="1"/>
    <row r="109" spans="1:35" ht="24.75">
      <c r="A109" s="186" t="s">
        <v>0</v>
      </c>
      <c r="B109" s="188" t="s">
        <v>1</v>
      </c>
      <c r="C109" s="16" t="s">
        <v>2</v>
      </c>
      <c r="D109" s="185" t="s">
        <v>3</v>
      </c>
      <c r="E109" s="185"/>
      <c r="F109" s="185"/>
      <c r="G109" s="185" t="s">
        <v>4</v>
      </c>
      <c r="H109" s="185"/>
      <c r="I109" s="185"/>
      <c r="J109" s="185" t="s">
        <v>21</v>
      </c>
      <c r="K109" s="185"/>
      <c r="L109" s="185"/>
      <c r="M109" s="185" t="s">
        <v>22</v>
      </c>
      <c r="N109" s="185"/>
      <c r="O109" s="185"/>
      <c r="P109" s="185" t="s">
        <v>24</v>
      </c>
      <c r="Q109" s="185"/>
      <c r="R109" s="185"/>
      <c r="S109" s="185" t="s">
        <v>25</v>
      </c>
      <c r="T109" s="185"/>
      <c r="U109" s="185"/>
      <c r="V109" s="185" t="s">
        <v>26</v>
      </c>
      <c r="W109" s="185"/>
      <c r="X109" s="185"/>
      <c r="Y109" s="185" t="s">
        <v>23</v>
      </c>
      <c r="Z109" s="185"/>
      <c r="AA109" s="185"/>
      <c r="AB109" s="185" t="s">
        <v>27</v>
      </c>
      <c r="AC109" s="185"/>
      <c r="AD109" s="185"/>
      <c r="AE109" s="185" t="s">
        <v>25</v>
      </c>
      <c r="AF109" s="185"/>
      <c r="AG109" s="197"/>
    </row>
    <row r="110" spans="1:35" ht="15.75" thickBot="1">
      <c r="A110" s="187"/>
      <c r="B110" s="189"/>
      <c r="C110" s="1" t="s">
        <v>5</v>
      </c>
      <c r="D110" s="17" t="s">
        <v>12</v>
      </c>
      <c r="E110" s="17" t="s">
        <v>13</v>
      </c>
      <c r="F110" s="17" t="s">
        <v>14</v>
      </c>
      <c r="G110" s="17" t="s">
        <v>15</v>
      </c>
      <c r="H110" s="17" t="s">
        <v>16</v>
      </c>
      <c r="I110" s="17" t="s">
        <v>17</v>
      </c>
      <c r="J110" s="17" t="s">
        <v>6</v>
      </c>
      <c r="K110" s="17" t="s">
        <v>7</v>
      </c>
      <c r="L110" s="17" t="s">
        <v>8</v>
      </c>
      <c r="M110" s="17" t="s">
        <v>9</v>
      </c>
      <c r="N110" s="17" t="s">
        <v>10</v>
      </c>
      <c r="O110" s="17" t="s">
        <v>11</v>
      </c>
      <c r="P110" s="17" t="s">
        <v>12</v>
      </c>
      <c r="Q110" s="17" t="s">
        <v>13</v>
      </c>
      <c r="R110" s="17" t="s">
        <v>14</v>
      </c>
      <c r="S110" s="17" t="s">
        <v>15</v>
      </c>
      <c r="T110" s="17" t="s">
        <v>16</v>
      </c>
      <c r="U110" s="17" t="s">
        <v>17</v>
      </c>
      <c r="V110" s="18" t="s">
        <v>6</v>
      </c>
      <c r="W110" s="18" t="s">
        <v>7</v>
      </c>
      <c r="X110" s="18" t="s">
        <v>8</v>
      </c>
      <c r="Y110" s="18" t="s">
        <v>9</v>
      </c>
      <c r="Z110" s="18" t="s">
        <v>10</v>
      </c>
      <c r="AA110" s="18" t="s">
        <v>11</v>
      </c>
      <c r="AB110" s="18" t="s">
        <v>12</v>
      </c>
      <c r="AC110" s="18" t="s">
        <v>13</v>
      </c>
      <c r="AD110" s="18" t="s">
        <v>14</v>
      </c>
      <c r="AE110" s="18" t="s">
        <v>15</v>
      </c>
      <c r="AF110" s="69" t="s">
        <v>16</v>
      </c>
      <c r="AG110" s="70" t="s">
        <v>17</v>
      </c>
    </row>
    <row r="111" spans="1:35">
      <c r="A111" s="199">
        <f>'tabela elementów'!A81</f>
        <v>5</v>
      </c>
      <c r="B111" s="12" t="str">
        <f>'tabela elementów'!B81</f>
        <v>Zielone - wodociąg</v>
      </c>
      <c r="C111" s="20">
        <f>'tabela elementów'!F81</f>
        <v>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31">
        <f>C111</f>
        <v>0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6"/>
    </row>
    <row r="112" spans="1:35" ht="15.75" thickBot="1">
      <c r="A112" s="200"/>
      <c r="B112" s="4" t="s">
        <v>18</v>
      </c>
      <c r="C112" s="21">
        <f>'tabela elementów'!G81</f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30">
        <f>C112</f>
        <v>0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7"/>
    </row>
    <row r="113" spans="1:33">
      <c r="A113" s="199">
        <f>'tabela elementów'!A82</f>
        <v>6</v>
      </c>
      <c r="B113" s="12" t="str">
        <f>'tabela elementów'!B82</f>
        <v>Kębłów - wodociąg</v>
      </c>
      <c r="C113" s="20">
        <f>'tabela elementów'!F82</f>
        <v>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31">
        <f>C113</f>
        <v>0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38"/>
    </row>
    <row r="114" spans="1:33" ht="15.75" thickBot="1">
      <c r="A114" s="200"/>
      <c r="B114" s="4" t="s">
        <v>18</v>
      </c>
      <c r="C114" s="21">
        <f>'tabela elementów'!G82</f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30">
        <f>C114</f>
        <v>0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7"/>
    </row>
    <row r="115" spans="1:33">
      <c r="A115" s="201">
        <f>'tabela elementów'!A83</f>
        <v>7</v>
      </c>
      <c r="B115" s="13" t="str">
        <f>'tabela elementów'!B83</f>
        <v>Zachwiejów - wodociąg</v>
      </c>
      <c r="C115" s="20">
        <f>'tabela elementów'!F83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31">
        <f>C115</f>
        <v>0</v>
      </c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38"/>
    </row>
    <row r="116" spans="1:33" ht="15.75" thickBot="1">
      <c r="A116" s="200"/>
      <c r="B116" s="4" t="s">
        <v>18</v>
      </c>
      <c r="C116" s="21">
        <f>'tabela elementów'!G83</f>
        <v>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30">
        <f>C116</f>
        <v>0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7"/>
    </row>
    <row r="117" spans="1:33">
      <c r="A117" s="181" t="s">
        <v>19</v>
      </c>
      <c r="B117" s="182"/>
      <c r="C117" s="20">
        <f>C113+C115+C111</f>
        <v>0</v>
      </c>
      <c r="D117" s="19">
        <f>D111+D113+D115</f>
        <v>0</v>
      </c>
      <c r="E117" s="19">
        <f t="shared" ref="E117:AF117" si="22">E111+E113+E115</f>
        <v>0</v>
      </c>
      <c r="F117" s="19">
        <f t="shared" si="22"/>
        <v>0</v>
      </c>
      <c r="G117" s="19">
        <f t="shared" si="22"/>
        <v>0</v>
      </c>
      <c r="H117" s="19">
        <f t="shared" si="22"/>
        <v>0</v>
      </c>
      <c r="I117" s="19">
        <f t="shared" si="22"/>
        <v>0</v>
      </c>
      <c r="J117" s="19">
        <f t="shared" si="22"/>
        <v>0</v>
      </c>
      <c r="K117" s="19">
        <f t="shared" si="22"/>
        <v>0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31">
        <f t="shared" si="22"/>
        <v>0</v>
      </c>
      <c r="Q117" s="31">
        <f t="shared" si="22"/>
        <v>0</v>
      </c>
      <c r="R117" s="19">
        <f t="shared" si="22"/>
        <v>0</v>
      </c>
      <c r="S117" s="19">
        <f t="shared" si="22"/>
        <v>0</v>
      </c>
      <c r="T117" s="19">
        <f t="shared" si="22"/>
        <v>0</v>
      </c>
      <c r="U117" s="19">
        <f t="shared" si="22"/>
        <v>0</v>
      </c>
      <c r="V117" s="19">
        <f t="shared" si="22"/>
        <v>0</v>
      </c>
      <c r="W117" s="19">
        <f t="shared" si="22"/>
        <v>0</v>
      </c>
      <c r="X117" s="19">
        <f t="shared" si="22"/>
        <v>0</v>
      </c>
      <c r="Y117" s="19">
        <f t="shared" si="22"/>
        <v>0</v>
      </c>
      <c r="Z117" s="19">
        <f t="shared" si="22"/>
        <v>0</v>
      </c>
      <c r="AA117" s="19">
        <f t="shared" si="22"/>
        <v>0</v>
      </c>
      <c r="AB117" s="19">
        <f t="shared" si="22"/>
        <v>0</v>
      </c>
      <c r="AC117" s="19">
        <f t="shared" si="22"/>
        <v>0</v>
      </c>
      <c r="AD117" s="19">
        <f t="shared" si="22"/>
        <v>0</v>
      </c>
      <c r="AE117" s="19">
        <f t="shared" si="22"/>
        <v>0</v>
      </c>
      <c r="AF117" s="19">
        <f t="shared" si="22"/>
        <v>0</v>
      </c>
      <c r="AG117" s="38">
        <f t="shared" ref="AG117" si="23">AG111+AG113+AG115</f>
        <v>0</v>
      </c>
    </row>
    <row r="118" spans="1:33" ht="15.75" thickBot="1">
      <c r="A118" s="179" t="s">
        <v>20</v>
      </c>
      <c r="B118" s="180"/>
      <c r="C118" s="21">
        <f>C114+C116+C112</f>
        <v>0</v>
      </c>
      <c r="D118" s="21">
        <f>D112+D114+D116</f>
        <v>0</v>
      </c>
      <c r="E118" s="21">
        <f t="shared" ref="E118:AF118" si="24">E112+E114+E116</f>
        <v>0</v>
      </c>
      <c r="F118" s="21">
        <f t="shared" si="24"/>
        <v>0</v>
      </c>
      <c r="G118" s="21">
        <f t="shared" si="24"/>
        <v>0</v>
      </c>
      <c r="H118" s="21">
        <f t="shared" si="24"/>
        <v>0</v>
      </c>
      <c r="I118" s="21">
        <f t="shared" si="24"/>
        <v>0</v>
      </c>
      <c r="J118" s="21">
        <f t="shared" si="24"/>
        <v>0</v>
      </c>
      <c r="K118" s="21">
        <f t="shared" si="24"/>
        <v>0</v>
      </c>
      <c r="L118" s="21">
        <f t="shared" si="24"/>
        <v>0</v>
      </c>
      <c r="M118" s="21">
        <f t="shared" si="24"/>
        <v>0</v>
      </c>
      <c r="N118" s="21">
        <f t="shared" si="24"/>
        <v>0</v>
      </c>
      <c r="O118" s="21">
        <f t="shared" si="24"/>
        <v>0</v>
      </c>
      <c r="P118" s="30">
        <f t="shared" si="24"/>
        <v>0</v>
      </c>
      <c r="Q118" s="30">
        <f t="shared" si="24"/>
        <v>0</v>
      </c>
      <c r="R118" s="21">
        <f t="shared" si="24"/>
        <v>0</v>
      </c>
      <c r="S118" s="21">
        <f t="shared" si="24"/>
        <v>0</v>
      </c>
      <c r="T118" s="21">
        <f t="shared" si="24"/>
        <v>0</v>
      </c>
      <c r="U118" s="21">
        <f t="shared" si="24"/>
        <v>0</v>
      </c>
      <c r="V118" s="21">
        <f t="shared" si="24"/>
        <v>0</v>
      </c>
      <c r="W118" s="21">
        <f t="shared" si="24"/>
        <v>0</v>
      </c>
      <c r="X118" s="21">
        <f t="shared" si="24"/>
        <v>0</v>
      </c>
      <c r="Y118" s="21">
        <f t="shared" si="24"/>
        <v>0</v>
      </c>
      <c r="Z118" s="21">
        <f t="shared" si="24"/>
        <v>0</v>
      </c>
      <c r="AA118" s="21">
        <f t="shared" si="24"/>
        <v>0</v>
      </c>
      <c r="AB118" s="21">
        <f t="shared" si="24"/>
        <v>0</v>
      </c>
      <c r="AC118" s="21">
        <f t="shared" si="24"/>
        <v>0</v>
      </c>
      <c r="AD118" s="21">
        <f t="shared" si="24"/>
        <v>0</v>
      </c>
      <c r="AE118" s="21">
        <f t="shared" si="24"/>
        <v>0</v>
      </c>
      <c r="AF118" s="21">
        <f t="shared" si="24"/>
        <v>0</v>
      </c>
      <c r="AG118" s="37">
        <f t="shared" ref="AG118" si="25">AG112+AG114+AG116</f>
        <v>0</v>
      </c>
    </row>
    <row r="119" spans="1:33" ht="15.75" thickBot="1">
      <c r="A119" s="179" t="s">
        <v>61</v>
      </c>
      <c r="B119" s="180"/>
      <c r="C119" s="67">
        <f>C117+C118</f>
        <v>0</v>
      </c>
      <c r="D119" s="67">
        <f t="shared" ref="D119:AG119" si="26">D117+D118</f>
        <v>0</v>
      </c>
      <c r="E119" s="67">
        <f t="shared" si="26"/>
        <v>0</v>
      </c>
      <c r="F119" s="67">
        <f t="shared" si="26"/>
        <v>0</v>
      </c>
      <c r="G119" s="67">
        <f t="shared" si="26"/>
        <v>0</v>
      </c>
      <c r="H119" s="67">
        <f t="shared" si="26"/>
        <v>0</v>
      </c>
      <c r="I119" s="67">
        <f t="shared" si="26"/>
        <v>0</v>
      </c>
      <c r="J119" s="67">
        <f t="shared" si="26"/>
        <v>0</v>
      </c>
      <c r="K119" s="67">
        <f t="shared" si="26"/>
        <v>0</v>
      </c>
      <c r="L119" s="67">
        <f t="shared" si="26"/>
        <v>0</v>
      </c>
      <c r="M119" s="67">
        <f t="shared" si="26"/>
        <v>0</v>
      </c>
      <c r="N119" s="67">
        <f t="shared" si="26"/>
        <v>0</v>
      </c>
      <c r="O119" s="67">
        <f t="shared" si="26"/>
        <v>0</v>
      </c>
      <c r="P119" s="68">
        <f t="shared" si="26"/>
        <v>0</v>
      </c>
      <c r="Q119" s="68">
        <f t="shared" si="26"/>
        <v>0</v>
      </c>
      <c r="R119" s="67">
        <f t="shared" si="26"/>
        <v>0</v>
      </c>
      <c r="S119" s="67">
        <f t="shared" si="26"/>
        <v>0</v>
      </c>
      <c r="T119" s="67">
        <f t="shared" si="26"/>
        <v>0</v>
      </c>
      <c r="U119" s="67">
        <f t="shared" si="26"/>
        <v>0</v>
      </c>
      <c r="V119" s="67">
        <f t="shared" si="26"/>
        <v>0</v>
      </c>
      <c r="W119" s="67">
        <f t="shared" si="26"/>
        <v>0</v>
      </c>
      <c r="X119" s="67">
        <f t="shared" si="26"/>
        <v>0</v>
      </c>
      <c r="Y119" s="67">
        <f t="shared" si="26"/>
        <v>0</v>
      </c>
      <c r="Z119" s="67">
        <f t="shared" si="26"/>
        <v>0</v>
      </c>
      <c r="AA119" s="67">
        <f t="shared" si="26"/>
        <v>0</v>
      </c>
      <c r="AB119" s="67">
        <f t="shared" si="26"/>
        <v>0</v>
      </c>
      <c r="AC119" s="67">
        <f t="shared" si="26"/>
        <v>0</v>
      </c>
      <c r="AD119" s="67">
        <f t="shared" si="26"/>
        <v>0</v>
      </c>
      <c r="AE119" s="67">
        <f t="shared" si="26"/>
        <v>0</v>
      </c>
      <c r="AF119" s="67">
        <f t="shared" si="26"/>
        <v>0</v>
      </c>
      <c r="AG119" s="71">
        <f t="shared" si="26"/>
        <v>0</v>
      </c>
    </row>
    <row r="121" spans="1:33">
      <c r="B121" t="s">
        <v>91</v>
      </c>
    </row>
    <row r="122" spans="1:33">
      <c r="B122" s="72" t="s">
        <v>58</v>
      </c>
      <c r="C122" s="73" t="e">
        <f>E103</f>
        <v>#REF!</v>
      </c>
    </row>
    <row r="123" spans="1:33">
      <c r="B123" s="72" t="s">
        <v>59</v>
      </c>
      <c r="C123" s="73" t="e">
        <f>SUM(F103:U103)</f>
        <v>#REF!</v>
      </c>
    </row>
    <row r="124" spans="1:33">
      <c r="B124" s="72" t="s">
        <v>60</v>
      </c>
      <c r="C124" s="73">
        <f>SUM(V103:AG103)</f>
        <v>1964238.93</v>
      </c>
    </row>
    <row r="125" spans="1:33">
      <c r="B125" s="72"/>
      <c r="C125" s="73" t="e">
        <f>SUM(C122:C124)</f>
        <v>#REF!</v>
      </c>
    </row>
    <row r="126" spans="1:33">
      <c r="C126" s="7"/>
    </row>
    <row r="127" spans="1:33">
      <c r="B127" t="s">
        <v>90</v>
      </c>
      <c r="C127" s="7"/>
    </row>
    <row r="128" spans="1:33">
      <c r="B128" s="72" t="s">
        <v>58</v>
      </c>
      <c r="C128" s="73">
        <f>E117</f>
        <v>0</v>
      </c>
      <c r="E128" s="7"/>
    </row>
    <row r="129" spans="1:5">
      <c r="B129" s="72" t="s">
        <v>59</v>
      </c>
      <c r="C129" s="73">
        <f>SUM(F117:U117)</f>
        <v>0</v>
      </c>
    </row>
    <row r="130" spans="1:5">
      <c r="B130" s="72" t="s">
        <v>60</v>
      </c>
      <c r="C130" s="73">
        <f>SUM(V118:AG118)</f>
        <v>0</v>
      </c>
    </row>
    <row r="131" spans="1:5">
      <c r="B131" s="72"/>
      <c r="C131" s="73">
        <f>SUM(C128:C130)</f>
        <v>0</v>
      </c>
    </row>
    <row r="133" spans="1:5">
      <c r="A133" s="33"/>
      <c r="B133" s="33"/>
      <c r="C133" s="33"/>
    </row>
    <row r="134" spans="1:5">
      <c r="A134" s="33"/>
      <c r="B134" s="33"/>
      <c r="C134" s="42"/>
    </row>
    <row r="135" spans="1:5">
      <c r="A135" s="33"/>
      <c r="B135" s="33"/>
      <c r="C135" s="42"/>
    </row>
    <row r="136" spans="1:5">
      <c r="A136" s="33"/>
      <c r="B136" s="33"/>
      <c r="C136" s="42"/>
    </row>
    <row r="137" spans="1:5">
      <c r="A137" s="33"/>
      <c r="B137" s="33"/>
      <c r="C137" s="42"/>
    </row>
    <row r="140" spans="1:5">
      <c r="C140" s="7"/>
    </row>
    <row r="142" spans="1:5">
      <c r="C142" s="7"/>
      <c r="E142" s="7"/>
    </row>
    <row r="147" spans="3:3">
      <c r="C147" s="7"/>
    </row>
  </sheetData>
  <mergeCells count="82">
    <mergeCell ref="A119:B119"/>
    <mergeCell ref="A49:A50"/>
    <mergeCell ref="A105:B105"/>
    <mergeCell ref="A35:A36"/>
    <mergeCell ref="A37:A38"/>
    <mergeCell ref="A39:A40"/>
    <mergeCell ref="A41:A42"/>
    <mergeCell ref="A51:A52"/>
    <mergeCell ref="A75:A76"/>
    <mergeCell ref="A77:A78"/>
    <mergeCell ref="A79:A80"/>
    <mergeCell ref="A81:A82"/>
    <mergeCell ref="A83:A84"/>
    <mergeCell ref="A85:A86"/>
    <mergeCell ref="A87:A88"/>
    <mergeCell ref="A67:A68"/>
    <mergeCell ref="A3:A4"/>
    <mergeCell ref="B3:B4"/>
    <mergeCell ref="D3:F3"/>
    <mergeCell ref="G3:I3"/>
    <mergeCell ref="A21:A22"/>
    <mergeCell ref="A91:A92"/>
    <mergeCell ref="A47:A48"/>
    <mergeCell ref="A89:A90"/>
    <mergeCell ref="A53:A54"/>
    <mergeCell ref="A55:A56"/>
    <mergeCell ref="A57:A58"/>
    <mergeCell ref="A59:A60"/>
    <mergeCell ref="A61:A62"/>
    <mergeCell ref="AB3:AD3"/>
    <mergeCell ref="AE3:AG3"/>
    <mergeCell ref="A33:A34"/>
    <mergeCell ref="V3:X3"/>
    <mergeCell ref="Y3:AA3"/>
    <mergeCell ref="P3:R3"/>
    <mergeCell ref="A23:A24"/>
    <mergeCell ref="A27:A28"/>
    <mergeCell ref="A29:A30"/>
    <mergeCell ref="A31:A32"/>
    <mergeCell ref="A5:A6"/>
    <mergeCell ref="A7:A8"/>
    <mergeCell ref="A9:A10"/>
    <mergeCell ref="A11:A12"/>
    <mergeCell ref="A13:A14"/>
    <mergeCell ref="A15:A16"/>
    <mergeCell ref="A93:A94"/>
    <mergeCell ref="A97:A98"/>
    <mergeCell ref="A95:A96"/>
    <mergeCell ref="A25:A26"/>
    <mergeCell ref="S3:U3"/>
    <mergeCell ref="J3:L3"/>
    <mergeCell ref="M3:O3"/>
    <mergeCell ref="A73:A74"/>
    <mergeCell ref="A71:A72"/>
    <mergeCell ref="A43:A44"/>
    <mergeCell ref="A45:A46"/>
    <mergeCell ref="A69:A70"/>
    <mergeCell ref="A17:A18"/>
    <mergeCell ref="A19:A20"/>
    <mergeCell ref="A63:A64"/>
    <mergeCell ref="A65:A66"/>
    <mergeCell ref="AE109:AG109"/>
    <mergeCell ref="A109:A110"/>
    <mergeCell ref="B109:B110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117:B117"/>
    <mergeCell ref="A118:B118"/>
    <mergeCell ref="A111:A112"/>
    <mergeCell ref="A99:A100"/>
    <mergeCell ref="A104:B104"/>
    <mergeCell ref="A103:B103"/>
    <mergeCell ref="A113:A114"/>
    <mergeCell ref="A115:A116"/>
    <mergeCell ref="A101:A10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topLeftCell="A7" workbookViewId="0">
      <selection activeCell="E44" sqref="E44"/>
    </sheetView>
  </sheetViews>
  <sheetFormatPr defaultRowHeight="15"/>
  <cols>
    <col min="1" max="1" width="17.85546875" customWidth="1"/>
    <col min="3" max="3" width="10.5703125" customWidth="1"/>
  </cols>
  <sheetData>
    <row r="1" spans="1:3">
      <c r="A1" s="7">
        <v>62297.45</v>
      </c>
      <c r="B1" s="7"/>
      <c r="C1" s="7"/>
    </row>
    <row r="2" spans="1:3">
      <c r="B2" s="7"/>
      <c r="C2" s="7">
        <v>41060.6</v>
      </c>
    </row>
    <row r="3" spans="1:3">
      <c r="B3" s="7"/>
      <c r="C3" s="7">
        <v>21236.85</v>
      </c>
    </row>
    <row r="4" spans="1:3">
      <c r="A4" s="7">
        <v>1339.78</v>
      </c>
      <c r="B4" s="7"/>
      <c r="C4" s="7"/>
    </row>
    <row r="5" spans="1:3">
      <c r="B5" s="7"/>
      <c r="C5" s="7">
        <v>1339.78</v>
      </c>
    </row>
    <row r="6" spans="1:3">
      <c r="A6" s="7">
        <v>295440.15999999997</v>
      </c>
      <c r="B6" s="7"/>
      <c r="C6" s="7"/>
    </row>
    <row r="7" spans="1:3">
      <c r="B7" s="7"/>
      <c r="C7" s="7">
        <v>45969.37</v>
      </c>
    </row>
    <row r="8" spans="1:3">
      <c r="B8" s="7"/>
      <c r="C8" s="7">
        <v>79130.33</v>
      </c>
    </row>
    <row r="9" spans="1:3">
      <c r="B9" s="7"/>
      <c r="C9" s="7">
        <v>87808.18</v>
      </c>
    </row>
    <row r="10" spans="1:3">
      <c r="B10" s="7"/>
      <c r="C10" s="7">
        <v>46427.41</v>
      </c>
    </row>
    <row r="11" spans="1:3">
      <c r="B11" s="7"/>
      <c r="C11" s="7">
        <v>36104.870000000003</v>
      </c>
    </row>
    <row r="12" spans="1:3">
      <c r="A12" s="7">
        <v>556866.9</v>
      </c>
      <c r="B12" s="7"/>
      <c r="C12" s="7"/>
    </row>
    <row r="13" spans="1:3">
      <c r="B13" s="7"/>
      <c r="C13" s="7">
        <v>108722.29</v>
      </c>
    </row>
    <row r="14" spans="1:3">
      <c r="B14" s="7"/>
      <c r="C14" s="7">
        <v>371942.05</v>
      </c>
    </row>
    <row r="15" spans="1:3">
      <c r="B15" s="7"/>
      <c r="C15" s="7">
        <v>40148.58</v>
      </c>
    </row>
    <row r="16" spans="1:3">
      <c r="B16" s="7"/>
      <c r="C16" s="7">
        <v>36053.980000000003</v>
      </c>
    </row>
    <row r="17" spans="1:3">
      <c r="A17" s="7">
        <v>876613.36</v>
      </c>
      <c r="B17" s="7"/>
      <c r="C17" s="7"/>
    </row>
    <row r="18" spans="1:3">
      <c r="B18" s="7"/>
      <c r="C18" s="7">
        <v>18834.55</v>
      </c>
    </row>
    <row r="19" spans="1:3">
      <c r="B19" s="7"/>
      <c r="C19" s="7">
        <v>41554.99</v>
      </c>
    </row>
    <row r="20" spans="1:3">
      <c r="B20" s="7"/>
      <c r="C20" s="7">
        <v>66356.679999999993</v>
      </c>
    </row>
    <row r="21" spans="1:3">
      <c r="B21" s="7"/>
      <c r="C21" s="7">
        <v>536566.25</v>
      </c>
    </row>
    <row r="22" spans="1:3">
      <c r="B22" s="7"/>
      <c r="C22" s="7">
        <v>82106.710000000006</v>
      </c>
    </row>
    <row r="23" spans="1:3">
      <c r="B23" s="7"/>
      <c r="C23" s="7">
        <v>34776.839999999997</v>
      </c>
    </row>
    <row r="24" spans="1:3">
      <c r="B24" s="7"/>
      <c r="C24" s="7">
        <v>37953.279999999999</v>
      </c>
    </row>
    <row r="25" spans="1:3">
      <c r="B25" s="7"/>
      <c r="C25" s="7">
        <v>20743.099999999999</v>
      </c>
    </row>
    <row r="26" spans="1:3">
      <c r="B26" s="7"/>
      <c r="C26" s="7">
        <v>34892.639999999999</v>
      </c>
    </row>
    <row r="27" spans="1:3">
      <c r="B27" s="7"/>
      <c r="C27" s="7">
        <v>2528.3200000000002</v>
      </c>
    </row>
    <row r="28" spans="1:3">
      <c r="A28" s="7">
        <v>100750.08</v>
      </c>
      <c r="B28" s="7"/>
    </row>
    <row r="29" spans="1:3">
      <c r="B29" s="7"/>
      <c r="C29" s="7">
        <v>46837.89</v>
      </c>
    </row>
    <row r="30" spans="1:3">
      <c r="B30" s="7"/>
      <c r="C30" s="7">
        <v>53912.19</v>
      </c>
    </row>
    <row r="31" spans="1:3">
      <c r="A31" s="7">
        <v>14432.57</v>
      </c>
      <c r="B31" s="7"/>
      <c r="C31" s="7"/>
    </row>
    <row r="32" spans="1:3">
      <c r="B32" s="7"/>
      <c r="C32" s="7">
        <v>5593.22</v>
      </c>
    </row>
    <row r="33" spans="1:3">
      <c r="B33" s="7"/>
      <c r="C33" s="7">
        <v>8839.35</v>
      </c>
    </row>
    <row r="34" spans="1:3">
      <c r="A34" s="7">
        <v>2891.61</v>
      </c>
      <c r="B34" s="7"/>
      <c r="C34" s="7"/>
    </row>
    <row r="35" spans="1:3">
      <c r="A35" s="7">
        <v>272086.36</v>
      </c>
      <c r="B35" s="7"/>
      <c r="C35" s="7"/>
    </row>
    <row r="36" spans="1:3">
      <c r="C36" s="7">
        <v>182140.06</v>
      </c>
    </row>
    <row r="37" spans="1:3">
      <c r="C37" s="7">
        <v>18677.990000000002</v>
      </c>
    </row>
    <row r="38" spans="1:3">
      <c r="C38" s="7">
        <v>71268.31</v>
      </c>
    </row>
    <row r="39" spans="1:3">
      <c r="A39" s="7">
        <v>948000</v>
      </c>
    </row>
    <row r="40" spans="1:3">
      <c r="C40" s="7">
        <v>4000</v>
      </c>
    </row>
    <row r="41" spans="1:3">
      <c r="C41" s="7">
        <v>62000</v>
      </c>
    </row>
    <row r="42" spans="1:3">
      <c r="C42" s="7">
        <v>850000</v>
      </c>
    </row>
    <row r="43" spans="1:3">
      <c r="C43" s="7">
        <v>7000</v>
      </c>
    </row>
    <row r="44" spans="1:3">
      <c r="C44" s="7">
        <v>25000</v>
      </c>
    </row>
    <row r="45" spans="1:3">
      <c r="A45" s="7">
        <f>SUM(A1:A44)</f>
        <v>3130718.27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B1" sqref="B1"/>
    </sheetView>
  </sheetViews>
  <sheetFormatPr defaultRowHeight="15"/>
  <sheetData>
    <row r="1" spans="1:1">
      <c r="A1">
        <v>200</v>
      </c>
    </row>
    <row r="2" spans="1:1">
      <c r="A2">
        <v>153</v>
      </c>
    </row>
    <row r="3" spans="1:1">
      <c r="A3">
        <v>153</v>
      </c>
    </row>
    <row r="4" spans="1:1">
      <c r="A4">
        <v>307.5</v>
      </c>
    </row>
    <row r="5" spans="1:1">
      <c r="A5">
        <v>20</v>
      </c>
    </row>
    <row r="6" spans="1:1">
      <c r="A6">
        <v>459.7</v>
      </c>
    </row>
    <row r="7" spans="1:1">
      <c r="A7">
        <v>1815.6</v>
      </c>
    </row>
    <row r="8" spans="1:1">
      <c r="A8">
        <v>-540</v>
      </c>
    </row>
    <row r="9" spans="1:1">
      <c r="A9">
        <v>836.4</v>
      </c>
    </row>
    <row r="10" spans="1:1">
      <c r="A10">
        <v>-198.4</v>
      </c>
    </row>
    <row r="11" spans="1:1">
      <c r="A11">
        <v>2236.86</v>
      </c>
    </row>
    <row r="12" spans="1:1">
      <c r="A12">
        <v>438.6</v>
      </c>
    </row>
    <row r="13" spans="1:1">
      <c r="A13">
        <v>316.2</v>
      </c>
    </row>
    <row r="14" spans="1:1">
      <c r="A14">
        <v>92.38</v>
      </c>
    </row>
    <row r="15" spans="1:1">
      <c r="A15">
        <f>SUM(A1:A14)</f>
        <v>6290.84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tabela elementów</vt:lpstr>
      <vt:lpstr>HRF  </vt:lpstr>
      <vt:lpstr>HRF  -07.08.2017</vt:lpstr>
      <vt:lpstr>HRF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2017-10-23T16:55:55Z</dcterms:modified>
</cp:coreProperties>
</file>