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Okonku'!$A$1:$H$305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Okonku'!$A$7:$G$305</definedName>
    <definedName name="Z_5EC75725_E357_42F6_85CF_19E5F3419F6E_.wvu.Cols" localSheetId="0" hidden="1">'UM w Okonku'!#REF!,'UM w Okonku'!$F:$I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Okonku'!$A$7:$H$305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Okonku'!$48:$48,'UM w Okonku'!$50:$50,'UM w Okonku'!$53:$53,'UM w Okonku'!$57:$57,'UM w Okonku'!$60:$60,'UM w Okonku'!$62:$62,'UM w Okonku'!$80:$80,'UM w Okonku'!$83:$83,'UM w Okonku'!$95:$95,'UM w Okonku'!$117:$118,'UM w Okonku'!$120:$120,'UM w Okonku'!$122:$126,'UM w Okonku'!$128:$128,'UM w Okonku'!$130:$130,'UM w Okonku'!$136:$136,'UM w Okonku'!$138:$138,'UM w Okonku'!$143:$145,'UM w Okonku'!$147:$147,'UM w Okonku'!$161:$161,'UM w Okonku'!$183:$183,'UM w Okonku'!$187:$187,'UM w Okonku'!$189:$189,'UM w Okonku'!$197:$197,'UM w Okonku'!$200:$200,'UM w Okonku'!$202:$202,'UM w Okonku'!$206:$206,'UM w Okonku'!$208:$208,'UM w Okonku'!$211:$211,'UM w Okonku'!$219:$219,'UM w Okonku'!$227:$227,'UM w Okonku'!$229:$229,'UM w Okonku'!$232:$232,'UM w Okonku'!$236:$236,'UM w Okonku'!$249:$249,'UM w Okonku'!$252:$252,'UM w Okonku'!$254:$254,'UM w Okonku'!#REF!,'UM w Okonku'!$257:$257,'UM w Okonku'!$259:$259,'UM w Okonku'!$262:$262,'UM w Okonku'!$265:$265,'UM w Okonku'!$273:$273,'UM w Okonku'!$276:$276,'UM w Okonku'!$283:$283,'UM w Okonku'!$285:$285,'UM w Okonku'!$288:$288,'UM w Okonku'!$291:$291,'UM w Okonku'!$293:$293,'UM w Okonku'!$298:$298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Okonku'!$A$7:$G$305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Okonku'!$48:$48,'UM w Okonku'!$50:$50,'UM w Okonku'!$53:$53,'UM w Okonku'!$57:$57,'UM w Okonku'!$60:$60,'UM w Okonku'!$62:$62,'UM w Okonku'!$80:$80,'UM w Okonku'!$83:$83,'UM w Okonku'!$95:$95,'UM w Okonku'!$120:$120,'UM w Okonku'!$123:$123,'UM w Okonku'!$128:$128,'UM w Okonku'!$130:$130,'UM w Okonku'!$136:$136,'UM w Okonku'!$138:$138,'UM w Okonku'!$147:$147,'UM w Okonku'!$161:$161,'UM w Okonku'!$183:$183,'UM w Okonku'!$187:$187,'UM w Okonku'!$189:$189,'UM w Okonku'!$195:$195,'UM w Okonku'!$197:$197,'UM w Okonku'!$200:$200,'UM w Okonku'!$202:$202,'UM w Okonku'!$206:$206,'UM w Okonku'!$208:$208,'UM w Okonku'!#REF!,'UM w Okonku'!#REF!,'UM w Okonku'!#REF!,'UM w Okonku'!$211:$211,'UM w Okonku'!#REF!,'UM w Okonku'!#REF!,'UM w Okonku'!#REF!,'UM w Okonku'!$219:$219,'UM w Okonku'!$227:$227,'UM w Okonku'!$229:$229,'UM w Okonku'!$232:$232,'UM w Okonku'!$236:$236,'UM w Okonku'!$249:$249,'UM w Okonku'!#REF!,'UM w Okonku'!#REF!,'UM w Okonku'!#REF!,'UM w Okonku'!#REF!,'UM w Okonku'!#REF!,'UM w Okonku'!#REF!,'UM w Okonku'!#REF!,'UM w Okonku'!#REF!,'UM w Okonku'!#REF!,'UM w Okonku'!#REF!,'UM w Okonku'!#REF!,'UM w Okonku'!#REF!,'UM w Okonku'!$252:$252,'UM w Okonku'!#REF!,'UM w Okonku'!$254:$254,'UM w Okonku'!#REF!,'UM w Okonku'!#REF!,'UM w Okonku'!$257:$257,'UM w Okonku'!$259:$259,'UM w Okonku'!$262:$262,'UM w Okonku'!$265:$265,'UM w Okonku'!#REF!,'UM w Okonku'!$273:$273,'UM w Okonku'!$276:$276,'UM w Okonku'!$283:$283,'UM w Okonku'!$285:$285,'UM w Okonku'!#REF!,'UM w Okonku'!$288:$288,'UM w Okonku'!$291:$291,'UM w Okonku'!$293:$293,'UM w Okonku'!$298:$298</definedName>
  </definedNames>
  <calcPr fullCalcOnLoad="1"/>
</workbook>
</file>

<file path=xl/sharedStrings.xml><?xml version="1.0" encoding="utf-8"?>
<sst xmlns="http://schemas.openxmlformats.org/spreadsheetml/2006/main" count="482" uniqueCount="218">
  <si>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</si>
  <si>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</si>
  <si>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</si>
  <si>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</si>
  <si>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</si>
  <si>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</si>
  <si>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</si>
  <si>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</si>
  <si>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</si>
  <si>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</si>
  <si>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</si>
  <si>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</si>
  <si>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</si>
  <si>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</si>
  <si>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</si>
  <si>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</si>
  <si>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</si>
  <si>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</si>
  <si>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</si>
  <si>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</si>
  <si>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</si>
  <si>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</si>
  <si>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</si>
  <si>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</si>
  <si>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</si>
  <si>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</si>
  <si>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</si>
  <si>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</si>
  <si>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</si>
  <si>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</si>
  <si>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</si>
  <si>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</si>
  <si>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</si>
  <si>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</si>
  <si>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</si>
  <si>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</si>
  <si>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</si>
  <si>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</si>
  <si>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</si>
  <si>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</si>
  <si>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</si>
  <si>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</si>
  <si>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</si>
  <si>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</si>
  <si>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</si>
  <si>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</si>
  <si>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</si>
  <si>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</si>
  <si>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</si>
  <si>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</si>
  <si>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</si>
  <si>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</si>
  <si>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</si>
  <si>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</si>
  <si>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</si>
  <si>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</si>
  <si>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</si>
  <si>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</si>
  <si>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</si>
  <si>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</si>
  <si>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</si>
  <si>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</si>
  <si>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</si>
  <si>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</si>
  <si>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</si>
  <si>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</si>
  <si>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</si>
  <si>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</si>
  <si>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</si>
  <si>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</si>
  <si>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</si>
  <si>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</si>
  <si>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</si>
  <si>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</si>
  <si>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</si>
  <si>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</si>
  <si>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</si>
  <si>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</si>
  <si>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</si>
  <si>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</si>
  <si>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</si>
  <si>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</si>
  <si>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</si>
  <si>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</si>
  <si>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</si>
  <si>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</si>
  <si>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</si>
  <si>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</si>
  <si>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</si>
  <si>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</si>
  <si>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</si>
  <si>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</si>
  <si>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</si>
  <si>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</si>
  <si>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</si>
  <si>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</si>
  <si>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</si>
  <si>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</si>
  <si>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</si>
  <si>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</si>
  <si>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</si>
  <si>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</si>
  <si>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</si>
  <si>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</si>
  <si>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</si>
  <si>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</si>
  <si>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</si>
  <si>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</si>
  <si>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</si>
  <si>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</si>
  <si>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</si>
  <si>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</si>
  <si>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</si>
  <si>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</si>
  <si>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</si>
  <si>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</si>
  <si>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</si>
  <si>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</si>
  <si>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</si>
  <si>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</si>
  <si>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</si>
  <si>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</si>
  <si>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</si>
  <si>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</si>
  <si>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</si>
  <si>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</si>
  <si>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</si>
  <si>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</si>
  <si>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</si>
  <si>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</si>
  <si>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</si>
  <si>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</si>
  <si>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</si>
  <si>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</si>
  <si>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</si>
  <si>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</si>
  <si>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</si>
  <si>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</si>
  <si>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</si>
  <si>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</si>
  <si>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</si>
  <si>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</si>
  <si>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</si>
  <si>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</si>
  <si>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</si>
  <si>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</si>
  <si>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</si>
  <si>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</si>
  <si>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</si>
  <si>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</si>
  <si>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</si>
  <si>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</si>
  <si>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</si>
  <si>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</si>
  <si>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</si>
  <si>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</si>
  <si>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</si>
  <si>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</si>
  <si>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</si>
  <si>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</si>
  <si>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</si>
  <si>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</si>
  <si>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</si>
  <si>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</si>
  <si>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</si>
  <si>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</si>
  <si>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</si>
  <si>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</si>
  <si>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</si>
  <si>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</si>
  <si>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</si>
  <si>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</si>
  <si>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</si>
  <si>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</si>
  <si>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</si>
  <si>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</si>
  <si>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</si>
  <si>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</si>
  <si>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</si>
  <si>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</si>
  <si>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</si>
  <si>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</si>
  <si>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</si>
  <si>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</si>
  <si>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</si>
  <si>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</si>
  <si>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</si>
  <si>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</si>
  <si>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</si>
  <si>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</si>
  <si>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</si>
  <si>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</si>
  <si>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</si>
  <si>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</si>
  <si>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</si>
  <si>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</si>
  <si>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</si>
  <si>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</si>
  <si>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>Różne jednostki obsługi gospodarki mieszkaniowej i komunalnej</t>
  </si>
  <si>
    <t>75095</t>
  </si>
  <si>
    <t>4176</t>
  </si>
  <si>
    <t>4216</t>
  </si>
  <si>
    <t>4416</t>
  </si>
  <si>
    <t>DZIAŁ</t>
  </si>
  <si>
    <t>75404</t>
  </si>
  <si>
    <t>Komendy Wojewódzkie Policji</t>
  </si>
  <si>
    <t xml:space="preserve">Zakup materiałów </t>
  </si>
  <si>
    <t>% planu na 7/5</t>
  </si>
  <si>
    <t>Plan na 2009 projekt</t>
  </si>
  <si>
    <t>Burmistrza Okonka</t>
  </si>
  <si>
    <t>Załącznik  nr 1</t>
  </si>
  <si>
    <t>WYDATKI BUŻETU MIASTA I GMINY OKONEK NA 2009 ROK</t>
  </si>
  <si>
    <t>do zarządzenia nr 6/2009</t>
  </si>
  <si>
    <t>z dnia 30 stycznia 2009</t>
  </si>
  <si>
    <t>Wydatki osobowe nie zaliczane do wynagrodzeń</t>
  </si>
  <si>
    <t>4309</t>
  </si>
  <si>
    <t>Zakłady gospodarki komunalnej</t>
  </si>
  <si>
    <t>90017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</si>
</sst>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27"/>
  <sheetViews>
    <sheetView tabSelected="1" view="pageBreakPreview" zoomScaleSheetLayoutView="100" zoomScalePageLayoutView="0" workbookViewId="0" topLeftCell="A281">
      <selection activeCell="E329" sqref="E329"/>
    </sheetView>
  </sheetViews>
  <sheetFormatPr defaultColWidth="9.140625" defaultRowHeight="12.75"/>
  <cols>
    <col min="1" max="1" width="8.57421875" style="4" customWidth="1"/>
    <col min="2" max="2" width="40.140625" style="22" customWidth="1"/>
    <col min="3" max="3" width="14.28125" style="4" customWidth="1"/>
    <col min="4" max="4" width="12.8515625" style="4" customWidth="1"/>
    <col min="5" max="5" width="16.140625" style="14" customWidth="1"/>
    <col min="6" max="6" width="12.28125" style="7" hidden="1" customWidth="1"/>
    <col min="7" max="7" width="10.57421875" style="1" hidden="1" customWidth="1"/>
    <col min="8" max="8" width="14.00390625" style="23" hidden="1" customWidth="1"/>
    <col min="9" max="9" width="14.28125" style="23" hidden="1" customWidth="1"/>
    <col min="10" max="10" width="14.421875" style="11" bestFit="1" customWidth="1"/>
    <col min="11" max="11" width="13.28125" style="11" bestFit="1" customWidth="1"/>
    <col min="12" max="12" width="11.421875" style="11" bestFit="1" customWidth="1"/>
    <col min="13" max="13" width="10.28125" style="11" bestFit="1" customWidth="1"/>
    <col min="14" max="14" width="13.28125" style="11" bestFit="1" customWidth="1"/>
    <col min="15" max="15" width="11.421875" style="11" bestFit="1" customWidth="1"/>
    <col min="16" max="16" width="14.28125" style="11" bestFit="1" customWidth="1"/>
    <col min="17" max="16384" width="9.140625" style="1" customWidth="1"/>
  </cols>
  <sheetData>
    <row r="1" ht="15.75">
      <c r="E1" s="14" t="s">
        <v>210</v>
      </c>
    </row>
    <row r="2" ht="15.75">
      <c r="E2" s="14" t="s">
        <v>212</v>
      </c>
    </row>
    <row r="3" ht="15.75">
      <c r="E3" s="14" t="s">
        <v>209</v>
      </c>
    </row>
    <row r="4" ht="15.75">
      <c r="E4" s="14" t="s">
        <v>213</v>
      </c>
    </row>
    <row r="7" spans="1:5" ht="19.5">
      <c r="A7" s="24" t="s">
        <v>211</v>
      </c>
      <c r="B7" s="2"/>
      <c r="C7" s="2"/>
      <c r="D7" s="2"/>
      <c r="E7" s="57"/>
    </row>
    <row r="8" ht="15.75">
      <c r="F8" s="25" t="s">
        <v>197</v>
      </c>
    </row>
    <row r="9" spans="1:16" s="29" customFormat="1" ht="70.5" customHeight="1">
      <c r="A9" s="26" t="s">
        <v>3</v>
      </c>
      <c r="B9" s="26" t="s">
        <v>2</v>
      </c>
      <c r="C9" s="26" t="s">
        <v>1</v>
      </c>
      <c r="D9" s="26" t="s">
        <v>0</v>
      </c>
      <c r="E9" s="15" t="s">
        <v>208</v>
      </c>
      <c r="F9" s="10" t="s">
        <v>207</v>
      </c>
      <c r="G9" s="27" t="s">
        <v>47</v>
      </c>
      <c r="H9" s="28"/>
      <c r="I9" s="28"/>
      <c r="J9" s="60"/>
      <c r="K9" s="60"/>
      <c r="L9" s="60"/>
      <c r="M9" s="60"/>
      <c r="N9" s="60"/>
      <c r="O9" s="60"/>
      <c r="P9" s="60"/>
    </row>
    <row r="10" spans="1:16" s="29" customFormat="1" ht="15.75">
      <c r="A10" s="3">
        <v>1</v>
      </c>
      <c r="B10" s="3">
        <v>2</v>
      </c>
      <c r="C10" s="3">
        <v>3</v>
      </c>
      <c r="D10" s="3">
        <v>4</v>
      </c>
      <c r="E10" s="58">
        <v>7</v>
      </c>
      <c r="F10" s="3">
        <v>8</v>
      </c>
      <c r="G10" s="30">
        <v>9</v>
      </c>
      <c r="H10" s="3">
        <v>10</v>
      </c>
      <c r="I10" s="3">
        <v>11</v>
      </c>
      <c r="J10" s="60"/>
      <c r="K10" s="60"/>
      <c r="L10" s="60"/>
      <c r="M10" s="60"/>
      <c r="N10" s="60"/>
      <c r="O10" s="60"/>
      <c r="P10" s="60"/>
    </row>
    <row r="11" spans="1:9" ht="15.75">
      <c r="A11" s="31" t="s">
        <v>4</v>
      </c>
      <c r="B11" s="32" t="s">
        <v>5</v>
      </c>
      <c r="C11" s="33"/>
      <c r="D11" s="6"/>
      <c r="E11" s="13">
        <f>E13+E16</f>
        <v>17500</v>
      </c>
      <c r="F11" s="20" t="e">
        <f>E11/#REF!*100</f>
        <v>#REF!</v>
      </c>
      <c r="G11" s="34" t="e">
        <f>E11/#REF!*100</f>
        <v>#REF!</v>
      </c>
      <c r="H11" s="35" t="e">
        <f>E11-#REF!</f>
        <v>#REF!</v>
      </c>
      <c r="I11" s="35" t="e">
        <f>E11-#REF!</f>
        <v>#REF!</v>
      </c>
    </row>
    <row r="12" spans="1:9" ht="15.75" hidden="1">
      <c r="A12" s="36"/>
      <c r="B12" s="32"/>
      <c r="C12" s="33"/>
      <c r="D12" s="6"/>
      <c r="E12" s="13">
        <f>-E11</f>
        <v>-17500</v>
      </c>
      <c r="F12" s="20" t="e">
        <f>E12/#REF!*100</f>
        <v>#REF!</v>
      </c>
      <c r="G12" s="34" t="e">
        <f>E12/#REF!*100</f>
        <v>#REF!</v>
      </c>
      <c r="H12" s="35" t="e">
        <f>E12-#REF!</f>
        <v>#REF!</v>
      </c>
      <c r="I12" s="35" t="e">
        <f>E12-#REF!</f>
        <v>#REF!</v>
      </c>
    </row>
    <row r="13" spans="1:9" ht="15.75">
      <c r="A13" s="37"/>
      <c r="B13" s="38" t="s">
        <v>6</v>
      </c>
      <c r="C13" s="33" t="s">
        <v>7</v>
      </c>
      <c r="D13" s="6"/>
      <c r="E13" s="16">
        <f>SUM(E15)</f>
        <v>17500</v>
      </c>
      <c r="F13" s="20" t="e">
        <f>E13/#REF!*100</f>
        <v>#REF!</v>
      </c>
      <c r="G13" s="34" t="e">
        <f>E13/#REF!*100</f>
        <v>#REF!</v>
      </c>
      <c r="H13" s="35" t="e">
        <f>E13-#REF!</f>
        <v>#REF!</v>
      </c>
      <c r="I13" s="35" t="e">
        <f>E13-#REF!</f>
        <v>#REF!</v>
      </c>
    </row>
    <row r="14" spans="1:9" ht="15.75" hidden="1">
      <c r="A14" s="37"/>
      <c r="B14" s="38"/>
      <c r="C14" s="33"/>
      <c r="D14" s="6"/>
      <c r="E14" s="13">
        <f>-E13</f>
        <v>-17500</v>
      </c>
      <c r="F14" s="20" t="e">
        <f>E14/#REF!*100</f>
        <v>#REF!</v>
      </c>
      <c r="G14" s="34" t="e">
        <f>E14/#REF!*100</f>
        <v>#REF!</v>
      </c>
      <c r="H14" s="35" t="e">
        <f>E14-#REF!</f>
        <v>#REF!</v>
      </c>
      <c r="I14" s="35" t="e">
        <f>E14-#REF!</f>
        <v>#REF!</v>
      </c>
    </row>
    <row r="15" spans="1:9" ht="47.25">
      <c r="A15" s="37"/>
      <c r="B15" s="39" t="s">
        <v>48</v>
      </c>
      <c r="C15" s="40"/>
      <c r="D15" s="41" t="s">
        <v>49</v>
      </c>
      <c r="E15" s="17">
        <v>17500</v>
      </c>
      <c r="F15" s="20" t="e">
        <f>E15/#REF!*100</f>
        <v>#REF!</v>
      </c>
      <c r="G15" s="34" t="e">
        <f>E15/#REF!*100</f>
        <v>#REF!</v>
      </c>
      <c r="H15" s="35" t="e">
        <f>E15-#REF!</f>
        <v>#REF!</v>
      </c>
      <c r="I15" s="35" t="e">
        <f>E15-#REF!</f>
        <v>#REF!</v>
      </c>
    </row>
    <row r="16" spans="1:9" ht="15.75" hidden="1">
      <c r="A16" s="37"/>
      <c r="B16" s="38" t="s">
        <v>8</v>
      </c>
      <c r="C16" s="33" t="s">
        <v>9</v>
      </c>
      <c r="D16" s="6"/>
      <c r="E16" s="16">
        <f>SUM(E18:E21)</f>
        <v>0</v>
      </c>
      <c r="F16" s="20" t="e">
        <f>E16/#REF!*100</f>
        <v>#REF!</v>
      </c>
      <c r="G16" s="34" t="e">
        <f>E16/#REF!*100</f>
        <v>#REF!</v>
      </c>
      <c r="H16" s="35" t="e">
        <f>E16-#REF!</f>
        <v>#REF!</v>
      </c>
      <c r="I16" s="35" t="e">
        <f>E16-#REF!</f>
        <v>#REF!</v>
      </c>
    </row>
    <row r="17" spans="1:9" ht="15.75" hidden="1">
      <c r="A17" s="37"/>
      <c r="B17" s="38"/>
      <c r="C17" s="33"/>
      <c r="D17" s="6"/>
      <c r="E17" s="16">
        <f>-E16</f>
        <v>0</v>
      </c>
      <c r="F17" s="20" t="e">
        <f>E17/#REF!*100</f>
        <v>#REF!</v>
      </c>
      <c r="G17" s="34" t="e">
        <f>E17/#REF!*100</f>
        <v>#REF!</v>
      </c>
      <c r="H17" s="35" t="e">
        <f>E17-#REF!</f>
        <v>#REF!</v>
      </c>
      <c r="I17" s="35" t="e">
        <f>E17-#REF!</f>
        <v>#REF!</v>
      </c>
    </row>
    <row r="18" spans="1:9" ht="15.75" hidden="1">
      <c r="A18" s="37"/>
      <c r="B18" s="39" t="s">
        <v>66</v>
      </c>
      <c r="C18" s="33"/>
      <c r="D18" s="6" t="s">
        <v>67</v>
      </c>
      <c r="E18" s="17">
        <v>0</v>
      </c>
      <c r="F18" s="20" t="e">
        <f>E18/#REF!*100</f>
        <v>#REF!</v>
      </c>
      <c r="G18" s="34" t="e">
        <f>E18/#REF!*100</f>
        <v>#REF!</v>
      </c>
      <c r="H18" s="35" t="e">
        <f>E18-#REF!</f>
        <v>#REF!</v>
      </c>
      <c r="I18" s="35" t="e">
        <f>E18-#REF!</f>
        <v>#REF!</v>
      </c>
    </row>
    <row r="19" spans="1:9" ht="15.75" hidden="1">
      <c r="A19" s="37"/>
      <c r="B19" s="39" t="s">
        <v>62</v>
      </c>
      <c r="C19" s="33"/>
      <c r="D19" s="6" t="s">
        <v>63</v>
      </c>
      <c r="E19" s="17">
        <v>0</v>
      </c>
      <c r="F19" s="20" t="e">
        <f>E19/#REF!*100</f>
        <v>#REF!</v>
      </c>
      <c r="G19" s="34" t="e">
        <f>E19/#REF!*100</f>
        <v>#REF!</v>
      </c>
      <c r="H19" s="35" t="e">
        <f>E19-#REF!</f>
        <v>#REF!</v>
      </c>
      <c r="I19" s="35" t="e">
        <f>E19-#REF!</f>
        <v>#REF!</v>
      </c>
    </row>
    <row r="20" spans="1:9" ht="31.5" hidden="1">
      <c r="A20" s="37"/>
      <c r="B20" s="39" t="s">
        <v>98</v>
      </c>
      <c r="C20" s="33"/>
      <c r="D20" s="6" t="s">
        <v>97</v>
      </c>
      <c r="E20" s="17">
        <v>0</v>
      </c>
      <c r="F20" s="20" t="e">
        <f>E20/#REF!*100</f>
        <v>#REF!</v>
      </c>
      <c r="G20" s="34" t="e">
        <f>E20/#REF!*100</f>
        <v>#REF!</v>
      </c>
      <c r="H20" s="35" t="e">
        <f>E20-#REF!</f>
        <v>#REF!</v>
      </c>
      <c r="I20" s="35" t="e">
        <f>E20-#REF!</f>
        <v>#REF!</v>
      </c>
    </row>
    <row r="21" spans="1:9" ht="31.5" hidden="1">
      <c r="A21" s="37"/>
      <c r="B21" s="39" t="s">
        <v>99</v>
      </c>
      <c r="C21" s="33"/>
      <c r="D21" s="6" t="s">
        <v>100</v>
      </c>
      <c r="E21" s="17">
        <v>0</v>
      </c>
      <c r="F21" s="20" t="e">
        <f>E21/#REF!*100</f>
        <v>#REF!</v>
      </c>
      <c r="G21" s="34" t="e">
        <f>E21/#REF!*100</f>
        <v>#REF!</v>
      </c>
      <c r="H21" s="35" t="e">
        <f>E21-#REF!</f>
        <v>#REF!</v>
      </c>
      <c r="I21" s="35" t="e">
        <f>E21-#REF!</f>
        <v>#REF!</v>
      </c>
    </row>
    <row r="22" spans="1:9" ht="15.75">
      <c r="A22" s="31" t="s">
        <v>10</v>
      </c>
      <c r="B22" s="32" t="s">
        <v>11</v>
      </c>
      <c r="C22" s="33"/>
      <c r="D22" s="6"/>
      <c r="E22" s="13">
        <f>E24+E28</f>
        <v>1120000</v>
      </c>
      <c r="F22" s="20" t="e">
        <f>E22/#REF!*100</f>
        <v>#REF!</v>
      </c>
      <c r="G22" s="34" t="e">
        <f>E22/#REF!*100</f>
        <v>#REF!</v>
      </c>
      <c r="H22" s="35" t="e">
        <f>E22-#REF!</f>
        <v>#REF!</v>
      </c>
      <c r="I22" s="35" t="e">
        <f>E22-#REF!</f>
        <v>#REF!</v>
      </c>
    </row>
    <row r="23" spans="1:9" ht="15.75" hidden="1">
      <c r="A23" s="36"/>
      <c r="B23" s="32"/>
      <c r="C23" s="33"/>
      <c r="D23" s="6"/>
      <c r="E23" s="13">
        <f>-E22</f>
        <v>-1120000</v>
      </c>
      <c r="F23" s="20" t="e">
        <f>E23/#REF!*100</f>
        <v>#REF!</v>
      </c>
      <c r="G23" s="34" t="e">
        <f>E23/#REF!*100</f>
        <v>#REF!</v>
      </c>
      <c r="H23" s="35" t="e">
        <f>E23-#REF!</f>
        <v>#REF!</v>
      </c>
      <c r="I23" s="35" t="e">
        <f>E23-#REF!</f>
        <v>#REF!</v>
      </c>
    </row>
    <row r="24" spans="1:9" ht="15.75">
      <c r="A24" s="37"/>
      <c r="B24" s="38" t="s">
        <v>52</v>
      </c>
      <c r="C24" s="33" t="s">
        <v>53</v>
      </c>
      <c r="D24" s="6"/>
      <c r="E24" s="16">
        <f>SUM(E26:E27)</f>
        <v>375000</v>
      </c>
      <c r="F24" s="20" t="e">
        <f>E24/#REF!*100</f>
        <v>#REF!</v>
      </c>
      <c r="G24" s="34" t="e">
        <f>E24/#REF!*100</f>
        <v>#REF!</v>
      </c>
      <c r="H24" s="35" t="e">
        <f>E24-#REF!</f>
        <v>#REF!</v>
      </c>
      <c r="I24" s="35" t="e">
        <f>E24-#REF!</f>
        <v>#REF!</v>
      </c>
    </row>
    <row r="25" spans="1:9" ht="15.75" hidden="1">
      <c r="A25" s="37"/>
      <c r="B25" s="38"/>
      <c r="C25" s="33"/>
      <c r="D25" s="6"/>
      <c r="E25" s="16">
        <f>-E24</f>
        <v>-375000</v>
      </c>
      <c r="F25" s="20" t="e">
        <f>E25/#REF!*100</f>
        <v>#REF!</v>
      </c>
      <c r="G25" s="34" t="e">
        <f>E25/#REF!*100</f>
        <v>#REF!</v>
      </c>
      <c r="H25" s="35" t="e">
        <f>E25-#REF!</f>
        <v>#REF!</v>
      </c>
      <c r="I25" s="35" t="e">
        <f>E25-#REF!</f>
        <v>#REF!</v>
      </c>
    </row>
    <row r="26" spans="1:10" ht="63" hidden="1">
      <c r="A26" s="37"/>
      <c r="B26" s="39" t="s">
        <v>103</v>
      </c>
      <c r="C26" s="33"/>
      <c r="D26" s="6" t="s">
        <v>51</v>
      </c>
      <c r="E26" s="17"/>
      <c r="F26" s="17">
        <v>125001</v>
      </c>
      <c r="G26" s="17">
        <v>125002</v>
      </c>
      <c r="H26" s="17">
        <v>125003</v>
      </c>
      <c r="I26" s="17">
        <v>125004</v>
      </c>
      <c r="J26" s="17"/>
    </row>
    <row r="27" spans="1:10" ht="78.75">
      <c r="A27" s="37"/>
      <c r="B27" s="39" t="s">
        <v>196</v>
      </c>
      <c r="C27" s="33"/>
      <c r="D27" s="6" t="s">
        <v>50</v>
      </c>
      <c r="E27" s="17">
        <f>250000+125000</f>
        <v>375000</v>
      </c>
      <c r="F27" s="17">
        <f>250000</f>
        <v>250000</v>
      </c>
      <c r="G27" s="17">
        <f>250000</f>
        <v>250000</v>
      </c>
      <c r="H27" s="17">
        <f>250000</f>
        <v>250000</v>
      </c>
      <c r="I27" s="17">
        <f>250000</f>
        <v>250000</v>
      </c>
      <c r="J27" s="17"/>
    </row>
    <row r="28" spans="1:9" ht="15.75">
      <c r="A28" s="37"/>
      <c r="B28" s="38" t="s">
        <v>54</v>
      </c>
      <c r="C28" s="33" t="s">
        <v>12</v>
      </c>
      <c r="D28" s="6"/>
      <c r="E28" s="16">
        <f>SUM(E30:E33)</f>
        <v>745000</v>
      </c>
      <c r="F28" s="20" t="e">
        <f>E28/#REF!*100</f>
        <v>#REF!</v>
      </c>
      <c r="G28" s="34" t="e">
        <f>E28/#REF!*100</f>
        <v>#REF!</v>
      </c>
      <c r="H28" s="35" t="e">
        <f>E28-#REF!</f>
        <v>#REF!</v>
      </c>
      <c r="I28" s="35" t="e">
        <f>E28-#REF!</f>
        <v>#REF!</v>
      </c>
    </row>
    <row r="29" spans="1:9" ht="15.75" hidden="1">
      <c r="A29" s="37"/>
      <c r="B29" s="38"/>
      <c r="C29" s="33"/>
      <c r="D29" s="6"/>
      <c r="E29" s="17">
        <f>-E28</f>
        <v>-745000</v>
      </c>
      <c r="F29" s="20" t="e">
        <f>E29/#REF!*100</f>
        <v>#REF!</v>
      </c>
      <c r="G29" s="34" t="e">
        <f>E29/#REF!*100</f>
        <v>#REF!</v>
      </c>
      <c r="H29" s="35" t="e">
        <f>E29-#REF!</f>
        <v>#REF!</v>
      </c>
      <c r="I29" s="35" t="e">
        <f>E29-#REF!</f>
        <v>#REF!</v>
      </c>
    </row>
    <row r="30" spans="1:9" ht="15.75">
      <c r="A30" s="37"/>
      <c r="B30" s="39" t="s">
        <v>66</v>
      </c>
      <c r="C30" s="33"/>
      <c r="D30" s="6" t="s">
        <v>67</v>
      </c>
      <c r="E30" s="17">
        <v>10000</v>
      </c>
      <c r="F30" s="20" t="e">
        <f>E30/#REF!*100</f>
        <v>#REF!</v>
      </c>
      <c r="G30" s="34" t="e">
        <f>E30/#REF!*100</f>
        <v>#REF!</v>
      </c>
      <c r="H30" s="35" t="e">
        <f>E30-#REF!</f>
        <v>#REF!</v>
      </c>
      <c r="I30" s="35" t="e">
        <f>E30-#REF!</f>
        <v>#REF!</v>
      </c>
    </row>
    <row r="31" spans="1:9" ht="15.75">
      <c r="A31" s="37"/>
      <c r="B31" s="39" t="s">
        <v>55</v>
      </c>
      <c r="C31" s="33"/>
      <c r="D31" s="6" t="s">
        <v>56</v>
      </c>
      <c r="E31" s="17">
        <v>65000</v>
      </c>
      <c r="F31" s="20" t="e">
        <f>E31/#REF!*100</f>
        <v>#REF!</v>
      </c>
      <c r="G31" s="34" t="e">
        <f>E31/#REF!*100</f>
        <v>#REF!</v>
      </c>
      <c r="H31" s="35" t="e">
        <f>E31-#REF!</f>
        <v>#REF!</v>
      </c>
      <c r="I31" s="35" t="e">
        <f>E31-#REF!</f>
        <v>#REF!</v>
      </c>
    </row>
    <row r="32" spans="1:9" ht="15.75">
      <c r="A32" s="37"/>
      <c r="B32" s="39" t="s">
        <v>57</v>
      </c>
      <c r="C32" s="33"/>
      <c r="D32" s="6" t="s">
        <v>58</v>
      </c>
      <c r="E32" s="17">
        <v>15000</v>
      </c>
      <c r="F32" s="20" t="e">
        <f>E32/#REF!*100</f>
        <v>#REF!</v>
      </c>
      <c r="G32" s="34" t="e">
        <f>E32/#REF!*100</f>
        <v>#REF!</v>
      </c>
      <c r="H32" s="35" t="e">
        <f>E32-#REF!</f>
        <v>#REF!</v>
      </c>
      <c r="I32" s="35" t="e">
        <f>E32-#REF!</f>
        <v>#REF!</v>
      </c>
    </row>
    <row r="33" spans="1:10" ht="31.5">
      <c r="A33" s="37"/>
      <c r="B33" s="39" t="s">
        <v>59</v>
      </c>
      <c r="C33" s="33"/>
      <c r="D33" s="6" t="s">
        <v>60</v>
      </c>
      <c r="E33" s="17">
        <f>655000</f>
        <v>655000</v>
      </c>
      <c r="F33" s="17">
        <f>390000+70000+61050</f>
        <v>521050</v>
      </c>
      <c r="G33" s="17">
        <f>390000+70000+61050</f>
        <v>521050</v>
      </c>
      <c r="H33" s="17">
        <f>390000+70000+61050</f>
        <v>521050</v>
      </c>
      <c r="I33" s="17">
        <f>390000+70000+61050</f>
        <v>521050</v>
      </c>
      <c r="J33" s="17"/>
    </row>
    <row r="34" spans="1:9" ht="15.75">
      <c r="A34" s="31" t="s">
        <v>13</v>
      </c>
      <c r="B34" s="32" t="s">
        <v>14</v>
      </c>
      <c r="C34" s="33"/>
      <c r="D34" s="6"/>
      <c r="E34" s="13">
        <f>E36+E41</f>
        <v>153000</v>
      </c>
      <c r="F34" s="20" t="e">
        <f>E34/#REF!*100</f>
        <v>#REF!</v>
      </c>
      <c r="G34" s="34" t="e">
        <f>E34/#REF!*100</f>
        <v>#REF!</v>
      </c>
      <c r="H34" s="35" t="e">
        <f>E34-#REF!</f>
        <v>#REF!</v>
      </c>
      <c r="I34" s="35" t="e">
        <f>E34-#REF!</f>
        <v>#REF!</v>
      </c>
    </row>
    <row r="35" spans="1:9" ht="15.75" hidden="1">
      <c r="A35" s="36"/>
      <c r="B35" s="32"/>
      <c r="C35" s="33"/>
      <c r="D35" s="6"/>
      <c r="E35" s="13">
        <f>-E34</f>
        <v>-153000</v>
      </c>
      <c r="F35" s="20" t="e">
        <f>E35/#REF!*100</f>
        <v>#REF!</v>
      </c>
      <c r="G35" s="34" t="e">
        <f>E35/#REF!*100</f>
        <v>#REF!</v>
      </c>
      <c r="H35" s="35" t="e">
        <f>E35-#REF!</f>
        <v>#REF!</v>
      </c>
      <c r="I35" s="35" t="e">
        <f>E35-#REF!</f>
        <v>#REF!</v>
      </c>
    </row>
    <row r="36" spans="1:9" ht="31.5">
      <c r="A36" s="37"/>
      <c r="B36" s="42" t="s">
        <v>198</v>
      </c>
      <c r="C36" s="33" t="s">
        <v>61</v>
      </c>
      <c r="D36" s="6"/>
      <c r="E36" s="16">
        <f>SUM(E38:E40)</f>
        <v>70000</v>
      </c>
      <c r="F36" s="20" t="e">
        <f>E36/#REF!*100</f>
        <v>#REF!</v>
      </c>
      <c r="G36" s="34" t="e">
        <f>E36/#REF!*100</f>
        <v>#REF!</v>
      </c>
      <c r="H36" s="35" t="e">
        <f>E36-#REF!</f>
        <v>#REF!</v>
      </c>
      <c r="I36" s="35" t="e">
        <f>E36-#REF!</f>
        <v>#REF!</v>
      </c>
    </row>
    <row r="37" spans="1:9" ht="15.75" hidden="1">
      <c r="A37" s="37"/>
      <c r="B37" s="42"/>
      <c r="C37" s="33"/>
      <c r="D37" s="6"/>
      <c r="E37" s="16">
        <f>-E36</f>
        <v>-70000</v>
      </c>
      <c r="F37" s="20" t="e">
        <f>E37/#REF!*100</f>
        <v>#REF!</v>
      </c>
      <c r="G37" s="34" t="e">
        <f>E37/#REF!*100</f>
        <v>#REF!</v>
      </c>
      <c r="H37" s="35" t="e">
        <f>E37-#REF!</f>
        <v>#REF!</v>
      </c>
      <c r="I37" s="35" t="e">
        <f>E37-#REF!</f>
        <v>#REF!</v>
      </c>
    </row>
    <row r="38" spans="1:9" ht="15.75">
      <c r="A38" s="37"/>
      <c r="B38" s="39" t="s">
        <v>62</v>
      </c>
      <c r="C38" s="33"/>
      <c r="D38" s="6" t="s">
        <v>63</v>
      </c>
      <c r="E38" s="17">
        <v>46000</v>
      </c>
      <c r="F38" s="20" t="e">
        <f>E38/#REF!*100</f>
        <v>#REF!</v>
      </c>
      <c r="G38" s="34" t="e">
        <f>E38/#REF!*100</f>
        <v>#REF!</v>
      </c>
      <c r="H38" s="35" t="e">
        <f>E38-#REF!</f>
        <v>#REF!</v>
      </c>
      <c r="I38" s="35" t="e">
        <f>E38-#REF!</f>
        <v>#REF!</v>
      </c>
    </row>
    <row r="39" spans="1:9" ht="31.5">
      <c r="A39" s="37"/>
      <c r="B39" s="39" t="s">
        <v>117</v>
      </c>
      <c r="C39" s="33"/>
      <c r="D39" s="6" t="s">
        <v>118</v>
      </c>
      <c r="E39" s="17">
        <v>0</v>
      </c>
      <c r="F39" s="20" t="e">
        <f>E39/#REF!*100</f>
        <v>#REF!</v>
      </c>
      <c r="G39" s="34" t="e">
        <f>E39/#REF!*100</f>
        <v>#REF!</v>
      </c>
      <c r="H39" s="35" t="e">
        <f>E39-#REF!</f>
        <v>#REF!</v>
      </c>
      <c r="I39" s="35" t="e">
        <f>E39-#REF!</f>
        <v>#REF!</v>
      </c>
    </row>
    <row r="40" spans="1:9" ht="47.25">
      <c r="A40" s="37"/>
      <c r="B40" s="39" t="s">
        <v>64</v>
      </c>
      <c r="C40" s="33"/>
      <c r="D40" s="6" t="s">
        <v>65</v>
      </c>
      <c r="E40" s="17">
        <v>24000</v>
      </c>
      <c r="F40" s="20" t="e">
        <f>E40/#REF!*100</f>
        <v>#REF!</v>
      </c>
      <c r="G40" s="34" t="e">
        <f>E40/#REF!*100</f>
        <v>#REF!</v>
      </c>
      <c r="H40" s="35" t="e">
        <f>E40-#REF!</f>
        <v>#REF!</v>
      </c>
      <c r="I40" s="35" t="e">
        <f>E40-#REF!</f>
        <v>#REF!</v>
      </c>
    </row>
    <row r="41" spans="1:9" ht="31.5">
      <c r="A41" s="37"/>
      <c r="B41" s="42" t="s">
        <v>15</v>
      </c>
      <c r="C41" s="33" t="s">
        <v>16</v>
      </c>
      <c r="D41" s="6"/>
      <c r="E41" s="16">
        <f>SUM(E43:E46)</f>
        <v>83000</v>
      </c>
      <c r="F41" s="20" t="e">
        <f>E41/#REF!*100</f>
        <v>#REF!</v>
      </c>
      <c r="G41" s="34" t="e">
        <f>E41/#REF!*100</f>
        <v>#REF!</v>
      </c>
      <c r="H41" s="35" t="e">
        <f>E41-#REF!</f>
        <v>#REF!</v>
      </c>
      <c r="I41" s="35" t="e">
        <f>E41-#REF!</f>
        <v>#REF!</v>
      </c>
    </row>
    <row r="42" spans="1:9" ht="15.75" hidden="1">
      <c r="A42" s="37"/>
      <c r="B42" s="42"/>
      <c r="C42" s="33"/>
      <c r="D42" s="6"/>
      <c r="E42" s="16">
        <f>-E41</f>
        <v>-83000</v>
      </c>
      <c r="F42" s="20" t="e">
        <f>E42/#REF!*100</f>
        <v>#REF!</v>
      </c>
      <c r="G42" s="34" t="e">
        <f>E42/#REF!*100</f>
        <v>#REF!</v>
      </c>
      <c r="H42" s="35" t="e">
        <f>E42-#REF!</f>
        <v>#REF!</v>
      </c>
      <c r="I42" s="35" t="e">
        <f>E42-#REF!</f>
        <v>#REF!</v>
      </c>
    </row>
    <row r="43" spans="1:9" ht="15.75">
      <c r="A43" s="37"/>
      <c r="B43" s="39" t="s">
        <v>66</v>
      </c>
      <c r="C43" s="33"/>
      <c r="D43" s="6" t="s">
        <v>67</v>
      </c>
      <c r="E43" s="17">
        <v>3000</v>
      </c>
      <c r="F43" s="20" t="e">
        <f>E43/#REF!*100</f>
        <v>#REF!</v>
      </c>
      <c r="G43" s="34" t="e">
        <f>E43/#REF!*100</f>
        <v>#REF!</v>
      </c>
      <c r="H43" s="35" t="e">
        <f>E43-#REF!</f>
        <v>#REF!</v>
      </c>
      <c r="I43" s="35" t="e">
        <f>E43-#REF!</f>
        <v>#REF!</v>
      </c>
    </row>
    <row r="44" spans="1:9" ht="15.75">
      <c r="A44" s="37"/>
      <c r="B44" s="39" t="s">
        <v>55</v>
      </c>
      <c r="C44" s="33"/>
      <c r="D44" s="6" t="s">
        <v>56</v>
      </c>
      <c r="E44" s="17">
        <v>50000</v>
      </c>
      <c r="F44" s="20" t="e">
        <f>E44/#REF!*100</f>
        <v>#REF!</v>
      </c>
      <c r="G44" s="34" t="e">
        <f>E44/#REF!*100</f>
        <v>#REF!</v>
      </c>
      <c r="H44" s="35" t="e">
        <f>E44-#REF!</f>
        <v>#REF!</v>
      </c>
      <c r="I44" s="35" t="e">
        <f>E44-#REF!</f>
        <v>#REF!</v>
      </c>
    </row>
    <row r="45" spans="1:9" ht="15.75">
      <c r="A45" s="37"/>
      <c r="B45" s="39" t="s">
        <v>57</v>
      </c>
      <c r="C45" s="33"/>
      <c r="D45" s="6" t="s">
        <v>58</v>
      </c>
      <c r="E45" s="17">
        <v>20000</v>
      </c>
      <c r="F45" s="20" t="e">
        <f>E45/#REF!*100</f>
        <v>#REF!</v>
      </c>
      <c r="G45" s="34" t="e">
        <f>E45/#REF!*100</f>
        <v>#REF!</v>
      </c>
      <c r="H45" s="35" t="e">
        <f>E45-#REF!</f>
        <v>#REF!</v>
      </c>
      <c r="I45" s="35" t="e">
        <f>E45-#REF!</f>
        <v>#REF!</v>
      </c>
    </row>
    <row r="46" spans="1:16" s="44" customFormat="1" ht="15.75">
      <c r="A46" s="43"/>
      <c r="B46" s="39" t="s">
        <v>69</v>
      </c>
      <c r="C46" s="33"/>
      <c r="D46" s="6" t="s">
        <v>68</v>
      </c>
      <c r="E46" s="17">
        <f>30000-20000</f>
        <v>10000</v>
      </c>
      <c r="F46" s="20" t="e">
        <f>E46/#REF!*100</f>
        <v>#REF!</v>
      </c>
      <c r="G46" s="34" t="e">
        <f>E46/#REF!*100</f>
        <v>#REF!</v>
      </c>
      <c r="H46" s="35" t="e">
        <f>E46-#REF!</f>
        <v>#REF!</v>
      </c>
      <c r="I46" s="35" t="e">
        <f>E46-#REF!</f>
        <v>#REF!</v>
      </c>
      <c r="J46" s="61"/>
      <c r="K46" s="61"/>
      <c r="L46" s="61"/>
      <c r="M46" s="61"/>
      <c r="N46" s="61"/>
      <c r="O46" s="61"/>
      <c r="P46" s="61"/>
    </row>
    <row r="47" spans="1:9" ht="15.75">
      <c r="A47" s="45" t="s">
        <v>17</v>
      </c>
      <c r="B47" s="46" t="s">
        <v>18</v>
      </c>
      <c r="C47" s="47"/>
      <c r="D47" s="48"/>
      <c r="E47" s="18">
        <f>E49+E52+E56</f>
        <v>90000</v>
      </c>
      <c r="F47" s="20" t="e">
        <f>E47/#REF!*100</f>
        <v>#REF!</v>
      </c>
      <c r="G47" s="34" t="e">
        <f>E47/#REF!*100</f>
        <v>#REF!</v>
      </c>
      <c r="H47" s="35" t="e">
        <f>E47-#REF!</f>
        <v>#REF!</v>
      </c>
      <c r="I47" s="35" t="e">
        <f>E47-#REF!</f>
        <v>#REF!</v>
      </c>
    </row>
    <row r="48" spans="1:9" ht="15.75" hidden="1">
      <c r="A48" s="36"/>
      <c r="B48" s="46"/>
      <c r="C48" s="47"/>
      <c r="D48" s="48"/>
      <c r="E48" s="18">
        <f>-E47</f>
        <v>-90000</v>
      </c>
      <c r="F48" s="20" t="e">
        <f>E48/#REF!*100</f>
        <v>#REF!</v>
      </c>
      <c r="G48" s="34" t="e">
        <f>E48/#REF!*100</f>
        <v>#REF!</v>
      </c>
      <c r="H48" s="35" t="e">
        <f>E48-#REF!</f>
        <v>#REF!</v>
      </c>
      <c r="I48" s="35" t="e">
        <f>E48-#REF!</f>
        <v>#REF!</v>
      </c>
    </row>
    <row r="49" spans="1:9" ht="31.5">
      <c r="A49" s="37"/>
      <c r="B49" s="42" t="s">
        <v>70</v>
      </c>
      <c r="C49" s="33" t="s">
        <v>71</v>
      </c>
      <c r="D49" s="6"/>
      <c r="E49" s="16">
        <f>SUM(E51)</f>
        <v>10000</v>
      </c>
      <c r="F49" s="20" t="e">
        <f>E49/#REF!*100</f>
        <v>#REF!</v>
      </c>
      <c r="G49" s="34" t="e">
        <f>E49/#REF!*100</f>
        <v>#REF!</v>
      </c>
      <c r="H49" s="35" t="e">
        <f>E49-#REF!</f>
        <v>#REF!</v>
      </c>
      <c r="I49" s="35" t="e">
        <f>E49-#REF!</f>
        <v>#REF!</v>
      </c>
    </row>
    <row r="50" spans="1:9" ht="15.75" hidden="1">
      <c r="A50" s="37"/>
      <c r="B50" s="42"/>
      <c r="C50" s="33"/>
      <c r="D50" s="6"/>
      <c r="E50" s="16">
        <f>-E49</f>
        <v>-10000</v>
      </c>
      <c r="F50" s="20" t="e">
        <f>E50/#REF!*100</f>
        <v>#REF!</v>
      </c>
      <c r="G50" s="34" t="e">
        <f>E50/#REF!*100</f>
        <v>#REF!</v>
      </c>
      <c r="H50" s="35" t="e">
        <f>E50-#REF!</f>
        <v>#REF!</v>
      </c>
      <c r="I50" s="35" t="e">
        <f>E50-#REF!</f>
        <v>#REF!</v>
      </c>
    </row>
    <row r="51" spans="1:9" ht="15.75">
      <c r="A51" s="37"/>
      <c r="B51" s="39" t="s">
        <v>57</v>
      </c>
      <c r="C51" s="33"/>
      <c r="D51" s="6" t="s">
        <v>58</v>
      </c>
      <c r="E51" s="17">
        <v>10000</v>
      </c>
      <c r="F51" s="20" t="e">
        <f>E51/#REF!*100</f>
        <v>#REF!</v>
      </c>
      <c r="G51" s="34" t="e">
        <f>E51/#REF!*100</f>
        <v>#REF!</v>
      </c>
      <c r="H51" s="35" t="e">
        <f>E51-#REF!</f>
        <v>#REF!</v>
      </c>
      <c r="I51" s="35" t="e">
        <f>E51-#REF!</f>
        <v>#REF!</v>
      </c>
    </row>
    <row r="52" spans="1:9" ht="31.5">
      <c r="A52" s="37"/>
      <c r="B52" s="42" t="s">
        <v>72</v>
      </c>
      <c r="C52" s="33" t="s">
        <v>73</v>
      </c>
      <c r="D52" s="6"/>
      <c r="E52" s="16">
        <f>SUM(E54:E55)</f>
        <v>55000</v>
      </c>
      <c r="F52" s="20" t="e">
        <f>E52/#REF!*100</f>
        <v>#REF!</v>
      </c>
      <c r="G52" s="34" t="e">
        <f>E52/#REF!*100</f>
        <v>#REF!</v>
      </c>
      <c r="H52" s="35" t="e">
        <f>E52-#REF!</f>
        <v>#REF!</v>
      </c>
      <c r="I52" s="35" t="e">
        <f>E52-#REF!</f>
        <v>#REF!</v>
      </c>
    </row>
    <row r="53" spans="1:9" ht="15.75" hidden="1">
      <c r="A53" s="37"/>
      <c r="B53" s="42"/>
      <c r="C53" s="33"/>
      <c r="D53" s="6"/>
      <c r="E53" s="16">
        <f>-E52</f>
        <v>-55000</v>
      </c>
      <c r="F53" s="20" t="e">
        <f>E53/#REF!*100</f>
        <v>#REF!</v>
      </c>
      <c r="G53" s="34" t="e">
        <f>E53/#REF!*100</f>
        <v>#REF!</v>
      </c>
      <c r="H53" s="35" t="e">
        <f>E53-#REF!</f>
        <v>#REF!</v>
      </c>
      <c r="I53" s="35" t="e">
        <f>E53-#REF!</f>
        <v>#REF!</v>
      </c>
    </row>
    <row r="54" spans="1:9" ht="15.75">
      <c r="A54" s="37"/>
      <c r="B54" s="39" t="s">
        <v>57</v>
      </c>
      <c r="C54" s="33"/>
      <c r="D54" s="6" t="s">
        <v>58</v>
      </c>
      <c r="E54" s="17">
        <v>30000</v>
      </c>
      <c r="F54" s="20" t="e">
        <f>E54/#REF!*100</f>
        <v>#REF!</v>
      </c>
      <c r="G54" s="34" t="e">
        <f>E54/#REF!*100</f>
        <v>#REF!</v>
      </c>
      <c r="H54" s="35" t="e">
        <f>E54-#REF!</f>
        <v>#REF!</v>
      </c>
      <c r="I54" s="35" t="e">
        <f>E54-#REF!</f>
        <v>#REF!</v>
      </c>
    </row>
    <row r="55" spans="1:9" ht="31.5">
      <c r="A55" s="37"/>
      <c r="B55" s="39" t="s">
        <v>74</v>
      </c>
      <c r="C55" s="33"/>
      <c r="D55" s="6" t="s">
        <v>75</v>
      </c>
      <c r="E55" s="17">
        <v>25000</v>
      </c>
      <c r="F55" s="20" t="e">
        <f>E55/#REF!*100</f>
        <v>#REF!</v>
      </c>
      <c r="G55" s="34" t="e">
        <f>E55/#REF!*100</f>
        <v>#REF!</v>
      </c>
      <c r="H55" s="35" t="e">
        <f>E55-#REF!</f>
        <v>#REF!</v>
      </c>
      <c r="I55" s="35" t="e">
        <f>E55-#REF!</f>
        <v>#REF!</v>
      </c>
    </row>
    <row r="56" spans="1:9" ht="15.75">
      <c r="A56" s="37"/>
      <c r="B56" s="42" t="s">
        <v>19</v>
      </c>
      <c r="C56" s="33" t="s">
        <v>20</v>
      </c>
      <c r="D56" s="6"/>
      <c r="E56" s="16">
        <f>SUM(E58:E58)</f>
        <v>25000</v>
      </c>
      <c r="F56" s="20" t="e">
        <f>E56/#REF!*100</f>
        <v>#REF!</v>
      </c>
      <c r="G56" s="34" t="e">
        <f>E56/#REF!*100</f>
        <v>#REF!</v>
      </c>
      <c r="H56" s="35" t="e">
        <f>E56-#REF!</f>
        <v>#REF!</v>
      </c>
      <c r="I56" s="35" t="e">
        <f>E56-#REF!</f>
        <v>#REF!</v>
      </c>
    </row>
    <row r="57" spans="1:9" ht="15.75" hidden="1">
      <c r="A57" s="37"/>
      <c r="B57" s="42"/>
      <c r="C57" s="33"/>
      <c r="D57" s="6"/>
      <c r="E57" s="16">
        <f>-E56</f>
        <v>-25000</v>
      </c>
      <c r="F57" s="20" t="e">
        <f>E57/#REF!*100</f>
        <v>#REF!</v>
      </c>
      <c r="G57" s="34" t="e">
        <f>E57/#REF!*100</f>
        <v>#REF!</v>
      </c>
      <c r="H57" s="35" t="e">
        <f>E57-#REF!</f>
        <v>#REF!</v>
      </c>
      <c r="I57" s="35" t="e">
        <f>E57-#REF!</f>
        <v>#REF!</v>
      </c>
    </row>
    <row r="58" spans="1:9" ht="15.75">
      <c r="A58" s="37"/>
      <c r="B58" s="39" t="s">
        <v>57</v>
      </c>
      <c r="C58" s="33"/>
      <c r="D58" s="6" t="s">
        <v>58</v>
      </c>
      <c r="E58" s="17">
        <v>25000</v>
      </c>
      <c r="F58" s="20" t="e">
        <f>E58/#REF!*100</f>
        <v>#REF!</v>
      </c>
      <c r="G58" s="34" t="e">
        <f>E58/#REF!*100</f>
        <v>#REF!</v>
      </c>
      <c r="H58" s="35" t="e">
        <f>E58-#REF!</f>
        <v>#REF!</v>
      </c>
      <c r="I58" s="35" t="e">
        <f>E58-#REF!</f>
        <v>#REF!</v>
      </c>
    </row>
    <row r="59" spans="1:9" ht="15.75">
      <c r="A59" s="31" t="s">
        <v>21</v>
      </c>
      <c r="B59" s="32" t="s">
        <v>22</v>
      </c>
      <c r="C59" s="33"/>
      <c r="D59" s="6"/>
      <c r="E59" s="13">
        <f>E61+E79+E82+E94+E119+E122</f>
        <v>2596195</v>
      </c>
      <c r="F59" s="20" t="e">
        <f>E59/#REF!*100</f>
        <v>#REF!</v>
      </c>
      <c r="G59" s="34" t="e">
        <f>E59/#REF!*100</f>
        <v>#REF!</v>
      </c>
      <c r="H59" s="35" t="e">
        <f>E59-#REF!</f>
        <v>#REF!</v>
      </c>
      <c r="I59" s="35" t="e">
        <f>E59-#REF!</f>
        <v>#REF!</v>
      </c>
    </row>
    <row r="60" spans="1:9" ht="15.75" hidden="1">
      <c r="A60" s="36"/>
      <c r="B60" s="32"/>
      <c r="C60" s="33"/>
      <c r="D60" s="6"/>
      <c r="E60" s="13">
        <f>-E59</f>
        <v>-2596195</v>
      </c>
      <c r="F60" s="20" t="e">
        <f>E60/#REF!*100</f>
        <v>#REF!</v>
      </c>
      <c r="G60" s="34" t="e">
        <f>E60/#REF!*100</f>
        <v>#REF!</v>
      </c>
      <c r="H60" s="35" t="e">
        <f>E60-#REF!</f>
        <v>#REF!</v>
      </c>
      <c r="I60" s="35" t="e">
        <f>E60-#REF!</f>
        <v>#REF!</v>
      </c>
    </row>
    <row r="61" spans="1:9" ht="15.75">
      <c r="A61" s="37"/>
      <c r="B61" s="42" t="s">
        <v>23</v>
      </c>
      <c r="C61" s="33" t="s">
        <v>24</v>
      </c>
      <c r="D61" s="6"/>
      <c r="E61" s="16">
        <f>SUM(E63:E78)</f>
        <v>166132</v>
      </c>
      <c r="F61" s="20" t="e">
        <f>E61/#REF!*100</f>
        <v>#REF!</v>
      </c>
      <c r="G61" s="34" t="e">
        <f>E61/#REF!*100</f>
        <v>#REF!</v>
      </c>
      <c r="H61" s="35" t="e">
        <f>E61-#REF!</f>
        <v>#REF!</v>
      </c>
      <c r="I61" s="35" t="e">
        <f>E61-#REF!</f>
        <v>#REF!</v>
      </c>
    </row>
    <row r="62" spans="1:9" ht="15.75" hidden="1">
      <c r="A62" s="37"/>
      <c r="B62" s="42"/>
      <c r="C62" s="33"/>
      <c r="D62" s="6"/>
      <c r="E62" s="16">
        <f>-E61</f>
        <v>-166132</v>
      </c>
      <c r="F62" s="20" t="e">
        <f>E62/#REF!*100</f>
        <v>#REF!</v>
      </c>
      <c r="G62" s="34" t="e">
        <f>E62/#REF!*100</f>
        <v>#REF!</v>
      </c>
      <c r="H62" s="35" t="e">
        <f>E62-#REF!</f>
        <v>#REF!</v>
      </c>
      <c r="I62" s="35" t="e">
        <f>E62-#REF!</f>
        <v>#REF!</v>
      </c>
    </row>
    <row r="63" spans="1:9" ht="31.5">
      <c r="A63" s="37"/>
      <c r="B63" s="39" t="s">
        <v>214</v>
      </c>
      <c r="C63" s="33"/>
      <c r="D63" s="6" t="s">
        <v>137</v>
      </c>
      <c r="E63" s="17">
        <v>1950</v>
      </c>
      <c r="F63" s="20"/>
      <c r="G63" s="34"/>
      <c r="H63" s="35"/>
      <c r="I63" s="35"/>
    </row>
    <row r="64" spans="1:9" ht="15.75">
      <c r="A64" s="37"/>
      <c r="B64" s="39" t="s">
        <v>76</v>
      </c>
      <c r="C64" s="33"/>
      <c r="D64" s="6" t="s">
        <v>77</v>
      </c>
      <c r="E64" s="17">
        <v>117189</v>
      </c>
      <c r="F64" s="20" t="e">
        <f>E64/#REF!*100</f>
        <v>#REF!</v>
      </c>
      <c r="G64" s="34" t="e">
        <f>E64/#REF!*100</f>
        <v>#REF!</v>
      </c>
      <c r="H64" s="35" t="e">
        <f>E64-#REF!</f>
        <v>#REF!</v>
      </c>
      <c r="I64" s="35" t="e">
        <f>E64-#REF!</f>
        <v>#REF!</v>
      </c>
    </row>
    <row r="65" spans="1:9" ht="15.75">
      <c r="A65" s="37"/>
      <c r="B65" s="39" t="s">
        <v>78</v>
      </c>
      <c r="C65" s="33"/>
      <c r="D65" s="6" t="s">
        <v>79</v>
      </c>
      <c r="E65" s="17">
        <v>7100</v>
      </c>
      <c r="F65" s="20" t="e">
        <f>E65/#REF!*100</f>
        <v>#REF!</v>
      </c>
      <c r="G65" s="34" t="e">
        <f>E65/#REF!*100</f>
        <v>#REF!</v>
      </c>
      <c r="H65" s="35" t="e">
        <f>E65-#REF!</f>
        <v>#REF!</v>
      </c>
      <c r="I65" s="35" t="e">
        <f>E65-#REF!</f>
        <v>#REF!</v>
      </c>
    </row>
    <row r="66" spans="1:9" ht="15.75">
      <c r="A66" s="37"/>
      <c r="B66" s="39" t="s">
        <v>80</v>
      </c>
      <c r="C66" s="33"/>
      <c r="D66" s="6" t="s">
        <v>81</v>
      </c>
      <c r="E66" s="17">
        <v>14147</v>
      </c>
      <c r="F66" s="20" t="e">
        <f>E66/#REF!*100</f>
        <v>#REF!</v>
      </c>
      <c r="G66" s="34" t="e">
        <f>E66/#REF!*100</f>
        <v>#REF!</v>
      </c>
      <c r="H66" s="35" t="e">
        <f>E66-#REF!</f>
        <v>#REF!</v>
      </c>
      <c r="I66" s="35" t="e">
        <f>E66-#REF!</f>
        <v>#REF!</v>
      </c>
    </row>
    <row r="67" spans="1:9" ht="15.75">
      <c r="A67" s="37"/>
      <c r="B67" s="39" t="s">
        <v>82</v>
      </c>
      <c r="C67" s="33"/>
      <c r="D67" s="6" t="s">
        <v>83</v>
      </c>
      <c r="E67" s="17">
        <v>2296</v>
      </c>
      <c r="F67" s="20" t="e">
        <f>E67/#REF!*100</f>
        <v>#REF!</v>
      </c>
      <c r="G67" s="34" t="e">
        <f>E67/#REF!*100</f>
        <v>#REF!</v>
      </c>
      <c r="H67" s="35" t="e">
        <f>E67-#REF!</f>
        <v>#REF!</v>
      </c>
      <c r="I67" s="35" t="e">
        <f>E67-#REF!</f>
        <v>#REF!</v>
      </c>
    </row>
    <row r="68" spans="1:9" ht="15.75">
      <c r="A68" s="37"/>
      <c r="B68" s="39" t="s">
        <v>84</v>
      </c>
      <c r="C68" s="33"/>
      <c r="D68" s="6" t="s">
        <v>85</v>
      </c>
      <c r="E68" s="17">
        <v>3000</v>
      </c>
      <c r="F68" s="20" t="e">
        <f>E68/#REF!*100</f>
        <v>#REF!</v>
      </c>
      <c r="G68" s="34" t="e">
        <f>E68/#REF!*100</f>
        <v>#REF!</v>
      </c>
      <c r="H68" s="35" t="e">
        <f>E68-#REF!</f>
        <v>#REF!</v>
      </c>
      <c r="I68" s="35" t="e">
        <f>E68-#REF!</f>
        <v>#REF!</v>
      </c>
    </row>
    <row r="69" spans="1:9" ht="15.75">
      <c r="A69" s="37"/>
      <c r="B69" s="39" t="s">
        <v>66</v>
      </c>
      <c r="C69" s="33"/>
      <c r="D69" s="6" t="s">
        <v>67</v>
      </c>
      <c r="E69" s="17">
        <v>2500</v>
      </c>
      <c r="F69" s="20" t="e">
        <f>E69/#REF!*100</f>
        <v>#REF!</v>
      </c>
      <c r="G69" s="34" t="e">
        <f>E69/#REF!*100</f>
        <v>#REF!</v>
      </c>
      <c r="H69" s="35" t="e">
        <f>E69-#REF!</f>
        <v>#REF!</v>
      </c>
      <c r="I69" s="35" t="e">
        <f>E69-#REF!</f>
        <v>#REF!</v>
      </c>
    </row>
    <row r="70" spans="1:9" ht="15.75">
      <c r="A70" s="37"/>
      <c r="B70" s="39" t="s">
        <v>86</v>
      </c>
      <c r="C70" s="33"/>
      <c r="D70" s="6" t="s">
        <v>87</v>
      </c>
      <c r="E70" s="17">
        <v>100</v>
      </c>
      <c r="F70" s="20" t="e">
        <f>E70/#REF!*100</f>
        <v>#REF!</v>
      </c>
      <c r="G70" s="34" t="e">
        <f>E70/#REF!*100</f>
        <v>#REF!</v>
      </c>
      <c r="H70" s="35" t="e">
        <f>E70-#REF!</f>
        <v>#REF!</v>
      </c>
      <c r="I70" s="35" t="e">
        <f>E70-#REF!</f>
        <v>#REF!</v>
      </c>
    </row>
    <row r="71" spans="1:9" ht="15.75">
      <c r="A71" s="37"/>
      <c r="B71" s="39" t="s">
        <v>57</v>
      </c>
      <c r="C71" s="33"/>
      <c r="D71" s="6" t="s">
        <v>58</v>
      </c>
      <c r="E71" s="17">
        <v>2200</v>
      </c>
      <c r="F71" s="20" t="e">
        <f>E71/#REF!*100</f>
        <v>#REF!</v>
      </c>
      <c r="G71" s="34" t="e">
        <f>E71/#REF!*100</f>
        <v>#REF!</v>
      </c>
      <c r="H71" s="35" t="e">
        <f>E71-#REF!</f>
        <v>#REF!</v>
      </c>
      <c r="I71" s="35" t="e">
        <f>E71-#REF!</f>
        <v>#REF!</v>
      </c>
    </row>
    <row r="72" spans="1:9" ht="31.5">
      <c r="A72" s="37"/>
      <c r="B72" s="39" t="s">
        <v>88</v>
      </c>
      <c r="C72" s="33"/>
      <c r="D72" s="6" t="s">
        <v>89</v>
      </c>
      <c r="E72" s="17">
        <v>500</v>
      </c>
      <c r="F72" s="20" t="e">
        <f>E72/#REF!*100</f>
        <v>#REF!</v>
      </c>
      <c r="G72" s="34" t="e">
        <f>E72/#REF!*100</f>
        <v>#REF!</v>
      </c>
      <c r="H72" s="35" t="e">
        <f>E72-#REF!</f>
        <v>#REF!</v>
      </c>
      <c r="I72" s="35" t="e">
        <f>E72-#REF!</f>
        <v>#REF!</v>
      </c>
    </row>
    <row r="73" spans="1:9" ht="42.75" customHeight="1">
      <c r="A73" s="37"/>
      <c r="B73" s="39" t="s">
        <v>90</v>
      </c>
      <c r="C73" s="33"/>
      <c r="D73" s="6" t="s">
        <v>91</v>
      </c>
      <c r="E73" s="17">
        <v>1900</v>
      </c>
      <c r="F73" s="20" t="e">
        <f>E73/#REF!*100</f>
        <v>#REF!</v>
      </c>
      <c r="G73" s="34" t="e">
        <f>E73/#REF!*100</f>
        <v>#REF!</v>
      </c>
      <c r="H73" s="35" t="e">
        <f>E73-#REF!</f>
        <v>#REF!</v>
      </c>
      <c r="I73" s="35" t="e">
        <f>E73-#REF!</f>
        <v>#REF!</v>
      </c>
    </row>
    <row r="74" spans="1:9" ht="15.75">
      <c r="A74" s="37"/>
      <c r="B74" s="39" t="s">
        <v>92</v>
      </c>
      <c r="C74" s="33"/>
      <c r="D74" s="6" t="s">
        <v>93</v>
      </c>
      <c r="E74" s="17">
        <v>4000</v>
      </c>
      <c r="F74" s="20" t="e">
        <f>E74/#REF!*100</f>
        <v>#REF!</v>
      </c>
      <c r="G74" s="34" t="e">
        <f>E74/#REF!*100</f>
        <v>#REF!</v>
      </c>
      <c r="H74" s="35" t="e">
        <f>E74-#REF!</f>
        <v>#REF!</v>
      </c>
      <c r="I74" s="35" t="e">
        <f>E74-#REF!</f>
        <v>#REF!</v>
      </c>
    </row>
    <row r="75" spans="1:9" ht="31.5">
      <c r="A75" s="37"/>
      <c r="B75" s="39" t="s">
        <v>94</v>
      </c>
      <c r="C75" s="33"/>
      <c r="D75" s="6" t="s">
        <v>95</v>
      </c>
      <c r="E75" s="17">
        <v>3100</v>
      </c>
      <c r="F75" s="20" t="e">
        <f>E75/#REF!*100</f>
        <v>#REF!</v>
      </c>
      <c r="G75" s="34" t="e">
        <f>E75/#REF!*100</f>
        <v>#REF!</v>
      </c>
      <c r="H75" s="35" t="e">
        <f>E75-#REF!</f>
        <v>#REF!</v>
      </c>
      <c r="I75" s="35" t="e">
        <f>E75-#REF!</f>
        <v>#REF!</v>
      </c>
    </row>
    <row r="76" spans="1:9" ht="31.5">
      <c r="A76" s="37"/>
      <c r="B76" s="39" t="s">
        <v>119</v>
      </c>
      <c r="C76" s="33"/>
      <c r="D76" s="6" t="s">
        <v>96</v>
      </c>
      <c r="E76" s="17">
        <f>1000+3000</f>
        <v>4000</v>
      </c>
      <c r="F76" s="20" t="e">
        <f>E76/#REF!*100</f>
        <v>#REF!</v>
      </c>
      <c r="G76" s="34" t="e">
        <f>E76/#REF!*100</f>
        <v>#REF!</v>
      </c>
      <c r="H76" s="35" t="e">
        <f>E76-#REF!</f>
        <v>#REF!</v>
      </c>
      <c r="I76" s="35" t="e">
        <f>E76-#REF!</f>
        <v>#REF!</v>
      </c>
    </row>
    <row r="77" spans="1:9" ht="31.5">
      <c r="A77" s="37"/>
      <c r="B77" s="39" t="s">
        <v>98</v>
      </c>
      <c r="C77" s="33"/>
      <c r="D77" s="6" t="s">
        <v>97</v>
      </c>
      <c r="E77" s="17">
        <v>450</v>
      </c>
      <c r="F77" s="20" t="e">
        <f>E77/#REF!*100</f>
        <v>#REF!</v>
      </c>
      <c r="G77" s="34" t="e">
        <f>E77/#REF!*100</f>
        <v>#REF!</v>
      </c>
      <c r="H77" s="35" t="e">
        <f>E77-#REF!</f>
        <v>#REF!</v>
      </c>
      <c r="I77" s="35" t="e">
        <f>E77-#REF!</f>
        <v>#REF!</v>
      </c>
    </row>
    <row r="78" spans="1:9" ht="31.5">
      <c r="A78" s="37"/>
      <c r="B78" s="39" t="s">
        <v>99</v>
      </c>
      <c r="C78" s="33"/>
      <c r="D78" s="6" t="s">
        <v>100</v>
      </c>
      <c r="E78" s="17">
        <f>1000+700</f>
        <v>1700</v>
      </c>
      <c r="F78" s="20" t="e">
        <f>E78/#REF!*100</f>
        <v>#REF!</v>
      </c>
      <c r="G78" s="34" t="e">
        <f>E78/#REF!*100</f>
        <v>#REF!</v>
      </c>
      <c r="H78" s="35" t="e">
        <f>E78-#REF!</f>
        <v>#REF!</v>
      </c>
      <c r="I78" s="35" t="e">
        <f>E78-#REF!</f>
        <v>#REF!</v>
      </c>
    </row>
    <row r="79" spans="1:9" ht="15.75">
      <c r="A79" s="37"/>
      <c r="B79" s="42" t="s">
        <v>101</v>
      </c>
      <c r="C79" s="33" t="s">
        <v>102</v>
      </c>
      <c r="D79" s="6"/>
      <c r="E79" s="16">
        <f>SUM(E81)</f>
        <v>21000</v>
      </c>
      <c r="F79" s="20" t="e">
        <f>E79/#REF!*100</f>
        <v>#REF!</v>
      </c>
      <c r="G79" s="34" t="e">
        <f>E79/#REF!*100</f>
        <v>#REF!</v>
      </c>
      <c r="H79" s="35" t="e">
        <f>E79-#REF!</f>
        <v>#REF!</v>
      </c>
      <c r="I79" s="35" t="e">
        <f>E79-#REF!</f>
        <v>#REF!</v>
      </c>
    </row>
    <row r="80" spans="1:9" ht="15.75" hidden="1">
      <c r="A80" s="37"/>
      <c r="B80" s="42"/>
      <c r="C80" s="33"/>
      <c r="D80" s="6"/>
      <c r="E80" s="16">
        <f>-E79</f>
        <v>-21000</v>
      </c>
      <c r="F80" s="20" t="e">
        <f>E80/#REF!*100</f>
        <v>#REF!</v>
      </c>
      <c r="G80" s="34" t="e">
        <f>E80/#REF!*100</f>
        <v>#REF!</v>
      </c>
      <c r="H80" s="35" t="e">
        <f>E80-#REF!</f>
        <v>#REF!</v>
      </c>
      <c r="I80" s="35" t="e">
        <f>E80-#REF!</f>
        <v>#REF!</v>
      </c>
    </row>
    <row r="81" spans="1:9" ht="63">
      <c r="A81" s="37"/>
      <c r="B81" s="39" t="s">
        <v>103</v>
      </c>
      <c r="C81" s="33"/>
      <c r="D81" s="6" t="s">
        <v>51</v>
      </c>
      <c r="E81" s="17">
        <v>21000</v>
      </c>
      <c r="F81" s="20" t="e">
        <f>E81/#REF!*100</f>
        <v>#REF!</v>
      </c>
      <c r="G81" s="34" t="e">
        <f>E81/#REF!*100</f>
        <v>#REF!</v>
      </c>
      <c r="H81" s="35" t="e">
        <f>E81-#REF!</f>
        <v>#REF!</v>
      </c>
      <c r="I81" s="35" t="e">
        <f>E81-#REF!</f>
        <v>#REF!</v>
      </c>
    </row>
    <row r="82" spans="1:9" ht="15.75">
      <c r="A82" s="37"/>
      <c r="B82" s="42" t="s">
        <v>104</v>
      </c>
      <c r="C82" s="33" t="s">
        <v>105</v>
      </c>
      <c r="D82" s="6"/>
      <c r="E82" s="16">
        <f>SUM(E84:E93)</f>
        <v>153043</v>
      </c>
      <c r="F82" s="20" t="e">
        <f>E82/#REF!*100</f>
        <v>#REF!</v>
      </c>
      <c r="G82" s="34" t="e">
        <f>E82/#REF!*100</f>
        <v>#REF!</v>
      </c>
      <c r="H82" s="35" t="e">
        <f>E82-#REF!</f>
        <v>#REF!</v>
      </c>
      <c r="I82" s="35" t="e">
        <f>E82-#REF!</f>
        <v>#REF!</v>
      </c>
    </row>
    <row r="83" spans="1:9" ht="15.75" hidden="1">
      <c r="A83" s="37"/>
      <c r="B83" s="42"/>
      <c r="C83" s="33"/>
      <c r="D83" s="6"/>
      <c r="E83" s="16">
        <f>-E82</f>
        <v>-153043</v>
      </c>
      <c r="F83" s="20" t="e">
        <f>E83/#REF!*100</f>
        <v>#REF!</v>
      </c>
      <c r="G83" s="34" t="e">
        <f>E83/#REF!*100</f>
        <v>#REF!</v>
      </c>
      <c r="H83" s="35" t="e">
        <f>E83-#REF!</f>
        <v>#REF!</v>
      </c>
      <c r="I83" s="35" t="e">
        <f>E83-#REF!</f>
        <v>#REF!</v>
      </c>
    </row>
    <row r="84" spans="1:9" ht="15.75">
      <c r="A84" s="37"/>
      <c r="B84" s="39" t="s">
        <v>106</v>
      </c>
      <c r="C84" s="33"/>
      <c r="D84" s="6" t="s">
        <v>107</v>
      </c>
      <c r="E84" s="17">
        <v>136143</v>
      </c>
      <c r="F84" s="20" t="e">
        <f>E84/#REF!*100</f>
        <v>#REF!</v>
      </c>
      <c r="G84" s="34" t="e">
        <f>E84/#REF!*100</f>
        <v>#REF!</v>
      </c>
      <c r="H84" s="35" t="e">
        <f>E84-#REF!</f>
        <v>#REF!</v>
      </c>
      <c r="I84" s="35" t="e">
        <f>E84-#REF!</f>
        <v>#REF!</v>
      </c>
    </row>
    <row r="85" spans="1:9" ht="15.75">
      <c r="A85" s="37"/>
      <c r="B85" s="39" t="s">
        <v>66</v>
      </c>
      <c r="C85" s="33"/>
      <c r="D85" s="6" t="s">
        <v>67</v>
      </c>
      <c r="E85" s="17">
        <v>4500</v>
      </c>
      <c r="F85" s="20" t="e">
        <f>E85/#REF!*100</f>
        <v>#REF!</v>
      </c>
      <c r="G85" s="34" t="e">
        <f>E85/#REF!*100</f>
        <v>#REF!</v>
      </c>
      <c r="H85" s="35" t="e">
        <f>E85-#REF!</f>
        <v>#REF!</v>
      </c>
      <c r="I85" s="35" t="e">
        <f>E85-#REF!</f>
        <v>#REF!</v>
      </c>
    </row>
    <row r="86" spans="1:9" ht="15.75">
      <c r="A86" s="37"/>
      <c r="B86" s="39" t="s">
        <v>57</v>
      </c>
      <c r="C86" s="33"/>
      <c r="D86" s="6" t="s">
        <v>58</v>
      </c>
      <c r="E86" s="17">
        <v>2500</v>
      </c>
      <c r="F86" s="20" t="e">
        <f>E86/#REF!*100</f>
        <v>#REF!</v>
      </c>
      <c r="G86" s="34" t="e">
        <f>E86/#REF!*100</f>
        <v>#REF!</v>
      </c>
      <c r="H86" s="35" t="e">
        <f>E86-#REF!</f>
        <v>#REF!</v>
      </c>
      <c r="I86" s="35" t="e">
        <f>E86-#REF!</f>
        <v>#REF!</v>
      </c>
    </row>
    <row r="87" spans="1:9" ht="31.5">
      <c r="A87" s="37"/>
      <c r="B87" s="39" t="s">
        <v>88</v>
      </c>
      <c r="C87" s="33"/>
      <c r="D87" s="6" t="s">
        <v>89</v>
      </c>
      <c r="E87" s="17">
        <v>2000</v>
      </c>
      <c r="F87" s="20" t="e">
        <f>E87/#REF!*100</f>
        <v>#REF!</v>
      </c>
      <c r="G87" s="34" t="e">
        <f>E87/#REF!*100</f>
        <v>#REF!</v>
      </c>
      <c r="H87" s="35" t="e">
        <f>E87-#REF!</f>
        <v>#REF!</v>
      </c>
      <c r="I87" s="35" t="e">
        <f>E87-#REF!</f>
        <v>#REF!</v>
      </c>
    </row>
    <row r="88" spans="1:9" ht="36" customHeight="1">
      <c r="A88" s="37"/>
      <c r="B88" s="39" t="s">
        <v>90</v>
      </c>
      <c r="C88" s="33"/>
      <c r="D88" s="6" t="s">
        <v>91</v>
      </c>
      <c r="E88" s="17">
        <v>2000</v>
      </c>
      <c r="F88" s="20" t="e">
        <f>E88/#REF!*100</f>
        <v>#REF!</v>
      </c>
      <c r="G88" s="34" t="e">
        <f>E88/#REF!*100</f>
        <v>#REF!</v>
      </c>
      <c r="H88" s="35" t="e">
        <f>E88-#REF!</f>
        <v>#REF!</v>
      </c>
      <c r="I88" s="35" t="e">
        <f>E88-#REF!</f>
        <v>#REF!</v>
      </c>
    </row>
    <row r="89" spans="1:9" ht="15.75">
      <c r="A89" s="37"/>
      <c r="B89" s="39" t="s">
        <v>109</v>
      </c>
      <c r="C89" s="33"/>
      <c r="D89" s="6" t="s">
        <v>93</v>
      </c>
      <c r="E89" s="17">
        <v>1500</v>
      </c>
      <c r="F89" s="20" t="e">
        <f>E89/#REF!*100</f>
        <v>#REF!</v>
      </c>
      <c r="G89" s="34" t="e">
        <f>E89/#REF!*100</f>
        <v>#REF!</v>
      </c>
      <c r="H89" s="35" t="e">
        <f>E89-#REF!</f>
        <v>#REF!</v>
      </c>
      <c r="I89" s="35" t="e">
        <f>E89-#REF!</f>
        <v>#REF!</v>
      </c>
    </row>
    <row r="90" spans="1:9" ht="15.75">
      <c r="A90" s="37"/>
      <c r="B90" s="39" t="s">
        <v>108</v>
      </c>
      <c r="C90" s="33"/>
      <c r="D90" s="6" t="s">
        <v>110</v>
      </c>
      <c r="E90" s="17">
        <v>1000</v>
      </c>
      <c r="F90" s="20" t="e">
        <f>E90/#REF!*100</f>
        <v>#REF!</v>
      </c>
      <c r="G90" s="34" t="e">
        <f>E90/#REF!*100</f>
        <v>#REF!</v>
      </c>
      <c r="H90" s="35" t="e">
        <f>E90-#REF!</f>
        <v>#REF!</v>
      </c>
      <c r="I90" s="35" t="e">
        <f>E90-#REF!</f>
        <v>#REF!</v>
      </c>
    </row>
    <row r="91" spans="1:9" ht="31.5">
      <c r="A91" s="37"/>
      <c r="B91" s="39" t="s">
        <v>119</v>
      </c>
      <c r="C91" s="33"/>
      <c r="D91" s="6" t="s">
        <v>96</v>
      </c>
      <c r="E91" s="17">
        <v>1800</v>
      </c>
      <c r="F91" s="20"/>
      <c r="G91" s="34"/>
      <c r="H91" s="35"/>
      <c r="I91" s="35"/>
    </row>
    <row r="92" spans="1:9" ht="31.5">
      <c r="A92" s="37"/>
      <c r="B92" s="39" t="s">
        <v>98</v>
      </c>
      <c r="C92" s="33"/>
      <c r="D92" s="6" t="s">
        <v>97</v>
      </c>
      <c r="E92" s="17">
        <v>1000</v>
      </c>
      <c r="F92" s="20" t="e">
        <f>E92/#REF!*100</f>
        <v>#REF!</v>
      </c>
      <c r="G92" s="34" t="e">
        <f>E92/#REF!*100</f>
        <v>#REF!</v>
      </c>
      <c r="H92" s="35" t="e">
        <f>E92-#REF!</f>
        <v>#REF!</v>
      </c>
      <c r="I92" s="35" t="e">
        <f>E92-#REF!</f>
        <v>#REF!</v>
      </c>
    </row>
    <row r="93" spans="1:9" ht="31.5">
      <c r="A93" s="37"/>
      <c r="B93" s="39" t="s">
        <v>99</v>
      </c>
      <c r="C93" s="33"/>
      <c r="D93" s="6" t="s">
        <v>100</v>
      </c>
      <c r="E93" s="17">
        <v>600</v>
      </c>
      <c r="F93" s="20" t="e">
        <f>E93/#REF!*100</f>
        <v>#REF!</v>
      </c>
      <c r="G93" s="34" t="e">
        <f>E93/#REF!*100</f>
        <v>#REF!</v>
      </c>
      <c r="H93" s="35" t="e">
        <f>E93-#REF!</f>
        <v>#REF!</v>
      </c>
      <c r="I93" s="35" t="e">
        <f>E93-#REF!</f>
        <v>#REF!</v>
      </c>
    </row>
    <row r="94" spans="1:9" ht="15.75">
      <c r="A94" s="37"/>
      <c r="B94" s="42" t="s">
        <v>25</v>
      </c>
      <c r="C94" s="33" t="s">
        <v>26</v>
      </c>
      <c r="D94" s="6"/>
      <c r="E94" s="16">
        <f>SUM(E96:E118)</f>
        <v>2251747</v>
      </c>
      <c r="F94" s="20" t="e">
        <f>E94/#REF!*100</f>
        <v>#REF!</v>
      </c>
      <c r="G94" s="34" t="e">
        <f>E94/#REF!*100</f>
        <v>#REF!</v>
      </c>
      <c r="H94" s="35" t="e">
        <f>E94-#REF!</f>
        <v>#REF!</v>
      </c>
      <c r="I94" s="35" t="e">
        <f>E94-#REF!</f>
        <v>#REF!</v>
      </c>
    </row>
    <row r="95" spans="1:9" ht="15.75" hidden="1">
      <c r="A95" s="37"/>
      <c r="B95" s="42"/>
      <c r="C95" s="33"/>
      <c r="D95" s="6"/>
      <c r="E95" s="16">
        <f>-E94</f>
        <v>-2251747</v>
      </c>
      <c r="F95" s="20" t="e">
        <f>E95/#REF!*100</f>
        <v>#REF!</v>
      </c>
      <c r="G95" s="34" t="e">
        <f>E95/#REF!*100</f>
        <v>#REF!</v>
      </c>
      <c r="H95" s="35" t="e">
        <f>E95-#REF!</f>
        <v>#REF!</v>
      </c>
      <c r="I95" s="35" t="e">
        <f>E95-#REF!</f>
        <v>#REF!</v>
      </c>
    </row>
    <row r="96" spans="1:9" ht="15.75">
      <c r="A96" s="37"/>
      <c r="B96" s="39" t="s">
        <v>76</v>
      </c>
      <c r="C96" s="33"/>
      <c r="D96" s="6" t="s">
        <v>77</v>
      </c>
      <c r="E96" s="17">
        <v>1150000</v>
      </c>
      <c r="F96" s="20" t="e">
        <f>E96/#REF!*100</f>
        <v>#REF!</v>
      </c>
      <c r="G96" s="34" t="e">
        <f>E96/#REF!*100</f>
        <v>#REF!</v>
      </c>
      <c r="H96" s="35" t="e">
        <f>E96-#REF!</f>
        <v>#REF!</v>
      </c>
      <c r="I96" s="35" t="e">
        <f>E96-#REF!</f>
        <v>#REF!</v>
      </c>
    </row>
    <row r="97" spans="1:9" ht="15.75">
      <c r="A97" s="37"/>
      <c r="B97" s="39" t="s">
        <v>78</v>
      </c>
      <c r="C97" s="33"/>
      <c r="D97" s="6" t="s">
        <v>79</v>
      </c>
      <c r="E97" s="17">
        <v>99570</v>
      </c>
      <c r="F97" s="20" t="e">
        <f>E97/#REF!*100</f>
        <v>#REF!</v>
      </c>
      <c r="G97" s="34" t="e">
        <f>E97/#REF!*100</f>
        <v>#REF!</v>
      </c>
      <c r="H97" s="35" t="e">
        <f>E97-#REF!</f>
        <v>#REF!</v>
      </c>
      <c r="I97" s="35" t="e">
        <f>E97-#REF!</f>
        <v>#REF!</v>
      </c>
    </row>
    <row r="98" spans="1:9" ht="15.75">
      <c r="A98" s="37"/>
      <c r="B98" s="39" t="s">
        <v>80</v>
      </c>
      <c r="C98" s="33"/>
      <c r="D98" s="6" t="s">
        <v>81</v>
      </c>
      <c r="E98" s="17">
        <v>173060</v>
      </c>
      <c r="F98" s="20" t="e">
        <f>E98/#REF!*100</f>
        <v>#REF!</v>
      </c>
      <c r="G98" s="34" t="e">
        <f>E98/#REF!*100</f>
        <v>#REF!</v>
      </c>
      <c r="H98" s="35" t="e">
        <f>E98-#REF!</f>
        <v>#REF!</v>
      </c>
      <c r="I98" s="35" t="e">
        <f>E98-#REF!</f>
        <v>#REF!</v>
      </c>
    </row>
    <row r="99" spans="1:9" ht="15.75">
      <c r="A99" s="37"/>
      <c r="B99" s="39" t="s">
        <v>82</v>
      </c>
      <c r="C99" s="33"/>
      <c r="D99" s="6" t="s">
        <v>83</v>
      </c>
      <c r="E99" s="17">
        <v>28100</v>
      </c>
      <c r="F99" s="20" t="e">
        <f>E99/#REF!*100</f>
        <v>#REF!</v>
      </c>
      <c r="G99" s="34" t="e">
        <f>E99/#REF!*100</f>
        <v>#REF!</v>
      </c>
      <c r="H99" s="35" t="e">
        <f>E99-#REF!</f>
        <v>#REF!</v>
      </c>
      <c r="I99" s="35" t="e">
        <f>E99-#REF!</f>
        <v>#REF!</v>
      </c>
    </row>
    <row r="100" spans="1:9" ht="15.75">
      <c r="A100" s="37"/>
      <c r="B100" s="39" t="s">
        <v>111</v>
      </c>
      <c r="C100" s="33"/>
      <c r="D100" s="6" t="s">
        <v>112</v>
      </c>
      <c r="E100" s="17">
        <v>39300</v>
      </c>
      <c r="F100" s="20" t="e">
        <f>E100/#REF!*100</f>
        <v>#REF!</v>
      </c>
      <c r="G100" s="34" t="e">
        <f>E100/#REF!*100</f>
        <v>#REF!</v>
      </c>
      <c r="H100" s="35" t="e">
        <f>E100-#REF!</f>
        <v>#REF!</v>
      </c>
      <c r="I100" s="35" t="e">
        <f>E100-#REF!</f>
        <v>#REF!</v>
      </c>
    </row>
    <row r="101" spans="1:16" s="44" customFormat="1" ht="15.75">
      <c r="A101" s="37"/>
      <c r="B101" s="39" t="s">
        <v>84</v>
      </c>
      <c r="C101" s="33"/>
      <c r="D101" s="6" t="s">
        <v>85</v>
      </c>
      <c r="E101" s="17">
        <v>90000</v>
      </c>
      <c r="F101" s="20" t="e">
        <f>E101/#REF!*100</f>
        <v>#REF!</v>
      </c>
      <c r="G101" s="34" t="e">
        <f>E101/#REF!*100</f>
        <v>#REF!</v>
      </c>
      <c r="H101" s="35" t="e">
        <f>E101-#REF!</f>
        <v>#REF!</v>
      </c>
      <c r="I101" s="35" t="e">
        <f>E101-#REF!</f>
        <v>#REF!</v>
      </c>
      <c r="J101" s="61"/>
      <c r="K101" s="61"/>
      <c r="L101" s="61"/>
      <c r="M101" s="61"/>
      <c r="N101" s="61"/>
      <c r="O101" s="61"/>
      <c r="P101" s="61"/>
    </row>
    <row r="102" spans="1:9" ht="15.75">
      <c r="A102" s="37"/>
      <c r="B102" s="49" t="s">
        <v>66</v>
      </c>
      <c r="C102" s="47"/>
      <c r="D102" s="48" t="s">
        <v>67</v>
      </c>
      <c r="E102" s="19">
        <v>80000</v>
      </c>
      <c r="F102" s="20" t="e">
        <f>E102/#REF!*100</f>
        <v>#REF!</v>
      </c>
      <c r="G102" s="34" t="e">
        <f>E102/#REF!*100</f>
        <v>#REF!</v>
      </c>
      <c r="H102" s="35" t="e">
        <f>E102-#REF!</f>
        <v>#REF!</v>
      </c>
      <c r="I102" s="35" t="e">
        <f>E102-#REF!</f>
        <v>#REF!</v>
      </c>
    </row>
    <row r="103" spans="1:9" ht="15.75">
      <c r="A103" s="37"/>
      <c r="B103" s="39" t="s">
        <v>113</v>
      </c>
      <c r="C103" s="33"/>
      <c r="D103" s="6" t="s">
        <v>115</v>
      </c>
      <c r="E103" s="17">
        <v>75000</v>
      </c>
      <c r="F103" s="20" t="e">
        <f>E103/#REF!*100</f>
        <v>#REF!</v>
      </c>
      <c r="G103" s="34" t="e">
        <f>E103/#REF!*100</f>
        <v>#REF!</v>
      </c>
      <c r="H103" s="35" t="e">
        <f>E103-#REF!</f>
        <v>#REF!</v>
      </c>
      <c r="I103" s="35" t="e">
        <f>E103-#REF!</f>
        <v>#REF!</v>
      </c>
    </row>
    <row r="104" spans="1:9" ht="15.75">
      <c r="A104" s="37"/>
      <c r="B104" s="39" t="s">
        <v>86</v>
      </c>
      <c r="C104" s="33"/>
      <c r="D104" s="6" t="s">
        <v>87</v>
      </c>
      <c r="E104" s="17">
        <f>120+1500</f>
        <v>1620</v>
      </c>
      <c r="F104" s="20" t="e">
        <f>E104/#REF!*100</f>
        <v>#REF!</v>
      </c>
      <c r="G104" s="34" t="e">
        <f>E104/#REF!*100</f>
        <v>#REF!</v>
      </c>
      <c r="H104" s="35" t="e">
        <f>E104-#REF!</f>
        <v>#REF!</v>
      </c>
      <c r="I104" s="35" t="e">
        <f>E104-#REF!</f>
        <v>#REF!</v>
      </c>
    </row>
    <row r="105" spans="1:9" ht="15.75">
      <c r="A105" s="37"/>
      <c r="B105" s="39" t="s">
        <v>57</v>
      </c>
      <c r="C105" s="33"/>
      <c r="D105" s="6" t="s">
        <v>58</v>
      </c>
      <c r="E105" s="17">
        <f>150000-2703</f>
        <v>147297</v>
      </c>
      <c r="F105" s="20" t="e">
        <f>E105/#REF!*100</f>
        <v>#REF!</v>
      </c>
      <c r="G105" s="34" t="e">
        <f>E105/#REF!*100</f>
        <v>#REF!</v>
      </c>
      <c r="H105" s="35" t="e">
        <f>E105-#REF!</f>
        <v>#REF!</v>
      </c>
      <c r="I105" s="35" t="e">
        <f>E105-#REF!</f>
        <v>#REF!</v>
      </c>
    </row>
    <row r="106" spans="1:9" ht="15.75">
      <c r="A106" s="37"/>
      <c r="B106" s="39" t="s">
        <v>114</v>
      </c>
      <c r="C106" s="33"/>
      <c r="D106" s="6" t="s">
        <v>116</v>
      </c>
      <c r="E106" s="17">
        <v>18000</v>
      </c>
      <c r="F106" s="20" t="e">
        <f>E106/#REF!*100</f>
        <v>#REF!</v>
      </c>
      <c r="G106" s="34" t="e">
        <f>E106/#REF!*100</f>
        <v>#REF!</v>
      </c>
      <c r="H106" s="35" t="e">
        <f>E106-#REF!</f>
        <v>#REF!</v>
      </c>
      <c r="I106" s="35" t="e">
        <f>E106-#REF!</f>
        <v>#REF!</v>
      </c>
    </row>
    <row r="107" spans="1:9" ht="31.5">
      <c r="A107" s="37"/>
      <c r="B107" s="39" t="s">
        <v>88</v>
      </c>
      <c r="C107" s="33"/>
      <c r="D107" s="6" t="s">
        <v>89</v>
      </c>
      <c r="E107" s="17">
        <v>26500</v>
      </c>
      <c r="F107" s="20" t="e">
        <f>E107/#REF!*100</f>
        <v>#REF!</v>
      </c>
      <c r="G107" s="34" t="e">
        <f>E107/#REF!*100</f>
        <v>#REF!</v>
      </c>
      <c r="H107" s="35" t="e">
        <f>E107-#REF!</f>
        <v>#REF!</v>
      </c>
      <c r="I107" s="35" t="e">
        <f>E107-#REF!</f>
        <v>#REF!</v>
      </c>
    </row>
    <row r="108" spans="1:9" ht="31.5">
      <c r="A108" s="37"/>
      <c r="B108" s="39" t="s">
        <v>90</v>
      </c>
      <c r="C108" s="33"/>
      <c r="D108" s="6" t="s">
        <v>91</v>
      </c>
      <c r="E108" s="17">
        <v>78000</v>
      </c>
      <c r="F108" s="20" t="e">
        <f>E108/#REF!*100</f>
        <v>#REF!</v>
      </c>
      <c r="G108" s="34" t="e">
        <f>E108/#REF!*100</f>
        <v>#REF!</v>
      </c>
      <c r="H108" s="35" t="e">
        <f>E108-#REF!</f>
        <v>#REF!</v>
      </c>
      <c r="I108" s="35" t="e">
        <f>E108-#REF!</f>
        <v>#REF!</v>
      </c>
    </row>
    <row r="109" spans="1:9" ht="15.75">
      <c r="A109" s="37"/>
      <c r="B109" s="39" t="s">
        <v>109</v>
      </c>
      <c r="C109" s="33"/>
      <c r="D109" s="6" t="s">
        <v>93</v>
      </c>
      <c r="E109" s="17">
        <f>48000+1000</f>
        <v>49000</v>
      </c>
      <c r="F109" s="20" t="e">
        <f>E109/#REF!*100</f>
        <v>#REF!</v>
      </c>
      <c r="G109" s="34" t="e">
        <f>E109/#REF!*100</f>
        <v>#REF!</v>
      </c>
      <c r="H109" s="35" t="e">
        <f>E109-#REF!</f>
        <v>#REF!</v>
      </c>
      <c r="I109" s="35" t="e">
        <f>E109-#REF!</f>
        <v>#REF!</v>
      </c>
    </row>
    <row r="110" spans="1:9" ht="15.75">
      <c r="A110" s="37"/>
      <c r="B110" s="39" t="s">
        <v>108</v>
      </c>
      <c r="C110" s="33"/>
      <c r="D110" s="6" t="s">
        <v>110</v>
      </c>
      <c r="E110" s="17">
        <v>3000</v>
      </c>
      <c r="F110" s="20" t="e">
        <f>E110/#REF!*100</f>
        <v>#REF!</v>
      </c>
      <c r="G110" s="34" t="e">
        <f>E110/#REF!*100</f>
        <v>#REF!</v>
      </c>
      <c r="H110" s="35" t="e">
        <f>E110-#REF!</f>
        <v>#REF!</v>
      </c>
      <c r="I110" s="35" t="e">
        <f>E110-#REF!</f>
        <v>#REF!</v>
      </c>
    </row>
    <row r="111" spans="1:9" ht="15.75">
      <c r="A111" s="37"/>
      <c r="B111" s="39" t="s">
        <v>62</v>
      </c>
      <c r="C111" s="33"/>
      <c r="D111" s="6" t="s">
        <v>63</v>
      </c>
      <c r="E111" s="17">
        <f>12000+65000+5000</f>
        <v>82000</v>
      </c>
      <c r="F111" s="20" t="e">
        <f>E111/#REF!*100</f>
        <v>#REF!</v>
      </c>
      <c r="G111" s="34" t="e">
        <f>E111/#REF!*100</f>
        <v>#REF!</v>
      </c>
      <c r="H111" s="35" t="e">
        <f>E111-#REF!</f>
        <v>#REF!</v>
      </c>
      <c r="I111" s="35" t="e">
        <f>E111-#REF!</f>
        <v>#REF!</v>
      </c>
    </row>
    <row r="112" spans="1:9" ht="31.5">
      <c r="A112" s="37"/>
      <c r="B112" s="39" t="s">
        <v>94</v>
      </c>
      <c r="C112" s="33"/>
      <c r="D112" s="6" t="s">
        <v>95</v>
      </c>
      <c r="E112" s="17">
        <v>65000</v>
      </c>
      <c r="F112" s="20" t="e">
        <f>E112/#REF!*100</f>
        <v>#REF!</v>
      </c>
      <c r="G112" s="34" t="e">
        <f>E112/#REF!*100</f>
        <v>#REF!</v>
      </c>
      <c r="H112" s="35" t="e">
        <f>E112-#REF!</f>
        <v>#REF!</v>
      </c>
      <c r="I112" s="35" t="e">
        <f>E112-#REF!</f>
        <v>#REF!</v>
      </c>
    </row>
    <row r="113" spans="1:9" ht="31.5" hidden="1">
      <c r="A113" s="37"/>
      <c r="B113" s="39" t="s">
        <v>117</v>
      </c>
      <c r="C113" s="33"/>
      <c r="D113" s="6" t="s">
        <v>118</v>
      </c>
      <c r="E113" s="17">
        <v>0</v>
      </c>
      <c r="F113" s="20" t="e">
        <f>E113/#REF!*100</f>
        <v>#REF!</v>
      </c>
      <c r="G113" s="34" t="e">
        <f>E113/#REF!*100</f>
        <v>#REF!</v>
      </c>
      <c r="H113" s="35" t="e">
        <f>E113-#REF!</f>
        <v>#REF!</v>
      </c>
      <c r="I113" s="35" t="e">
        <f>E113-#REF!</f>
        <v>#REF!</v>
      </c>
    </row>
    <row r="114" spans="1:9" ht="31.5">
      <c r="A114" s="37"/>
      <c r="B114" s="39" t="s">
        <v>119</v>
      </c>
      <c r="C114" s="33"/>
      <c r="D114" s="6" t="s">
        <v>96</v>
      </c>
      <c r="E114" s="17">
        <f>11000-3000</f>
        <v>8000</v>
      </c>
      <c r="F114" s="20" t="e">
        <f>E114/#REF!*100</f>
        <v>#REF!</v>
      </c>
      <c r="G114" s="34" t="e">
        <f>E114/#REF!*100</f>
        <v>#REF!</v>
      </c>
      <c r="H114" s="35" t="e">
        <f>E114-#REF!</f>
        <v>#REF!</v>
      </c>
      <c r="I114" s="35" t="e">
        <f>E114-#REF!</f>
        <v>#REF!</v>
      </c>
    </row>
    <row r="115" spans="1:9" ht="31.5">
      <c r="A115" s="37"/>
      <c r="B115" s="39" t="s">
        <v>98</v>
      </c>
      <c r="C115" s="33"/>
      <c r="D115" s="6" t="s">
        <v>97</v>
      </c>
      <c r="E115" s="17">
        <v>7000</v>
      </c>
      <c r="F115" s="20" t="e">
        <f>E115/#REF!*100</f>
        <v>#REF!</v>
      </c>
      <c r="G115" s="34" t="e">
        <f>E115/#REF!*100</f>
        <v>#REF!</v>
      </c>
      <c r="H115" s="35" t="e">
        <f>E115-#REF!</f>
        <v>#REF!</v>
      </c>
      <c r="I115" s="35" t="e">
        <f>E115-#REF!</f>
        <v>#REF!</v>
      </c>
    </row>
    <row r="116" spans="1:9" ht="31.5">
      <c r="A116" s="37"/>
      <c r="B116" s="39" t="s">
        <v>99</v>
      </c>
      <c r="C116" s="33"/>
      <c r="D116" s="6" t="s">
        <v>100</v>
      </c>
      <c r="E116" s="17">
        <f>32000-700</f>
        <v>31300</v>
      </c>
      <c r="F116" s="20" t="e">
        <f>E116/#REF!*100</f>
        <v>#REF!</v>
      </c>
      <c r="G116" s="34" t="e">
        <f>E116/#REF!*100</f>
        <v>#REF!</v>
      </c>
      <c r="H116" s="35" t="e">
        <f>E116-#REF!</f>
        <v>#REF!</v>
      </c>
      <c r="I116" s="35" t="e">
        <f>E116-#REF!</f>
        <v>#REF!</v>
      </c>
    </row>
    <row r="117" spans="1:9" ht="15.75" hidden="1">
      <c r="A117" s="37"/>
      <c r="B117" s="39"/>
      <c r="C117" s="33"/>
      <c r="D117" s="6" t="s">
        <v>60</v>
      </c>
      <c r="E117" s="17"/>
      <c r="F117" s="20" t="e">
        <f>E117/#REF!*100</f>
        <v>#REF!</v>
      </c>
      <c r="G117" s="34" t="e">
        <f>E117/#REF!*100</f>
        <v>#REF!</v>
      </c>
      <c r="H117" s="35" t="e">
        <f>E117-#REF!</f>
        <v>#REF!</v>
      </c>
      <c r="I117" s="35" t="e">
        <f>E117-#REF!</f>
        <v>#REF!</v>
      </c>
    </row>
    <row r="118" spans="1:9" ht="31.5" hidden="1">
      <c r="A118" s="37"/>
      <c r="B118" s="39" t="s">
        <v>120</v>
      </c>
      <c r="C118" s="33"/>
      <c r="D118" s="6" t="s">
        <v>121</v>
      </c>
      <c r="E118" s="17"/>
      <c r="F118" s="20" t="e">
        <f>E118/#REF!*100</f>
        <v>#REF!</v>
      </c>
      <c r="G118" s="34" t="e">
        <f>E118/#REF!*100</f>
        <v>#REF!</v>
      </c>
      <c r="H118" s="35" t="e">
        <f>E118-#REF!</f>
        <v>#REF!</v>
      </c>
      <c r="I118" s="35" t="e">
        <f>E118-#REF!</f>
        <v>#REF!</v>
      </c>
    </row>
    <row r="119" spans="1:16" s="22" customFormat="1" ht="15.75">
      <c r="A119" s="37"/>
      <c r="B119" s="42" t="s">
        <v>122</v>
      </c>
      <c r="C119" s="33" t="s">
        <v>123</v>
      </c>
      <c r="D119" s="6"/>
      <c r="E119" s="16">
        <f>SUM(E121)</f>
        <v>1000</v>
      </c>
      <c r="F119" s="20" t="e">
        <f>E119/#REF!*100</f>
        <v>#REF!</v>
      </c>
      <c r="G119" s="34" t="e">
        <f>E119/#REF!*100</f>
        <v>#REF!</v>
      </c>
      <c r="H119" s="35" t="e">
        <f>E119-#REF!</f>
        <v>#REF!</v>
      </c>
      <c r="I119" s="35" t="e">
        <f>E119-#REF!</f>
        <v>#REF!</v>
      </c>
      <c r="J119" s="62"/>
      <c r="K119" s="62"/>
      <c r="L119" s="62"/>
      <c r="M119" s="62"/>
      <c r="N119" s="62"/>
      <c r="O119" s="62"/>
      <c r="P119" s="62"/>
    </row>
    <row r="120" spans="1:16" s="22" customFormat="1" ht="15.75" hidden="1">
      <c r="A120" s="37"/>
      <c r="B120" s="42"/>
      <c r="C120" s="33"/>
      <c r="D120" s="6"/>
      <c r="E120" s="16">
        <f>-E119</f>
        <v>-1000</v>
      </c>
      <c r="F120" s="20" t="e">
        <f>E120/#REF!*100</f>
        <v>#REF!</v>
      </c>
      <c r="G120" s="34" t="e">
        <f>E120/#REF!*100</f>
        <v>#REF!</v>
      </c>
      <c r="H120" s="35" t="e">
        <f>E120-#REF!</f>
        <v>#REF!</v>
      </c>
      <c r="I120" s="35" t="e">
        <f>E120-#REF!</f>
        <v>#REF!</v>
      </c>
      <c r="J120" s="62"/>
      <c r="K120" s="62"/>
      <c r="L120" s="62"/>
      <c r="M120" s="62"/>
      <c r="N120" s="62"/>
      <c r="O120" s="62"/>
      <c r="P120" s="62"/>
    </row>
    <row r="121" spans="1:9" ht="15.75">
      <c r="A121" s="37"/>
      <c r="B121" s="39" t="s">
        <v>106</v>
      </c>
      <c r="C121" s="33"/>
      <c r="D121" s="6" t="s">
        <v>107</v>
      </c>
      <c r="E121" s="17">
        <v>1000</v>
      </c>
      <c r="F121" s="20" t="e">
        <f>E121/#REF!*100</f>
        <v>#REF!</v>
      </c>
      <c r="G121" s="34" t="e">
        <f>E121/#REF!*100</f>
        <v>#REF!</v>
      </c>
      <c r="H121" s="35" t="e">
        <f>E121-#REF!</f>
        <v>#REF!</v>
      </c>
      <c r="I121" s="35" t="e">
        <f>E121-#REF!</f>
        <v>#REF!</v>
      </c>
    </row>
    <row r="122" spans="1:16" s="70" customFormat="1" ht="15.75">
      <c r="A122" s="64"/>
      <c r="B122" s="9" t="s">
        <v>8</v>
      </c>
      <c r="C122" s="33" t="s">
        <v>199</v>
      </c>
      <c r="D122" s="65"/>
      <c r="E122" s="16">
        <f>SUM(E124:E126)</f>
        <v>3273</v>
      </c>
      <c r="F122" s="66" t="e">
        <f>E122/#REF!*100</f>
        <v>#REF!</v>
      </c>
      <c r="G122" s="67" t="e">
        <f>E122/#REF!*100</f>
        <v>#REF!</v>
      </c>
      <c r="H122" s="68" t="e">
        <f>E122-#REF!</f>
        <v>#REF!</v>
      </c>
      <c r="I122" s="68" t="e">
        <f>E122-#REF!</f>
        <v>#REF!</v>
      </c>
      <c r="J122" s="69"/>
      <c r="K122" s="69"/>
      <c r="L122" s="69"/>
      <c r="M122" s="69"/>
      <c r="N122" s="69"/>
      <c r="O122" s="69"/>
      <c r="P122" s="69"/>
    </row>
    <row r="123" spans="1:9" ht="15.75" hidden="1">
      <c r="A123" s="37"/>
      <c r="B123" s="42"/>
      <c r="C123" s="33"/>
      <c r="D123" s="6"/>
      <c r="E123" s="16">
        <f>-E122</f>
        <v>-3273</v>
      </c>
      <c r="F123" s="20" t="e">
        <f>E123/#REF!*100</f>
        <v>#REF!</v>
      </c>
      <c r="G123" s="34" t="e">
        <f>E123/#REF!*100</f>
        <v>#REF!</v>
      </c>
      <c r="H123" s="35" t="e">
        <f>E123-#REF!</f>
        <v>#REF!</v>
      </c>
      <c r="I123" s="35" t="e">
        <f>E123-#REF!</f>
        <v>#REF!</v>
      </c>
    </row>
    <row r="124" spans="1:9" ht="15.75">
      <c r="A124" s="37"/>
      <c r="B124" s="39" t="s">
        <v>84</v>
      </c>
      <c r="C124" s="33"/>
      <c r="D124" s="6" t="s">
        <v>200</v>
      </c>
      <c r="E124" s="17">
        <v>2100</v>
      </c>
      <c r="F124" s="20" t="e">
        <f>E124/#REF!*100</f>
        <v>#REF!</v>
      </c>
      <c r="G124" s="34" t="e">
        <f>E124/#REF!*100</f>
        <v>#REF!</v>
      </c>
      <c r="H124" s="35" t="e">
        <f>E124-#REF!</f>
        <v>#REF!</v>
      </c>
      <c r="I124" s="35" t="e">
        <f>E124-#REF!</f>
        <v>#REF!</v>
      </c>
    </row>
    <row r="125" spans="1:9" ht="15.75">
      <c r="A125" s="37"/>
      <c r="B125" s="39" t="s">
        <v>66</v>
      </c>
      <c r="C125" s="33"/>
      <c r="D125" s="6" t="s">
        <v>201</v>
      </c>
      <c r="E125" s="17">
        <v>1043</v>
      </c>
      <c r="F125" s="20" t="e">
        <f>E125/#REF!*100</f>
        <v>#REF!</v>
      </c>
      <c r="G125" s="34" t="e">
        <f>E125/#REF!*100</f>
        <v>#REF!</v>
      </c>
      <c r="H125" s="35" t="e">
        <f>E125-#REF!</f>
        <v>#REF!</v>
      </c>
      <c r="I125" s="35" t="e">
        <f>E125-#REF!</f>
        <v>#REF!</v>
      </c>
    </row>
    <row r="126" spans="1:9" ht="15.75">
      <c r="A126" s="37"/>
      <c r="B126" s="39" t="s">
        <v>109</v>
      </c>
      <c r="C126" s="33"/>
      <c r="D126" s="6" t="s">
        <v>202</v>
      </c>
      <c r="E126" s="17">
        <v>130</v>
      </c>
      <c r="F126" s="20" t="e">
        <f>E126/#REF!*100</f>
        <v>#REF!</v>
      </c>
      <c r="G126" s="34" t="e">
        <f>E126/#REF!*100</f>
        <v>#REF!</v>
      </c>
      <c r="H126" s="35" t="e">
        <f>E126-#REF!</f>
        <v>#REF!</v>
      </c>
      <c r="I126" s="35" t="e">
        <f>E126-#REF!</f>
        <v>#REF!</v>
      </c>
    </row>
    <row r="127" spans="1:9" ht="63">
      <c r="A127" s="31" t="s">
        <v>27</v>
      </c>
      <c r="B127" s="50" t="s">
        <v>28</v>
      </c>
      <c r="C127" s="33"/>
      <c r="D127" s="6"/>
      <c r="E127" s="13">
        <f>E129</f>
        <v>1490</v>
      </c>
      <c r="F127" s="20" t="e">
        <f>E127/#REF!*100</f>
        <v>#REF!</v>
      </c>
      <c r="G127" s="34" t="e">
        <f>E127/#REF!*100</f>
        <v>#REF!</v>
      </c>
      <c r="H127" s="35" t="e">
        <f>E127-#REF!</f>
        <v>#REF!</v>
      </c>
      <c r="I127" s="35" t="e">
        <f>E127-#REF!</f>
        <v>#REF!</v>
      </c>
    </row>
    <row r="128" spans="1:9" ht="15.75" hidden="1">
      <c r="A128" s="36"/>
      <c r="B128" s="50"/>
      <c r="C128" s="33"/>
      <c r="D128" s="6"/>
      <c r="E128" s="13">
        <f>-E127</f>
        <v>-1490</v>
      </c>
      <c r="F128" s="20" t="e">
        <f>E128/#REF!*100</f>
        <v>#REF!</v>
      </c>
      <c r="G128" s="34" t="e">
        <f>E128/#REF!*100</f>
        <v>#REF!</v>
      </c>
      <c r="H128" s="35" t="e">
        <f>E128-#REF!</f>
        <v>#REF!</v>
      </c>
      <c r="I128" s="35" t="e">
        <f>E128-#REF!</f>
        <v>#REF!</v>
      </c>
    </row>
    <row r="129" spans="1:9" ht="36.75" customHeight="1">
      <c r="A129" s="37"/>
      <c r="B129" s="42" t="s">
        <v>29</v>
      </c>
      <c r="C129" s="33" t="s">
        <v>30</v>
      </c>
      <c r="D129" s="6"/>
      <c r="E129" s="16">
        <f>SUM(E131:E134)</f>
        <v>1490</v>
      </c>
      <c r="F129" s="20" t="e">
        <f>E129/#REF!*100</f>
        <v>#REF!</v>
      </c>
      <c r="G129" s="34" t="e">
        <f>E129/#REF!*100</f>
        <v>#REF!</v>
      </c>
      <c r="H129" s="35" t="e">
        <f>E129-#REF!</f>
        <v>#REF!</v>
      </c>
      <c r="I129" s="35" t="e">
        <f>E129-#REF!</f>
        <v>#REF!</v>
      </c>
    </row>
    <row r="130" spans="1:9" ht="15.75" hidden="1">
      <c r="A130" s="37"/>
      <c r="B130" s="42"/>
      <c r="C130" s="33"/>
      <c r="D130" s="6"/>
      <c r="E130" s="16">
        <f>-E129</f>
        <v>-1490</v>
      </c>
      <c r="F130" s="20" t="e">
        <f>E130/#REF!*100</f>
        <v>#REF!</v>
      </c>
      <c r="G130" s="34" t="e">
        <f>E130/#REF!*100</f>
        <v>#REF!</v>
      </c>
      <c r="H130" s="35" t="e">
        <f>E130-#REF!</f>
        <v>#REF!</v>
      </c>
      <c r="I130" s="35" t="e">
        <f>E130-#REF!</f>
        <v>#REF!</v>
      </c>
    </row>
    <row r="131" spans="1:9" ht="15.75">
      <c r="A131" s="37"/>
      <c r="B131" s="39" t="s">
        <v>66</v>
      </c>
      <c r="C131" s="33"/>
      <c r="D131" s="6" t="s">
        <v>67</v>
      </c>
      <c r="E131" s="17">
        <f>238+202</f>
        <v>440</v>
      </c>
      <c r="F131" s="20" t="e">
        <f>E131/#REF!*100</f>
        <v>#REF!</v>
      </c>
      <c r="G131" s="34" t="e">
        <f>E131/#REF!*100</f>
        <v>#REF!</v>
      </c>
      <c r="H131" s="35" t="e">
        <f>E131-#REF!</f>
        <v>#REF!</v>
      </c>
      <c r="I131" s="35" t="e">
        <f>E131-#REF!</f>
        <v>#REF!</v>
      </c>
    </row>
    <row r="132" spans="1:9" ht="15.75">
      <c r="A132" s="37"/>
      <c r="B132" s="39" t="s">
        <v>57</v>
      </c>
      <c r="C132" s="33"/>
      <c r="D132" s="6" t="s">
        <v>58</v>
      </c>
      <c r="E132" s="17">
        <v>300</v>
      </c>
      <c r="F132" s="20" t="e">
        <f>E132/#REF!*100</f>
        <v>#REF!</v>
      </c>
      <c r="G132" s="34" t="e">
        <f>E132/#REF!*100</f>
        <v>#REF!</v>
      </c>
      <c r="H132" s="35" t="e">
        <f>E132-#REF!</f>
        <v>#REF!</v>
      </c>
      <c r="I132" s="35" t="e">
        <f>E132-#REF!</f>
        <v>#REF!</v>
      </c>
    </row>
    <row r="133" spans="1:9" ht="31.5">
      <c r="A133" s="37"/>
      <c r="B133" s="39" t="s">
        <v>98</v>
      </c>
      <c r="C133" s="33"/>
      <c r="D133" s="6" t="s">
        <v>97</v>
      </c>
      <c r="E133" s="17">
        <v>150</v>
      </c>
      <c r="F133" s="20" t="e">
        <f>E133/#REF!*100</f>
        <v>#REF!</v>
      </c>
      <c r="G133" s="34" t="e">
        <f>E133/#REF!*100</f>
        <v>#REF!</v>
      </c>
      <c r="H133" s="35" t="e">
        <f>E133-#REF!</f>
        <v>#REF!</v>
      </c>
      <c r="I133" s="35" t="e">
        <f>E133-#REF!</f>
        <v>#REF!</v>
      </c>
    </row>
    <row r="134" spans="1:9" ht="31.5">
      <c r="A134" s="37"/>
      <c r="B134" s="39" t="s">
        <v>99</v>
      </c>
      <c r="C134" s="33"/>
      <c r="D134" s="6" t="s">
        <v>100</v>
      </c>
      <c r="E134" s="17">
        <v>600</v>
      </c>
      <c r="F134" s="20" t="e">
        <f>E134/#REF!*100</f>
        <v>#REF!</v>
      </c>
      <c r="G134" s="34" t="e">
        <f>E134/#REF!*100</f>
        <v>#REF!</v>
      </c>
      <c r="H134" s="35" t="e">
        <f>E134-#REF!</f>
        <v>#REF!</v>
      </c>
      <c r="I134" s="35" t="e">
        <f>E134-#REF!</f>
        <v>#REF!</v>
      </c>
    </row>
    <row r="135" spans="1:9" ht="31.5">
      <c r="A135" s="31" t="s">
        <v>124</v>
      </c>
      <c r="B135" s="51" t="s">
        <v>125</v>
      </c>
      <c r="C135" s="33"/>
      <c r="D135" s="6"/>
      <c r="E135" s="13">
        <f>E137+E140+E143+E146+E160+E182</f>
        <v>1214890</v>
      </c>
      <c r="F135" s="20" t="e">
        <f>E135/#REF!*100</f>
        <v>#REF!</v>
      </c>
      <c r="G135" s="34" t="e">
        <f>E135/#REF!*100</f>
        <v>#REF!</v>
      </c>
      <c r="H135" s="35" t="e">
        <f>E135-#REF!</f>
        <v>#REF!</v>
      </c>
      <c r="I135" s="35" t="e">
        <f>E135-#REF!</f>
        <v>#REF!</v>
      </c>
    </row>
    <row r="136" spans="1:9" ht="15.75" hidden="1">
      <c r="A136" s="36"/>
      <c r="B136" s="51"/>
      <c r="C136" s="33"/>
      <c r="D136" s="6"/>
      <c r="E136" s="13">
        <f>-E135</f>
        <v>-1214890</v>
      </c>
      <c r="F136" s="20" t="e">
        <f>E136/#REF!*100</f>
        <v>#REF!</v>
      </c>
      <c r="G136" s="34" t="e">
        <f>E136/#REF!*100</f>
        <v>#REF!</v>
      </c>
      <c r="H136" s="35" t="e">
        <f>E136-#REF!</f>
        <v>#REF!</v>
      </c>
      <c r="I136" s="35" t="e">
        <f>E136-#REF!</f>
        <v>#REF!</v>
      </c>
    </row>
    <row r="137" spans="1:9" ht="15.75">
      <c r="A137" s="37"/>
      <c r="B137" s="42" t="s">
        <v>126</v>
      </c>
      <c r="C137" s="33" t="s">
        <v>127</v>
      </c>
      <c r="D137" s="6"/>
      <c r="E137" s="16">
        <f>SUM(E139)</f>
        <v>10000</v>
      </c>
      <c r="F137" s="20" t="e">
        <f>E137/#REF!*100</f>
        <v>#REF!</v>
      </c>
      <c r="G137" s="34" t="e">
        <f>E137/#REF!*100</f>
        <v>#REF!</v>
      </c>
      <c r="H137" s="35" t="e">
        <f>E137-#REF!</f>
        <v>#REF!</v>
      </c>
      <c r="I137" s="35" t="e">
        <f>E137-#REF!</f>
        <v>#REF!</v>
      </c>
    </row>
    <row r="138" spans="1:9" ht="15.75" hidden="1">
      <c r="A138" s="37"/>
      <c r="B138" s="42"/>
      <c r="C138" s="33"/>
      <c r="D138" s="6"/>
      <c r="E138" s="16">
        <f>-E137</f>
        <v>-10000</v>
      </c>
      <c r="F138" s="20" t="e">
        <f>E138/#REF!*100</f>
        <v>#REF!</v>
      </c>
      <c r="G138" s="34" t="e">
        <f>E138/#REF!*100</f>
        <v>#REF!</v>
      </c>
      <c r="H138" s="35" t="e">
        <f>E138-#REF!</f>
        <v>#REF!</v>
      </c>
      <c r="I138" s="35" t="e">
        <f>E138-#REF!</f>
        <v>#REF!</v>
      </c>
    </row>
    <row r="139" spans="1:9" ht="15.75">
      <c r="A139" s="37"/>
      <c r="B139" s="39" t="s">
        <v>66</v>
      </c>
      <c r="C139" s="33"/>
      <c r="D139" s="6" t="s">
        <v>67</v>
      </c>
      <c r="E139" s="17">
        <v>10000</v>
      </c>
      <c r="F139" s="20" t="e">
        <f>E139/#REF!*100</f>
        <v>#REF!</v>
      </c>
      <c r="G139" s="34" t="e">
        <f>E139/#REF!*100</f>
        <v>#REF!</v>
      </c>
      <c r="H139" s="35" t="e">
        <f>E139-#REF!</f>
        <v>#REF!</v>
      </c>
      <c r="I139" s="35" t="e">
        <f>E139-#REF!</f>
        <v>#REF!</v>
      </c>
    </row>
    <row r="140" spans="1:9" ht="15.75">
      <c r="A140" s="37"/>
      <c r="B140" s="42" t="s">
        <v>205</v>
      </c>
      <c r="C140" s="33" t="s">
        <v>204</v>
      </c>
      <c r="D140" s="33"/>
      <c r="E140" s="16">
        <f>E142</f>
        <v>8000</v>
      </c>
      <c r="F140" s="20"/>
      <c r="G140" s="34"/>
      <c r="H140" s="35"/>
      <c r="I140" s="35"/>
    </row>
    <row r="141" spans="1:9" ht="15.75" hidden="1">
      <c r="A141" s="37"/>
      <c r="B141" s="42"/>
      <c r="C141" s="33"/>
      <c r="D141" s="33"/>
      <c r="E141" s="16">
        <f>-E140</f>
        <v>-8000</v>
      </c>
      <c r="F141" s="20"/>
      <c r="G141" s="34"/>
      <c r="H141" s="35"/>
      <c r="I141" s="35"/>
    </row>
    <row r="142" spans="1:10" ht="47.25">
      <c r="A142" s="37"/>
      <c r="B142" s="39" t="s">
        <v>130</v>
      </c>
      <c r="C142" s="33"/>
      <c r="D142" s="6" t="s">
        <v>131</v>
      </c>
      <c r="E142" s="17">
        <v>8000</v>
      </c>
      <c r="F142" s="17">
        <v>8000</v>
      </c>
      <c r="G142" s="17">
        <v>8000</v>
      </c>
      <c r="H142" s="17">
        <v>8000</v>
      </c>
      <c r="I142" s="17">
        <v>8000</v>
      </c>
      <c r="J142" s="17"/>
    </row>
    <row r="143" spans="1:9" ht="15.75" hidden="1">
      <c r="A143" s="37"/>
      <c r="B143" s="9" t="s">
        <v>205</v>
      </c>
      <c r="C143" s="33" t="s">
        <v>204</v>
      </c>
      <c r="D143" s="6"/>
      <c r="E143" s="16">
        <f>SUM(E145)</f>
        <v>0</v>
      </c>
      <c r="F143" s="20" t="e">
        <f>E143/#REF!*100</f>
        <v>#REF!</v>
      </c>
      <c r="G143" s="34" t="e">
        <f>E143/#REF!*100</f>
        <v>#REF!</v>
      </c>
      <c r="H143" s="35" t="e">
        <f>E143-#REF!</f>
        <v>#REF!</v>
      </c>
      <c r="I143" s="35" t="e">
        <f>E143-#REF!</f>
        <v>#REF!</v>
      </c>
    </row>
    <row r="144" spans="1:9" ht="15.75" hidden="1">
      <c r="A144" s="37"/>
      <c r="B144" s="42"/>
      <c r="C144" s="33"/>
      <c r="D144" s="6"/>
      <c r="E144" s="16">
        <f>-E143</f>
        <v>0</v>
      </c>
      <c r="F144" s="20" t="e">
        <f>E144/#REF!*100</f>
        <v>#REF!</v>
      </c>
      <c r="G144" s="34" t="e">
        <f>E144/#REF!*100</f>
        <v>#REF!</v>
      </c>
      <c r="H144" s="35" t="e">
        <f>E144-#REF!</f>
        <v>#REF!</v>
      </c>
      <c r="I144" s="35" t="e">
        <f>E144-#REF!</f>
        <v>#REF!</v>
      </c>
    </row>
    <row r="145" spans="1:9" ht="17.25" customHeight="1" hidden="1">
      <c r="A145" s="37"/>
      <c r="B145" s="39" t="s">
        <v>128</v>
      </c>
      <c r="C145" s="33"/>
      <c r="D145" s="6" t="s">
        <v>129</v>
      </c>
      <c r="E145" s="17">
        <v>0</v>
      </c>
      <c r="F145" s="20" t="e">
        <f>E145/#REF!*100</f>
        <v>#REF!</v>
      </c>
      <c r="G145" s="34" t="e">
        <f>E145/#REF!*100</f>
        <v>#REF!</v>
      </c>
      <c r="H145" s="35" t="e">
        <f>E145-#REF!</f>
        <v>#REF!</v>
      </c>
      <c r="I145" s="35" t="e">
        <f>E145-#REF!</f>
        <v>#REF!</v>
      </c>
    </row>
    <row r="146" spans="1:9" ht="15.75">
      <c r="A146" s="37"/>
      <c r="B146" s="42" t="s">
        <v>132</v>
      </c>
      <c r="C146" s="33" t="s">
        <v>133</v>
      </c>
      <c r="D146" s="6"/>
      <c r="E146" s="16">
        <f>SUM(E148:E159)</f>
        <v>1003800</v>
      </c>
      <c r="F146" s="20" t="e">
        <f>E146/#REF!*100</f>
        <v>#REF!</v>
      </c>
      <c r="G146" s="34" t="e">
        <f>E146/#REF!*100</f>
        <v>#REF!</v>
      </c>
      <c r="H146" s="35" t="e">
        <f>E146-#REF!</f>
        <v>#REF!</v>
      </c>
      <c r="I146" s="35" t="e">
        <f>E146-#REF!</f>
        <v>#REF!</v>
      </c>
    </row>
    <row r="147" spans="1:9" ht="15.75" hidden="1">
      <c r="A147" s="37"/>
      <c r="B147" s="42"/>
      <c r="C147" s="33"/>
      <c r="D147" s="6"/>
      <c r="E147" s="16">
        <f>-E146</f>
        <v>-1003800</v>
      </c>
      <c r="F147" s="20" t="e">
        <f>E147/#REF!*100</f>
        <v>#REF!</v>
      </c>
      <c r="G147" s="34" t="e">
        <f>E147/#REF!*100</f>
        <v>#REF!</v>
      </c>
      <c r="H147" s="35" t="e">
        <f>E147-#REF!</f>
        <v>#REF!</v>
      </c>
      <c r="I147" s="35" t="e">
        <f>E147-#REF!</f>
        <v>#REF!</v>
      </c>
    </row>
    <row r="148" spans="1:9" ht="15.75">
      <c r="A148" s="37"/>
      <c r="B148" s="39" t="s">
        <v>106</v>
      </c>
      <c r="C148" s="33"/>
      <c r="D148" s="6" t="s">
        <v>107</v>
      </c>
      <c r="E148" s="17">
        <v>25000</v>
      </c>
      <c r="F148" s="20" t="e">
        <f>E148/#REF!*100</f>
        <v>#REF!</v>
      </c>
      <c r="G148" s="34" t="e">
        <f>E148/#REF!*100</f>
        <v>#REF!</v>
      </c>
      <c r="H148" s="35" t="e">
        <f>E148-#REF!</f>
        <v>#REF!</v>
      </c>
      <c r="I148" s="35" t="e">
        <f>E148-#REF!</f>
        <v>#REF!</v>
      </c>
    </row>
    <row r="149" spans="1:9" ht="15.75">
      <c r="A149" s="37"/>
      <c r="B149" s="39" t="s">
        <v>66</v>
      </c>
      <c r="C149" s="33"/>
      <c r="D149" s="6" t="s">
        <v>67</v>
      </c>
      <c r="E149" s="17">
        <v>41000</v>
      </c>
      <c r="F149" s="20" t="e">
        <f>E149/#REF!*100</f>
        <v>#REF!</v>
      </c>
      <c r="G149" s="34" t="e">
        <f>E149/#REF!*100</f>
        <v>#REF!</v>
      </c>
      <c r="H149" s="35" t="e">
        <f>E149-#REF!</f>
        <v>#REF!</v>
      </c>
      <c r="I149" s="35" t="e">
        <f>E149-#REF!</f>
        <v>#REF!</v>
      </c>
    </row>
    <row r="150" spans="1:9" ht="15.75">
      <c r="A150" s="37"/>
      <c r="B150" s="39" t="s">
        <v>113</v>
      </c>
      <c r="C150" s="33"/>
      <c r="D150" s="6" t="s">
        <v>115</v>
      </c>
      <c r="E150" s="17">
        <v>21000</v>
      </c>
      <c r="F150" s="20" t="e">
        <f>E150/#REF!*100</f>
        <v>#REF!</v>
      </c>
      <c r="G150" s="34" t="e">
        <f>E150/#REF!*100</f>
        <v>#REF!</v>
      </c>
      <c r="H150" s="35" t="e">
        <f>E150-#REF!</f>
        <v>#REF!</v>
      </c>
      <c r="I150" s="35" t="e">
        <f>E150-#REF!</f>
        <v>#REF!</v>
      </c>
    </row>
    <row r="151" spans="1:9" ht="15.75">
      <c r="A151" s="37"/>
      <c r="B151" s="39" t="s">
        <v>86</v>
      </c>
      <c r="C151" s="33"/>
      <c r="D151" s="6" t="s">
        <v>87</v>
      </c>
      <c r="E151" s="17">
        <v>3000</v>
      </c>
      <c r="F151" s="20" t="e">
        <f>E151/#REF!*100</f>
        <v>#REF!</v>
      </c>
      <c r="G151" s="34" t="e">
        <f>E151/#REF!*100</f>
        <v>#REF!</v>
      </c>
      <c r="H151" s="35" t="e">
        <f>E151-#REF!</f>
        <v>#REF!</v>
      </c>
      <c r="I151" s="35" t="e">
        <f>E151-#REF!</f>
        <v>#REF!</v>
      </c>
    </row>
    <row r="152" spans="1:9" ht="15.75">
      <c r="A152" s="37"/>
      <c r="B152" s="39" t="s">
        <v>57</v>
      </c>
      <c r="C152" s="33"/>
      <c r="D152" s="6" t="s">
        <v>58</v>
      </c>
      <c r="E152" s="17">
        <v>28000</v>
      </c>
      <c r="F152" s="20" t="e">
        <f>E152/#REF!*100</f>
        <v>#REF!</v>
      </c>
      <c r="G152" s="34" t="e">
        <f>E152/#REF!*100</f>
        <v>#REF!</v>
      </c>
      <c r="H152" s="35" t="e">
        <f>E152-#REF!</f>
        <v>#REF!</v>
      </c>
      <c r="I152" s="35" t="e">
        <f>E152-#REF!</f>
        <v>#REF!</v>
      </c>
    </row>
    <row r="153" spans="1:9" ht="31.5">
      <c r="A153" s="37"/>
      <c r="B153" s="39" t="s">
        <v>88</v>
      </c>
      <c r="C153" s="33"/>
      <c r="D153" s="6" t="s">
        <v>89</v>
      </c>
      <c r="E153" s="17">
        <v>700</v>
      </c>
      <c r="F153" s="20" t="e">
        <f>E153/#REF!*100</f>
        <v>#REF!</v>
      </c>
      <c r="G153" s="34" t="e">
        <f>E153/#REF!*100</f>
        <v>#REF!</v>
      </c>
      <c r="H153" s="35" t="e">
        <f>E153-#REF!</f>
        <v>#REF!</v>
      </c>
      <c r="I153" s="35" t="e">
        <f>E153-#REF!</f>
        <v>#REF!</v>
      </c>
    </row>
    <row r="154" spans="1:9" ht="31.5">
      <c r="A154" s="37"/>
      <c r="B154" s="39" t="s">
        <v>90</v>
      </c>
      <c r="C154" s="33"/>
      <c r="D154" s="6" t="s">
        <v>91</v>
      </c>
      <c r="E154" s="17">
        <v>3000</v>
      </c>
      <c r="F154" s="20" t="e">
        <f>E154/#REF!*100</f>
        <v>#REF!</v>
      </c>
      <c r="G154" s="34" t="e">
        <f>E154/#REF!*100</f>
        <v>#REF!</v>
      </c>
      <c r="H154" s="35" t="e">
        <f>E154-#REF!</f>
        <v>#REF!</v>
      </c>
      <c r="I154" s="35" t="e">
        <f>E154-#REF!</f>
        <v>#REF!</v>
      </c>
    </row>
    <row r="155" spans="1:9" ht="15.75">
      <c r="A155" s="37"/>
      <c r="B155" s="39" t="s">
        <v>109</v>
      </c>
      <c r="C155" s="33"/>
      <c r="D155" s="6" t="s">
        <v>93</v>
      </c>
      <c r="E155" s="17">
        <v>1000</v>
      </c>
      <c r="F155" s="20" t="e">
        <f>E155/#REF!*100</f>
        <v>#REF!</v>
      </c>
      <c r="G155" s="34" t="e">
        <f>E155/#REF!*100</f>
        <v>#REF!</v>
      </c>
      <c r="H155" s="35" t="e">
        <f>E155-#REF!</f>
        <v>#REF!</v>
      </c>
      <c r="I155" s="35" t="e">
        <f>E155-#REF!</f>
        <v>#REF!</v>
      </c>
    </row>
    <row r="156" spans="1:9" ht="15.75">
      <c r="A156" s="37"/>
      <c r="B156" s="39" t="s">
        <v>62</v>
      </c>
      <c r="C156" s="33"/>
      <c r="D156" s="6" t="s">
        <v>63</v>
      </c>
      <c r="E156" s="17">
        <v>1000</v>
      </c>
      <c r="F156" s="20" t="e">
        <f>E156/#REF!*100</f>
        <v>#REF!</v>
      </c>
      <c r="G156" s="34" t="e">
        <f>E156/#REF!*100</f>
        <v>#REF!</v>
      </c>
      <c r="H156" s="35" t="e">
        <f>E156-#REF!</f>
        <v>#REF!</v>
      </c>
      <c r="I156" s="35" t="e">
        <f>E156-#REF!</f>
        <v>#REF!</v>
      </c>
    </row>
    <row r="157" spans="1:9" ht="31.5">
      <c r="A157" s="37"/>
      <c r="B157" s="39" t="s">
        <v>119</v>
      </c>
      <c r="C157" s="33"/>
      <c r="D157" s="6" t="s">
        <v>96</v>
      </c>
      <c r="E157" s="17">
        <v>2100</v>
      </c>
      <c r="F157" s="20" t="e">
        <f>E157/#REF!*100</f>
        <v>#REF!</v>
      </c>
      <c r="G157" s="34" t="e">
        <f>E157/#REF!*100</f>
        <v>#REF!</v>
      </c>
      <c r="H157" s="35" t="e">
        <f>E157-#REF!</f>
        <v>#REF!</v>
      </c>
      <c r="I157" s="35" t="e">
        <f>E157-#REF!</f>
        <v>#REF!</v>
      </c>
    </row>
    <row r="158" spans="1:10" ht="31.5">
      <c r="A158" s="37"/>
      <c r="B158" s="39" t="s">
        <v>120</v>
      </c>
      <c r="C158" s="33"/>
      <c r="D158" s="6" t="s">
        <v>121</v>
      </c>
      <c r="E158" s="17">
        <f>9000+9000</f>
        <v>18000</v>
      </c>
      <c r="F158" s="17">
        <f>9000+9000</f>
        <v>18000</v>
      </c>
      <c r="G158" s="17">
        <f>9000+9000</f>
        <v>18000</v>
      </c>
      <c r="H158" s="17">
        <f>9000+9000</f>
        <v>18000</v>
      </c>
      <c r="I158" s="17">
        <f>9000+9000</f>
        <v>18000</v>
      </c>
      <c r="J158" s="17"/>
    </row>
    <row r="159" spans="1:10" ht="31.5">
      <c r="A159" s="37"/>
      <c r="B159" s="39" t="s">
        <v>59</v>
      </c>
      <c r="C159" s="33"/>
      <c r="D159" s="6" t="s">
        <v>60</v>
      </c>
      <c r="E159" s="17">
        <f>740000+120000</f>
        <v>860000</v>
      </c>
      <c r="F159" s="17">
        <f>100000+300000</f>
        <v>400000</v>
      </c>
      <c r="G159" s="17">
        <f>100000+300000</f>
        <v>400000</v>
      </c>
      <c r="H159" s="17">
        <f>100000+300000</f>
        <v>400000</v>
      </c>
      <c r="I159" s="17">
        <f>100000+300000</f>
        <v>400000</v>
      </c>
      <c r="J159" s="17"/>
    </row>
    <row r="160" spans="1:9" ht="15.75">
      <c r="A160" s="37"/>
      <c r="B160" s="42" t="s">
        <v>134</v>
      </c>
      <c r="C160" s="33" t="s">
        <v>135</v>
      </c>
      <c r="D160" s="6"/>
      <c r="E160" s="16">
        <f>SUM(E162:E181)</f>
        <v>187090</v>
      </c>
      <c r="F160" s="20" t="e">
        <f>E160/#REF!*100</f>
        <v>#REF!</v>
      </c>
      <c r="G160" s="34" t="e">
        <f>E160/#REF!*100</f>
        <v>#REF!</v>
      </c>
      <c r="H160" s="35" t="e">
        <f>E160-#REF!</f>
        <v>#REF!</v>
      </c>
      <c r="I160" s="35" t="e">
        <f>E160-#REF!</f>
        <v>#REF!</v>
      </c>
    </row>
    <row r="161" spans="1:9" ht="15.75" hidden="1">
      <c r="A161" s="37"/>
      <c r="B161" s="42"/>
      <c r="C161" s="33"/>
      <c r="D161" s="6"/>
      <c r="E161" s="16">
        <f>-E160</f>
        <v>-187090</v>
      </c>
      <c r="F161" s="20" t="e">
        <f>E161/#REF!*100</f>
        <v>#REF!</v>
      </c>
      <c r="G161" s="34" t="e">
        <f>E161/#REF!*100</f>
        <v>#REF!</v>
      </c>
      <c r="H161" s="35" t="e">
        <f>E161-#REF!</f>
        <v>#REF!</v>
      </c>
      <c r="I161" s="35" t="e">
        <f>E161-#REF!</f>
        <v>#REF!</v>
      </c>
    </row>
    <row r="162" spans="1:9" ht="31.5">
      <c r="A162" s="37"/>
      <c r="B162" s="39" t="s">
        <v>136</v>
      </c>
      <c r="C162" s="33"/>
      <c r="D162" s="6" t="s">
        <v>137</v>
      </c>
      <c r="E162" s="17">
        <v>3000</v>
      </c>
      <c r="F162" s="20" t="e">
        <f>E162/#REF!*100</f>
        <v>#REF!</v>
      </c>
      <c r="G162" s="34" t="e">
        <f>E162/#REF!*100</f>
        <v>#REF!</v>
      </c>
      <c r="H162" s="35" t="e">
        <f>E162-#REF!</f>
        <v>#REF!</v>
      </c>
      <c r="I162" s="35" t="e">
        <f>E162-#REF!</f>
        <v>#REF!</v>
      </c>
    </row>
    <row r="163" spans="1:9" ht="15.75">
      <c r="A163" s="37"/>
      <c r="B163" s="39" t="s">
        <v>76</v>
      </c>
      <c r="C163" s="33"/>
      <c r="D163" s="6" t="s">
        <v>77</v>
      </c>
      <c r="E163" s="17">
        <v>105500</v>
      </c>
      <c r="F163" s="20" t="e">
        <f>E163/#REF!*100</f>
        <v>#REF!</v>
      </c>
      <c r="G163" s="34" t="e">
        <f>E163/#REF!*100</f>
        <v>#REF!</v>
      </c>
      <c r="H163" s="35" t="e">
        <f>E163-#REF!</f>
        <v>#REF!</v>
      </c>
      <c r="I163" s="35" t="e">
        <f>E163-#REF!</f>
        <v>#REF!</v>
      </c>
    </row>
    <row r="164" spans="1:16" s="44" customFormat="1" ht="15.75">
      <c r="A164" s="37"/>
      <c r="B164" s="39" t="s">
        <v>78</v>
      </c>
      <c r="C164" s="33"/>
      <c r="D164" s="6" t="s">
        <v>79</v>
      </c>
      <c r="E164" s="17">
        <v>6000</v>
      </c>
      <c r="F164" s="20" t="e">
        <f>E164/#REF!*100</f>
        <v>#REF!</v>
      </c>
      <c r="G164" s="34" t="e">
        <f>E164/#REF!*100</f>
        <v>#REF!</v>
      </c>
      <c r="H164" s="35" t="e">
        <f>E164-#REF!</f>
        <v>#REF!</v>
      </c>
      <c r="I164" s="35" t="e">
        <f>E164-#REF!</f>
        <v>#REF!</v>
      </c>
      <c r="J164" s="61"/>
      <c r="K164" s="61"/>
      <c r="L164" s="61"/>
      <c r="M164" s="61"/>
      <c r="N164" s="61"/>
      <c r="O164" s="61"/>
      <c r="P164" s="61"/>
    </row>
    <row r="165" spans="1:9" ht="15.75">
      <c r="A165" s="37"/>
      <c r="B165" s="49" t="s">
        <v>80</v>
      </c>
      <c r="C165" s="47"/>
      <c r="D165" s="48" t="s">
        <v>81</v>
      </c>
      <c r="E165" s="19">
        <v>16850</v>
      </c>
      <c r="F165" s="20" t="e">
        <f>E165/#REF!*100</f>
        <v>#REF!</v>
      </c>
      <c r="G165" s="34" t="e">
        <f>E165/#REF!*100</f>
        <v>#REF!</v>
      </c>
      <c r="H165" s="35" t="e">
        <f>E165-#REF!</f>
        <v>#REF!</v>
      </c>
      <c r="I165" s="35" t="e">
        <f>E165-#REF!</f>
        <v>#REF!</v>
      </c>
    </row>
    <row r="166" spans="1:9" ht="15.75">
      <c r="A166" s="37"/>
      <c r="B166" s="39" t="s">
        <v>82</v>
      </c>
      <c r="C166" s="33"/>
      <c r="D166" s="6" t="s">
        <v>83</v>
      </c>
      <c r="E166" s="17">
        <v>2750</v>
      </c>
      <c r="F166" s="20" t="e">
        <f>E166/#REF!*100</f>
        <v>#REF!</v>
      </c>
      <c r="G166" s="34" t="e">
        <f>E166/#REF!*100</f>
        <v>#REF!</v>
      </c>
      <c r="H166" s="35" t="e">
        <f>E166-#REF!</f>
        <v>#REF!</v>
      </c>
      <c r="I166" s="35" t="e">
        <f>E166-#REF!</f>
        <v>#REF!</v>
      </c>
    </row>
    <row r="167" spans="1:9" ht="15.75">
      <c r="A167" s="37"/>
      <c r="B167" s="39" t="s">
        <v>111</v>
      </c>
      <c r="C167" s="33"/>
      <c r="D167" s="6" t="s">
        <v>112</v>
      </c>
      <c r="E167" s="17">
        <f>500+990</f>
        <v>1490</v>
      </c>
      <c r="F167" s="20" t="e">
        <f>E167/#REF!*100</f>
        <v>#REF!</v>
      </c>
      <c r="G167" s="34" t="e">
        <f>E167/#REF!*100</f>
        <v>#REF!</v>
      </c>
      <c r="H167" s="35" t="e">
        <f>E167-#REF!</f>
        <v>#REF!</v>
      </c>
      <c r="I167" s="35" t="e">
        <f>E167-#REF!</f>
        <v>#REF!</v>
      </c>
    </row>
    <row r="168" spans="1:9" ht="15.75">
      <c r="A168" s="37"/>
      <c r="B168" s="39" t="s">
        <v>66</v>
      </c>
      <c r="C168" s="33"/>
      <c r="D168" s="6" t="s">
        <v>67</v>
      </c>
      <c r="E168" s="17">
        <v>14000</v>
      </c>
      <c r="F168" s="20" t="e">
        <f>E168/#REF!*100</f>
        <v>#REF!</v>
      </c>
      <c r="G168" s="34" t="e">
        <f>E168/#REF!*100</f>
        <v>#REF!</v>
      </c>
      <c r="H168" s="35" t="e">
        <f>E168-#REF!</f>
        <v>#REF!</v>
      </c>
      <c r="I168" s="35" t="e">
        <f>E168-#REF!</f>
        <v>#REF!</v>
      </c>
    </row>
    <row r="169" spans="1:9" ht="15.75">
      <c r="A169" s="37"/>
      <c r="B169" s="39" t="s">
        <v>113</v>
      </c>
      <c r="C169" s="33"/>
      <c r="D169" s="6" t="s">
        <v>115</v>
      </c>
      <c r="E169" s="17">
        <v>5000</v>
      </c>
      <c r="F169" s="20" t="e">
        <f>E169/#REF!*100</f>
        <v>#REF!</v>
      </c>
      <c r="G169" s="34" t="e">
        <f>E169/#REF!*100</f>
        <v>#REF!</v>
      </c>
      <c r="H169" s="35" t="e">
        <f>E169-#REF!</f>
        <v>#REF!</v>
      </c>
      <c r="I169" s="35" t="e">
        <f>E169-#REF!</f>
        <v>#REF!</v>
      </c>
    </row>
    <row r="170" spans="1:9" ht="15.75">
      <c r="A170" s="37"/>
      <c r="B170" s="39" t="s">
        <v>86</v>
      </c>
      <c r="C170" s="33"/>
      <c r="D170" s="6" t="s">
        <v>87</v>
      </c>
      <c r="E170" s="17">
        <v>300</v>
      </c>
      <c r="F170" s="20" t="e">
        <f>E170/#REF!*100</f>
        <v>#REF!</v>
      </c>
      <c r="G170" s="34" t="e">
        <f>E170/#REF!*100</f>
        <v>#REF!</v>
      </c>
      <c r="H170" s="35" t="e">
        <f>E170-#REF!</f>
        <v>#REF!</v>
      </c>
      <c r="I170" s="35" t="e">
        <f>E170-#REF!</f>
        <v>#REF!</v>
      </c>
    </row>
    <row r="171" spans="1:9" ht="15.75">
      <c r="A171" s="37"/>
      <c r="B171" s="39" t="s">
        <v>57</v>
      </c>
      <c r="C171" s="33"/>
      <c r="D171" s="6" t="s">
        <v>58</v>
      </c>
      <c r="E171" s="17">
        <v>8000</v>
      </c>
      <c r="F171" s="20" t="e">
        <f>E171/#REF!*100</f>
        <v>#REF!</v>
      </c>
      <c r="G171" s="34" t="e">
        <f>E171/#REF!*100</f>
        <v>#REF!</v>
      </c>
      <c r="H171" s="35" t="e">
        <f>E171-#REF!</f>
        <v>#REF!</v>
      </c>
      <c r="I171" s="35" t="e">
        <f>E171-#REF!</f>
        <v>#REF!</v>
      </c>
    </row>
    <row r="172" spans="1:9" ht="15.75">
      <c r="A172" s="37"/>
      <c r="B172" s="39" t="s">
        <v>114</v>
      </c>
      <c r="C172" s="33"/>
      <c r="D172" s="6" t="s">
        <v>116</v>
      </c>
      <c r="E172" s="17">
        <v>500</v>
      </c>
      <c r="F172" s="20" t="e">
        <f>E172/#REF!*100</f>
        <v>#REF!</v>
      </c>
      <c r="G172" s="34" t="e">
        <f>E172/#REF!*100</f>
        <v>#REF!</v>
      </c>
      <c r="H172" s="35" t="e">
        <f>E172-#REF!</f>
        <v>#REF!</v>
      </c>
      <c r="I172" s="35" t="e">
        <f>E172-#REF!</f>
        <v>#REF!</v>
      </c>
    </row>
    <row r="173" spans="1:9" ht="31.5">
      <c r="A173" s="37"/>
      <c r="B173" s="39" t="s">
        <v>88</v>
      </c>
      <c r="C173" s="33"/>
      <c r="D173" s="6" t="s">
        <v>89</v>
      </c>
      <c r="E173" s="17">
        <v>1000</v>
      </c>
      <c r="F173" s="20" t="e">
        <f>E173/#REF!*100</f>
        <v>#REF!</v>
      </c>
      <c r="G173" s="34" t="e">
        <f>E173/#REF!*100</f>
        <v>#REF!</v>
      </c>
      <c r="H173" s="35" t="e">
        <f>E173-#REF!</f>
        <v>#REF!</v>
      </c>
      <c r="I173" s="35" t="e">
        <f>E173-#REF!</f>
        <v>#REF!</v>
      </c>
    </row>
    <row r="174" spans="1:9" ht="31.5">
      <c r="A174" s="37"/>
      <c r="B174" s="39" t="s">
        <v>90</v>
      </c>
      <c r="C174" s="33"/>
      <c r="D174" s="6" t="s">
        <v>91</v>
      </c>
      <c r="E174" s="17">
        <v>2000</v>
      </c>
      <c r="F174" s="20" t="e">
        <f>E174/#REF!*100</f>
        <v>#REF!</v>
      </c>
      <c r="G174" s="34" t="e">
        <f>E174/#REF!*100</f>
        <v>#REF!</v>
      </c>
      <c r="H174" s="35" t="e">
        <f>E174-#REF!</f>
        <v>#REF!</v>
      </c>
      <c r="I174" s="35" t="e">
        <f>E174-#REF!</f>
        <v>#REF!</v>
      </c>
    </row>
    <row r="175" spans="1:9" ht="15.75">
      <c r="A175" s="37"/>
      <c r="B175" s="39" t="s">
        <v>109</v>
      </c>
      <c r="C175" s="33"/>
      <c r="D175" s="6" t="s">
        <v>93</v>
      </c>
      <c r="E175" s="17">
        <v>2000</v>
      </c>
      <c r="F175" s="20" t="e">
        <f>E175/#REF!*100</f>
        <v>#REF!</v>
      </c>
      <c r="G175" s="34" t="e">
        <f>E175/#REF!*100</f>
        <v>#REF!</v>
      </c>
      <c r="H175" s="35" t="e">
        <f>E175-#REF!</f>
        <v>#REF!</v>
      </c>
      <c r="I175" s="35" t="e">
        <f>E175-#REF!</f>
        <v>#REF!</v>
      </c>
    </row>
    <row r="176" spans="1:9" ht="15.75">
      <c r="A176" s="37"/>
      <c r="B176" s="39" t="s">
        <v>62</v>
      </c>
      <c r="C176" s="33"/>
      <c r="D176" s="6" t="s">
        <v>63</v>
      </c>
      <c r="E176" s="17">
        <v>2000</v>
      </c>
      <c r="F176" s="20" t="e">
        <f>E176/#REF!*100</f>
        <v>#REF!</v>
      </c>
      <c r="G176" s="34" t="e">
        <f>E176/#REF!*100</f>
        <v>#REF!</v>
      </c>
      <c r="H176" s="35" t="e">
        <f>E176-#REF!</f>
        <v>#REF!</v>
      </c>
      <c r="I176" s="35" t="e">
        <f>E176-#REF!</f>
        <v>#REF!</v>
      </c>
    </row>
    <row r="177" spans="1:9" ht="31.5">
      <c r="A177" s="37"/>
      <c r="B177" s="39" t="s">
        <v>94</v>
      </c>
      <c r="C177" s="33"/>
      <c r="D177" s="6" t="s">
        <v>95</v>
      </c>
      <c r="E177" s="17">
        <v>3700</v>
      </c>
      <c r="F177" s="20" t="e">
        <f>E177/#REF!*100</f>
        <v>#REF!</v>
      </c>
      <c r="G177" s="34" t="e">
        <f>E177/#REF!*100</f>
        <v>#REF!</v>
      </c>
      <c r="H177" s="35" t="e">
        <f>E177-#REF!</f>
        <v>#REF!</v>
      </c>
      <c r="I177" s="35" t="e">
        <f>E177-#REF!</f>
        <v>#REF!</v>
      </c>
    </row>
    <row r="178" spans="1:9" ht="31.5">
      <c r="A178" s="37"/>
      <c r="B178" s="39" t="s">
        <v>119</v>
      </c>
      <c r="C178" s="33"/>
      <c r="D178" s="6" t="s">
        <v>96</v>
      </c>
      <c r="E178" s="17">
        <v>3000</v>
      </c>
      <c r="F178" s="20" t="e">
        <f>E178/#REF!*100</f>
        <v>#REF!</v>
      </c>
      <c r="G178" s="34" t="e">
        <f>E178/#REF!*100</f>
        <v>#REF!</v>
      </c>
      <c r="H178" s="35" t="e">
        <f>E178-#REF!</f>
        <v>#REF!</v>
      </c>
      <c r="I178" s="35" t="e">
        <f>E178-#REF!</f>
        <v>#REF!</v>
      </c>
    </row>
    <row r="179" spans="1:9" ht="31.5">
      <c r="A179" s="37"/>
      <c r="B179" s="39" t="s">
        <v>98</v>
      </c>
      <c r="C179" s="33"/>
      <c r="D179" s="6" t="s">
        <v>97</v>
      </c>
      <c r="E179" s="17">
        <v>3000</v>
      </c>
      <c r="F179" s="20" t="e">
        <f>E179/#REF!*100</f>
        <v>#REF!</v>
      </c>
      <c r="G179" s="34" t="e">
        <f>E179/#REF!*100</f>
        <v>#REF!</v>
      </c>
      <c r="H179" s="35" t="e">
        <f>E179-#REF!</f>
        <v>#REF!</v>
      </c>
      <c r="I179" s="35" t="e">
        <f>E179-#REF!</f>
        <v>#REF!</v>
      </c>
    </row>
    <row r="180" spans="1:9" ht="31.5">
      <c r="A180" s="37"/>
      <c r="B180" s="39" t="s">
        <v>99</v>
      </c>
      <c r="C180" s="40"/>
      <c r="D180" s="41" t="s">
        <v>100</v>
      </c>
      <c r="E180" s="17">
        <v>7000</v>
      </c>
      <c r="F180" s="20" t="e">
        <f>E180/#REF!*100</f>
        <v>#REF!</v>
      </c>
      <c r="G180" s="34" t="e">
        <f>E180/#REF!*100</f>
        <v>#REF!</v>
      </c>
      <c r="H180" s="35" t="e">
        <f>E180-#REF!</f>
        <v>#REF!</v>
      </c>
      <c r="I180" s="35" t="e">
        <f>E180-#REF!</f>
        <v>#REF!</v>
      </c>
    </row>
    <row r="181" spans="1:9" ht="31.5" hidden="1">
      <c r="A181" s="37"/>
      <c r="B181" s="39" t="s">
        <v>120</v>
      </c>
      <c r="C181" s="33"/>
      <c r="D181" s="41">
        <v>6060</v>
      </c>
      <c r="E181" s="17">
        <v>0</v>
      </c>
      <c r="F181" s="20" t="e">
        <f>E181/#REF!*100</f>
        <v>#REF!</v>
      </c>
      <c r="G181" s="34" t="e">
        <f>E181/#REF!*100</f>
        <v>#REF!</v>
      </c>
      <c r="H181" s="35" t="e">
        <f>E181-#REF!</f>
        <v>#REF!</v>
      </c>
      <c r="I181" s="35" t="e">
        <f>E181-#REF!</f>
        <v>#REF!</v>
      </c>
    </row>
    <row r="182" spans="1:9" ht="15.75">
      <c r="A182" s="37"/>
      <c r="B182" s="42" t="s">
        <v>8</v>
      </c>
      <c r="C182" s="40">
        <v>75495</v>
      </c>
      <c r="D182" s="41"/>
      <c r="E182" s="16">
        <f>SUM(E184:E185)</f>
        <v>6000</v>
      </c>
      <c r="F182" s="20" t="e">
        <f>E182/#REF!*100</f>
        <v>#REF!</v>
      </c>
      <c r="G182" s="34" t="e">
        <f>E182/#REF!*100</f>
        <v>#REF!</v>
      </c>
      <c r="H182" s="35" t="e">
        <f>E182-#REF!</f>
        <v>#REF!</v>
      </c>
      <c r="I182" s="35" t="e">
        <f>E182-#REF!</f>
        <v>#REF!</v>
      </c>
    </row>
    <row r="183" spans="1:9" ht="15.75" hidden="1">
      <c r="A183" s="37"/>
      <c r="B183" s="42"/>
      <c r="C183" s="40"/>
      <c r="D183" s="41"/>
      <c r="E183" s="16">
        <f>-E182</f>
        <v>-6000</v>
      </c>
      <c r="F183" s="20" t="e">
        <f>E183/#REF!*100</f>
        <v>#REF!</v>
      </c>
      <c r="G183" s="34" t="e">
        <f>E183/#REF!*100</f>
        <v>#REF!</v>
      </c>
      <c r="H183" s="35" t="e">
        <f>E183-#REF!</f>
        <v>#REF!</v>
      </c>
      <c r="I183" s="35" t="e">
        <f>E183-#REF!</f>
        <v>#REF!</v>
      </c>
    </row>
    <row r="184" spans="1:9" ht="15.75">
      <c r="A184" s="37"/>
      <c r="B184" s="39" t="s">
        <v>66</v>
      </c>
      <c r="C184" s="33"/>
      <c r="D184" s="6" t="s">
        <v>67</v>
      </c>
      <c r="E184" s="17">
        <v>1000</v>
      </c>
      <c r="F184" s="20" t="e">
        <f>E184/#REF!*100</f>
        <v>#REF!</v>
      </c>
      <c r="G184" s="34" t="e">
        <f>E184/#REF!*100</f>
        <v>#REF!</v>
      </c>
      <c r="H184" s="35" t="e">
        <f>E184-#REF!</f>
        <v>#REF!</v>
      </c>
      <c r="I184" s="35" t="e">
        <f>E184-#REF!</f>
        <v>#REF!</v>
      </c>
    </row>
    <row r="185" spans="1:9" ht="15.75">
      <c r="A185" s="37"/>
      <c r="B185" s="39" t="s">
        <v>57</v>
      </c>
      <c r="C185" s="33"/>
      <c r="D185" s="6" t="s">
        <v>58</v>
      </c>
      <c r="E185" s="17">
        <v>5000</v>
      </c>
      <c r="F185" s="20" t="e">
        <f>E185/#REF!*100</f>
        <v>#REF!</v>
      </c>
      <c r="G185" s="34" t="e">
        <f>E185/#REF!*100</f>
        <v>#REF!</v>
      </c>
      <c r="H185" s="35" t="e">
        <f>E185-#REF!</f>
        <v>#REF!</v>
      </c>
      <c r="I185" s="35" t="e">
        <f>E185-#REF!</f>
        <v>#REF!</v>
      </c>
    </row>
    <row r="186" spans="1:9" ht="110.25">
      <c r="A186" s="31" t="s">
        <v>31</v>
      </c>
      <c r="B186" s="51" t="s">
        <v>32</v>
      </c>
      <c r="C186" s="33"/>
      <c r="D186" s="6"/>
      <c r="E186" s="13">
        <f>E188</f>
        <v>49500</v>
      </c>
      <c r="F186" s="20" t="e">
        <f>E186/#REF!*100</f>
        <v>#REF!</v>
      </c>
      <c r="G186" s="34" t="e">
        <f>E186/#REF!*100</f>
        <v>#REF!</v>
      </c>
      <c r="H186" s="35" t="e">
        <f>E186-#REF!</f>
        <v>#REF!</v>
      </c>
      <c r="I186" s="35" t="e">
        <f>E186-#REF!</f>
        <v>#REF!</v>
      </c>
    </row>
    <row r="187" spans="1:9" ht="15.75" hidden="1">
      <c r="A187" s="36"/>
      <c r="B187" s="51"/>
      <c r="C187" s="33"/>
      <c r="D187" s="6"/>
      <c r="E187" s="13">
        <f>-E186</f>
        <v>-49500</v>
      </c>
      <c r="F187" s="20" t="e">
        <f>E187/#REF!*100</f>
        <v>#REF!</v>
      </c>
      <c r="G187" s="34" t="e">
        <f>E187/#REF!*100</f>
        <v>#REF!</v>
      </c>
      <c r="H187" s="35" t="e">
        <f>E187-#REF!</f>
        <v>#REF!</v>
      </c>
      <c r="I187" s="35" t="e">
        <f>E187-#REF!</f>
        <v>#REF!</v>
      </c>
    </row>
    <row r="188" spans="1:9" ht="47.25">
      <c r="A188" s="37"/>
      <c r="B188" s="42" t="s">
        <v>141</v>
      </c>
      <c r="C188" s="33" t="s">
        <v>138</v>
      </c>
      <c r="D188" s="6"/>
      <c r="E188" s="16">
        <f>SUM(E190:E193)</f>
        <v>49500</v>
      </c>
      <c r="F188" s="20" t="e">
        <f>E188/#REF!*100</f>
        <v>#REF!</v>
      </c>
      <c r="G188" s="34" t="e">
        <f>E188/#REF!*100</f>
        <v>#REF!</v>
      </c>
      <c r="H188" s="35" t="e">
        <f>E188-#REF!</f>
        <v>#REF!</v>
      </c>
      <c r="I188" s="35" t="e">
        <f>E188-#REF!</f>
        <v>#REF!</v>
      </c>
    </row>
    <row r="189" spans="1:9" ht="15.75" hidden="1">
      <c r="A189" s="37"/>
      <c r="B189" s="42"/>
      <c r="C189" s="33"/>
      <c r="D189" s="6"/>
      <c r="E189" s="16">
        <f>-E188</f>
        <v>-49500</v>
      </c>
      <c r="F189" s="20" t="e">
        <f>E189/#REF!*100</f>
        <v>#REF!</v>
      </c>
      <c r="G189" s="34" t="e">
        <f>E189/#REF!*100</f>
        <v>#REF!</v>
      </c>
      <c r="H189" s="35" t="e">
        <f>E189-#REF!</f>
        <v>#REF!</v>
      </c>
      <c r="I189" s="35" t="e">
        <f>E189-#REF!</f>
        <v>#REF!</v>
      </c>
    </row>
    <row r="190" spans="1:9" ht="15.75">
      <c r="A190" s="37"/>
      <c r="B190" s="39" t="s">
        <v>139</v>
      </c>
      <c r="C190" s="33"/>
      <c r="D190" s="6" t="s">
        <v>140</v>
      </c>
      <c r="E190" s="17">
        <v>40000</v>
      </c>
      <c r="F190" s="20" t="e">
        <f>E190/#REF!*100</f>
        <v>#REF!</v>
      </c>
      <c r="G190" s="34" t="e">
        <f>E190/#REF!*100</f>
        <v>#REF!</v>
      </c>
      <c r="H190" s="35" t="e">
        <f>E190-#REF!</f>
        <v>#REF!</v>
      </c>
      <c r="I190" s="35" t="e">
        <f>E190-#REF!</f>
        <v>#REF!</v>
      </c>
    </row>
    <row r="191" spans="1:9" ht="15.75">
      <c r="A191" s="37"/>
      <c r="B191" s="39" t="s">
        <v>80</v>
      </c>
      <c r="C191" s="33"/>
      <c r="D191" s="6" t="s">
        <v>81</v>
      </c>
      <c r="E191" s="17">
        <v>1000</v>
      </c>
      <c r="F191" s="20" t="e">
        <f>E191/#REF!*100</f>
        <v>#REF!</v>
      </c>
      <c r="G191" s="34" t="e">
        <f>E191/#REF!*100</f>
        <v>#REF!</v>
      </c>
      <c r="H191" s="35" t="e">
        <f>E191-#REF!</f>
        <v>#REF!</v>
      </c>
      <c r="I191" s="35" t="e">
        <f>E191-#REF!</f>
        <v>#REF!</v>
      </c>
    </row>
    <row r="192" spans="1:9" ht="15.75">
      <c r="A192" s="37"/>
      <c r="B192" s="39" t="s">
        <v>84</v>
      </c>
      <c r="C192" s="33"/>
      <c r="D192" s="6" t="s">
        <v>85</v>
      </c>
      <c r="E192" s="17">
        <v>6000</v>
      </c>
      <c r="F192" s="20" t="e">
        <f>E192/#REF!*100</f>
        <v>#REF!</v>
      </c>
      <c r="G192" s="34" t="e">
        <f>E192/#REF!*100</f>
        <v>#REF!</v>
      </c>
      <c r="H192" s="35" t="e">
        <f>E192-#REF!</f>
        <v>#REF!</v>
      </c>
      <c r="I192" s="35" t="e">
        <f>E192-#REF!</f>
        <v>#REF!</v>
      </c>
    </row>
    <row r="193" spans="1:9" ht="15.75">
      <c r="A193" s="37"/>
      <c r="B193" s="39" t="s">
        <v>62</v>
      </c>
      <c r="C193" s="33"/>
      <c r="D193" s="6" t="s">
        <v>63</v>
      </c>
      <c r="E193" s="17">
        <v>2500</v>
      </c>
      <c r="F193" s="20" t="e">
        <f>E193/#REF!*100</f>
        <v>#REF!</v>
      </c>
      <c r="G193" s="34" t="e">
        <f>E193/#REF!*100</f>
        <v>#REF!</v>
      </c>
      <c r="H193" s="35" t="e">
        <f>E193-#REF!</f>
        <v>#REF!</v>
      </c>
      <c r="I193" s="35" t="e">
        <f>E193-#REF!</f>
        <v>#REF!</v>
      </c>
    </row>
    <row r="194" spans="1:9" ht="15.75">
      <c r="A194" s="31" t="s">
        <v>142</v>
      </c>
      <c r="B194" s="51" t="s">
        <v>143</v>
      </c>
      <c r="C194" s="33"/>
      <c r="D194" s="6"/>
      <c r="E194" s="13">
        <f>E196</f>
        <v>60000</v>
      </c>
      <c r="F194" s="20" t="e">
        <f>E194/#REF!*100</f>
        <v>#REF!</v>
      </c>
      <c r="G194" s="34" t="e">
        <f>E194/#REF!*100</f>
        <v>#REF!</v>
      </c>
      <c r="H194" s="35" t="e">
        <f>E194-#REF!</f>
        <v>#REF!</v>
      </c>
      <c r="I194" s="35" t="e">
        <f>E194-#REF!</f>
        <v>#REF!</v>
      </c>
    </row>
    <row r="195" spans="1:9" ht="15.75" hidden="1">
      <c r="A195" s="36"/>
      <c r="B195" s="51"/>
      <c r="C195" s="33"/>
      <c r="D195" s="6"/>
      <c r="E195" s="13">
        <f>-E194</f>
        <v>-60000</v>
      </c>
      <c r="F195" s="20" t="e">
        <f>E195/#REF!*100</f>
        <v>#REF!</v>
      </c>
      <c r="G195" s="34" t="e">
        <f>E195/#REF!*100</f>
        <v>#REF!</v>
      </c>
      <c r="H195" s="35" t="e">
        <f>E195-#REF!</f>
        <v>#REF!</v>
      </c>
      <c r="I195" s="35" t="e">
        <f>E195-#REF!</f>
        <v>#REF!</v>
      </c>
    </row>
    <row r="196" spans="1:9" ht="47.25">
      <c r="A196" s="37"/>
      <c r="B196" s="42" t="s">
        <v>144</v>
      </c>
      <c r="C196" s="33" t="s">
        <v>145</v>
      </c>
      <c r="D196" s="6"/>
      <c r="E196" s="16">
        <f>SUM(E198)</f>
        <v>60000</v>
      </c>
      <c r="F196" s="20" t="e">
        <f>E196/#REF!*100</f>
        <v>#REF!</v>
      </c>
      <c r="G196" s="34" t="e">
        <f>E196/#REF!*100</f>
        <v>#REF!</v>
      </c>
      <c r="H196" s="35" t="e">
        <f>E196-#REF!</f>
        <v>#REF!</v>
      </c>
      <c r="I196" s="35" t="e">
        <f>E196-#REF!</f>
        <v>#REF!</v>
      </c>
    </row>
    <row r="197" spans="1:9" ht="15.75" hidden="1">
      <c r="A197" s="37"/>
      <c r="B197" s="42"/>
      <c r="C197" s="33"/>
      <c r="D197" s="6"/>
      <c r="E197" s="16">
        <f>-E196</f>
        <v>-60000</v>
      </c>
      <c r="F197" s="20" t="e">
        <f>E197/#REF!*100</f>
        <v>#REF!</v>
      </c>
      <c r="G197" s="34" t="e">
        <f>E197/#REF!*100</f>
        <v>#REF!</v>
      </c>
      <c r="H197" s="35" t="e">
        <f>E197-#REF!</f>
        <v>#REF!</v>
      </c>
      <c r="I197" s="35" t="e">
        <f>E197-#REF!</f>
        <v>#REF!</v>
      </c>
    </row>
    <row r="198" spans="1:9" ht="15.75">
      <c r="A198" s="37"/>
      <c r="B198" s="39" t="s">
        <v>146</v>
      </c>
      <c r="C198" s="33"/>
      <c r="D198" s="6" t="s">
        <v>147</v>
      </c>
      <c r="E198" s="17">
        <v>60000</v>
      </c>
      <c r="F198" s="20" t="e">
        <f>E198/#REF!*100</f>
        <v>#REF!</v>
      </c>
      <c r="G198" s="34" t="e">
        <f>E198/#REF!*100</f>
        <v>#REF!</v>
      </c>
      <c r="H198" s="35" t="e">
        <f>E198-#REF!</f>
        <v>#REF!</v>
      </c>
      <c r="I198" s="35" t="e">
        <f>E198-#REF!</f>
        <v>#REF!</v>
      </c>
    </row>
    <row r="199" spans="1:9" ht="15.75">
      <c r="A199" s="31" t="s">
        <v>33</v>
      </c>
      <c r="B199" s="51" t="s">
        <v>148</v>
      </c>
      <c r="C199" s="33"/>
      <c r="D199" s="6"/>
      <c r="E199" s="13">
        <f>E201</f>
        <v>290700</v>
      </c>
      <c r="F199" s="20" t="e">
        <f>E199/#REF!*100</f>
        <v>#REF!</v>
      </c>
      <c r="G199" s="34" t="e">
        <f>E199/#REF!*100</f>
        <v>#REF!</v>
      </c>
      <c r="H199" s="35" t="e">
        <f>E199-#REF!</f>
        <v>#REF!</v>
      </c>
      <c r="I199" s="35" t="e">
        <f>E199-#REF!</f>
        <v>#REF!</v>
      </c>
    </row>
    <row r="200" spans="1:9" ht="15.75" hidden="1">
      <c r="A200" s="36"/>
      <c r="B200" s="51"/>
      <c r="C200" s="33"/>
      <c r="D200" s="6"/>
      <c r="E200" s="13">
        <f>-E199</f>
        <v>-290700</v>
      </c>
      <c r="F200" s="20" t="e">
        <f>E200/#REF!*100</f>
        <v>#REF!</v>
      </c>
      <c r="G200" s="34" t="e">
        <f>E200/#REF!*100</f>
        <v>#REF!</v>
      </c>
      <c r="H200" s="35" t="e">
        <f>E200-#REF!</f>
        <v>#REF!</v>
      </c>
      <c r="I200" s="35" t="e">
        <f>E200-#REF!</f>
        <v>#REF!</v>
      </c>
    </row>
    <row r="201" spans="1:9" ht="15.75">
      <c r="A201" s="37"/>
      <c r="B201" s="42" t="s">
        <v>149</v>
      </c>
      <c r="C201" s="33" t="s">
        <v>150</v>
      </c>
      <c r="D201" s="6"/>
      <c r="E201" s="16">
        <f>SUM(E203:E204)</f>
        <v>290700</v>
      </c>
      <c r="F201" s="20" t="e">
        <f>E201/#REF!*100</f>
        <v>#REF!</v>
      </c>
      <c r="G201" s="34" t="e">
        <f>E201/#REF!*100</f>
        <v>#REF!</v>
      </c>
      <c r="H201" s="35" t="e">
        <f>E201-#REF!</f>
        <v>#REF!</v>
      </c>
      <c r="I201" s="35" t="e">
        <f>E201-#REF!</f>
        <v>#REF!</v>
      </c>
    </row>
    <row r="202" spans="1:9" ht="15.75" hidden="1">
      <c r="A202" s="37"/>
      <c r="B202" s="42"/>
      <c r="C202" s="33"/>
      <c r="D202" s="6"/>
      <c r="E202" s="16">
        <f>-E201</f>
        <v>-290700</v>
      </c>
      <c r="F202" s="20" t="e">
        <f>E202/#REF!*100</f>
        <v>#REF!</v>
      </c>
      <c r="G202" s="34" t="e">
        <f>E202/#REF!*100</f>
        <v>#REF!</v>
      </c>
      <c r="H202" s="35" t="e">
        <f>E202-#REF!</f>
        <v>#REF!</v>
      </c>
      <c r="I202" s="35" t="e">
        <f>E202-#REF!</f>
        <v>#REF!</v>
      </c>
    </row>
    <row r="203" spans="1:9" ht="15.75">
      <c r="A203" s="37"/>
      <c r="B203" s="39" t="s">
        <v>151</v>
      </c>
      <c r="C203" s="33"/>
      <c r="D203" s="6" t="s">
        <v>152</v>
      </c>
      <c r="E203" s="17">
        <f>200000+30000-139300</f>
        <v>90700</v>
      </c>
      <c r="F203" s="20" t="e">
        <f>E203/#REF!*100</f>
        <v>#REF!</v>
      </c>
      <c r="G203" s="34" t="e">
        <f>E203/#REF!*100</f>
        <v>#REF!</v>
      </c>
      <c r="H203" s="35" t="e">
        <f>E203-#REF!</f>
        <v>#REF!</v>
      </c>
      <c r="I203" s="35" t="e">
        <f>E203-#REF!</f>
        <v>#REF!</v>
      </c>
    </row>
    <row r="204" spans="1:9" ht="23.25" customHeight="1">
      <c r="A204" s="37"/>
      <c r="B204" s="39" t="s">
        <v>153</v>
      </c>
      <c r="C204" s="33"/>
      <c r="D204" s="6" t="s">
        <v>154</v>
      </c>
      <c r="E204" s="17">
        <v>200000</v>
      </c>
      <c r="F204" s="20" t="e">
        <f>E204/#REF!*100</f>
        <v>#REF!</v>
      </c>
      <c r="G204" s="34" t="e">
        <f>E204/#REF!*100</f>
        <v>#REF!</v>
      </c>
      <c r="H204" s="35" t="e">
        <f>E204-#REF!</f>
        <v>#REF!</v>
      </c>
      <c r="I204" s="35" t="e">
        <f>E204-#REF!</f>
        <v>#REF!</v>
      </c>
    </row>
    <row r="205" spans="1:9" ht="15.75">
      <c r="A205" s="31" t="s">
        <v>34</v>
      </c>
      <c r="B205" s="51" t="s">
        <v>35</v>
      </c>
      <c r="C205" s="33"/>
      <c r="D205" s="6"/>
      <c r="E205" s="13">
        <f>E207+E210+E218</f>
        <v>3144034</v>
      </c>
      <c r="F205" s="20" t="e">
        <f>E205/#REF!*100</f>
        <v>#REF!</v>
      </c>
      <c r="G205" s="34" t="e">
        <f>E205/#REF!*100</f>
        <v>#REF!</v>
      </c>
      <c r="H205" s="35" t="e">
        <f>E205-#REF!</f>
        <v>#REF!</v>
      </c>
      <c r="I205" s="35" t="e">
        <f>E205-#REF!</f>
        <v>#REF!</v>
      </c>
    </row>
    <row r="206" spans="1:9" ht="15.75" hidden="1">
      <c r="A206" s="36"/>
      <c r="B206" s="51"/>
      <c r="C206" s="33"/>
      <c r="D206" s="6"/>
      <c r="E206" s="13">
        <f>-E205</f>
        <v>-3144034</v>
      </c>
      <c r="F206" s="20" t="e">
        <f>E206/#REF!*100</f>
        <v>#REF!</v>
      </c>
      <c r="G206" s="34" t="e">
        <f>E206/#REF!*100</f>
        <v>#REF!</v>
      </c>
      <c r="H206" s="35" t="e">
        <f>E206-#REF!</f>
        <v>#REF!</v>
      </c>
      <c r="I206" s="35" t="e">
        <f>E206-#REF!</f>
        <v>#REF!</v>
      </c>
    </row>
    <row r="207" spans="1:9" ht="15.75">
      <c r="A207" s="37"/>
      <c r="B207" s="42" t="s">
        <v>36</v>
      </c>
      <c r="C207" s="33" t="s">
        <v>37</v>
      </c>
      <c r="D207" s="6"/>
      <c r="E207" s="16">
        <f>SUM(E209:E209)</f>
        <v>2767973</v>
      </c>
      <c r="F207" s="20" t="e">
        <f>E207/#REF!*100</f>
        <v>#REF!</v>
      </c>
      <c r="G207" s="34" t="e">
        <f>E207/#REF!*100</f>
        <v>#REF!</v>
      </c>
      <c r="H207" s="35" t="e">
        <f>E207-#REF!</f>
        <v>#REF!</v>
      </c>
      <c r="I207" s="35" t="e">
        <f>E207-#REF!</f>
        <v>#REF!</v>
      </c>
    </row>
    <row r="208" spans="1:9" ht="15.75" hidden="1">
      <c r="A208" s="37"/>
      <c r="B208" s="42"/>
      <c r="C208" s="33"/>
      <c r="D208" s="6"/>
      <c r="E208" s="16">
        <f>-E207</f>
        <v>-2767973</v>
      </c>
      <c r="F208" s="20" t="e">
        <f>E208/#REF!*100</f>
        <v>#REF!</v>
      </c>
      <c r="G208" s="34" t="e">
        <f>E208/#REF!*100</f>
        <v>#REF!</v>
      </c>
      <c r="H208" s="35" t="e">
        <f>E208-#REF!</f>
        <v>#REF!</v>
      </c>
      <c r="I208" s="35" t="e">
        <f>E208-#REF!</f>
        <v>#REF!</v>
      </c>
    </row>
    <row r="209" spans="1:10" ht="31.5">
      <c r="A209" s="37"/>
      <c r="B209" s="39" t="s">
        <v>59</v>
      </c>
      <c r="C209" s="33"/>
      <c r="D209" s="6" t="s">
        <v>60</v>
      </c>
      <c r="E209" s="17">
        <f>2260141+200000+307832</f>
        <v>2767973</v>
      </c>
      <c r="F209" s="17">
        <f>2260141+200000+307832</f>
        <v>2767973</v>
      </c>
      <c r="G209" s="17">
        <f>2260141+200000+307832</f>
        <v>2767973</v>
      </c>
      <c r="H209" s="17">
        <f>2260141+200000+307832</f>
        <v>2767973</v>
      </c>
      <c r="I209" s="17">
        <f>2260141+200000+307832</f>
        <v>2767973</v>
      </c>
      <c r="J209" s="17"/>
    </row>
    <row r="210" spans="1:9" ht="15.75">
      <c r="A210" s="37"/>
      <c r="B210" s="42" t="s">
        <v>155</v>
      </c>
      <c r="C210" s="33" t="s">
        <v>156</v>
      </c>
      <c r="D210" s="6"/>
      <c r="E210" s="16">
        <f>SUM(E212:E217)</f>
        <v>331120</v>
      </c>
      <c r="F210" s="20" t="e">
        <f>E210/#REF!*100</f>
        <v>#REF!</v>
      </c>
      <c r="G210" s="34" t="e">
        <f>E210/#REF!*100</f>
        <v>#REF!</v>
      </c>
      <c r="H210" s="35" t="e">
        <f>E210-#REF!</f>
        <v>#REF!</v>
      </c>
      <c r="I210" s="35" t="e">
        <f>E210-#REF!</f>
        <v>#REF!</v>
      </c>
    </row>
    <row r="211" spans="1:9" ht="15.75" hidden="1">
      <c r="A211" s="37"/>
      <c r="B211" s="42"/>
      <c r="C211" s="33"/>
      <c r="D211" s="6"/>
      <c r="E211" s="16">
        <f>-E210</f>
        <v>-331120</v>
      </c>
      <c r="F211" s="20" t="e">
        <f>E211/#REF!*100</f>
        <v>#REF!</v>
      </c>
      <c r="G211" s="34" t="e">
        <f>E211/#REF!*100</f>
        <v>#REF!</v>
      </c>
      <c r="H211" s="35" t="e">
        <f>E211-#REF!</f>
        <v>#REF!</v>
      </c>
      <c r="I211" s="35" t="e">
        <f>E211-#REF!</f>
        <v>#REF!</v>
      </c>
    </row>
    <row r="212" spans="1:9" ht="15.75">
      <c r="A212" s="37"/>
      <c r="B212" s="39" t="s">
        <v>76</v>
      </c>
      <c r="C212" s="33"/>
      <c r="D212" s="6" t="s">
        <v>77</v>
      </c>
      <c r="E212" s="17">
        <v>22000</v>
      </c>
      <c r="F212" s="20" t="e">
        <f>E212/#REF!*100</f>
        <v>#REF!</v>
      </c>
      <c r="G212" s="34" t="e">
        <f>E212/#REF!*100</f>
        <v>#REF!</v>
      </c>
      <c r="H212" s="35" t="e">
        <f>E212-#REF!</f>
        <v>#REF!</v>
      </c>
      <c r="I212" s="35" t="e">
        <f>E212-#REF!</f>
        <v>#REF!</v>
      </c>
    </row>
    <row r="213" spans="1:9" ht="15.75">
      <c r="A213" s="37"/>
      <c r="B213" s="39" t="s">
        <v>80</v>
      </c>
      <c r="C213" s="33"/>
      <c r="D213" s="6" t="s">
        <v>81</v>
      </c>
      <c r="E213" s="17">
        <v>3600</v>
      </c>
      <c r="F213" s="20" t="e">
        <f>E213/#REF!*100</f>
        <v>#REF!</v>
      </c>
      <c r="G213" s="34" t="e">
        <f>E213/#REF!*100</f>
        <v>#REF!</v>
      </c>
      <c r="H213" s="35" t="e">
        <f>E213-#REF!</f>
        <v>#REF!</v>
      </c>
      <c r="I213" s="35" t="e">
        <f>E213-#REF!</f>
        <v>#REF!</v>
      </c>
    </row>
    <row r="214" spans="1:9" ht="15.75">
      <c r="A214" s="37"/>
      <c r="B214" s="39" t="s">
        <v>82</v>
      </c>
      <c r="C214" s="33"/>
      <c r="D214" s="6" t="s">
        <v>83</v>
      </c>
      <c r="E214" s="17">
        <v>600</v>
      </c>
      <c r="F214" s="20" t="e">
        <f>E214/#REF!*100</f>
        <v>#REF!</v>
      </c>
      <c r="G214" s="34" t="e">
        <f>E214/#REF!*100</f>
        <v>#REF!</v>
      </c>
      <c r="H214" s="35" t="e">
        <f>E214-#REF!</f>
        <v>#REF!</v>
      </c>
      <c r="I214" s="35" t="e">
        <f>E214-#REF!</f>
        <v>#REF!</v>
      </c>
    </row>
    <row r="215" spans="1:9" ht="15.75">
      <c r="A215" s="37"/>
      <c r="B215" s="39" t="s">
        <v>66</v>
      </c>
      <c r="C215" s="33"/>
      <c r="D215" s="6" t="s">
        <v>67</v>
      </c>
      <c r="E215" s="17">
        <v>14000</v>
      </c>
      <c r="F215" s="20" t="e">
        <f>E215/#REF!*100</f>
        <v>#REF!</v>
      </c>
      <c r="G215" s="34" t="e">
        <f>E215/#REF!*100</f>
        <v>#REF!</v>
      </c>
      <c r="H215" s="35" t="e">
        <f>E215-#REF!</f>
        <v>#REF!</v>
      </c>
      <c r="I215" s="35" t="e">
        <f>E215-#REF!</f>
        <v>#REF!</v>
      </c>
    </row>
    <row r="216" spans="1:9" ht="15.75">
      <c r="A216" s="37"/>
      <c r="B216" s="39" t="s">
        <v>57</v>
      </c>
      <c r="C216" s="33"/>
      <c r="D216" s="6" t="s">
        <v>58</v>
      </c>
      <c r="E216" s="17">
        <v>290000</v>
      </c>
      <c r="F216" s="20" t="e">
        <f>E216/#REF!*100</f>
        <v>#REF!</v>
      </c>
      <c r="G216" s="34" t="e">
        <f>E216/#REF!*100</f>
        <v>#REF!</v>
      </c>
      <c r="H216" s="35" t="e">
        <f>E216-#REF!</f>
        <v>#REF!</v>
      </c>
      <c r="I216" s="35" t="e">
        <f>E216-#REF!</f>
        <v>#REF!</v>
      </c>
    </row>
    <row r="217" spans="1:9" ht="31.5">
      <c r="A217" s="37"/>
      <c r="B217" s="39" t="s">
        <v>94</v>
      </c>
      <c r="C217" s="33"/>
      <c r="D217" s="6" t="s">
        <v>95</v>
      </c>
      <c r="E217" s="17">
        <v>920</v>
      </c>
      <c r="F217" s="20" t="e">
        <f>E217/#REF!*100</f>
        <v>#REF!</v>
      </c>
      <c r="G217" s="34" t="e">
        <f>E217/#REF!*100</f>
        <v>#REF!</v>
      </c>
      <c r="H217" s="35" t="e">
        <f>E217-#REF!</f>
        <v>#REF!</v>
      </c>
      <c r="I217" s="35" t="e">
        <f>E217-#REF!</f>
        <v>#REF!</v>
      </c>
    </row>
    <row r="218" spans="1:9" ht="15.75">
      <c r="A218" s="37"/>
      <c r="B218" s="42" t="s">
        <v>8</v>
      </c>
      <c r="C218" s="33" t="s">
        <v>38</v>
      </c>
      <c r="D218" s="6"/>
      <c r="E218" s="16">
        <f>SUM(E220:E225)</f>
        <v>44941</v>
      </c>
      <c r="F218" s="20" t="e">
        <f>E218/#REF!*100</f>
        <v>#REF!</v>
      </c>
      <c r="G218" s="34" t="e">
        <f>E218/#REF!*100</f>
        <v>#REF!</v>
      </c>
      <c r="H218" s="35" t="e">
        <f>E218-#REF!</f>
        <v>#REF!</v>
      </c>
      <c r="I218" s="35" t="e">
        <f>E218-#REF!</f>
        <v>#REF!</v>
      </c>
    </row>
    <row r="219" spans="1:9" ht="15.75" hidden="1">
      <c r="A219" s="37"/>
      <c r="B219" s="42"/>
      <c r="C219" s="33"/>
      <c r="D219" s="6"/>
      <c r="E219" s="16">
        <f>-E218</f>
        <v>-44941</v>
      </c>
      <c r="F219" s="20" t="e">
        <f>E219/#REF!*100</f>
        <v>#REF!</v>
      </c>
      <c r="G219" s="34" t="e">
        <f>E219/#REF!*100</f>
        <v>#REF!</v>
      </c>
      <c r="H219" s="35" t="e">
        <f>E219-#REF!</f>
        <v>#REF!</v>
      </c>
      <c r="I219" s="35" t="e">
        <f>E219-#REF!</f>
        <v>#REF!</v>
      </c>
    </row>
    <row r="220" spans="1:9" ht="15.75">
      <c r="A220" s="37"/>
      <c r="B220" s="39" t="s">
        <v>106</v>
      </c>
      <c r="C220" s="33"/>
      <c r="D220" s="6" t="s">
        <v>107</v>
      </c>
      <c r="E220" s="17">
        <v>300</v>
      </c>
      <c r="F220" s="20" t="e">
        <f>E220/#REF!*100</f>
        <v>#REF!</v>
      </c>
      <c r="G220" s="34" t="e">
        <f>E220/#REF!*100</f>
        <v>#REF!</v>
      </c>
      <c r="H220" s="35" t="e">
        <f>E220-#REF!</f>
        <v>#REF!</v>
      </c>
      <c r="I220" s="35" t="e">
        <f>E220-#REF!</f>
        <v>#REF!</v>
      </c>
    </row>
    <row r="221" spans="1:9" ht="15.75">
      <c r="A221" s="37"/>
      <c r="B221" s="39" t="s">
        <v>157</v>
      </c>
      <c r="C221" s="33"/>
      <c r="D221" s="6" t="s">
        <v>158</v>
      </c>
      <c r="E221" s="17">
        <v>5000</v>
      </c>
      <c r="F221" s="20" t="e">
        <f>E221/#REF!*100</f>
        <v>#REF!</v>
      </c>
      <c r="G221" s="34" t="e">
        <f>E221/#REF!*100</f>
        <v>#REF!</v>
      </c>
      <c r="H221" s="35" t="e">
        <f>E221-#REF!</f>
        <v>#REF!</v>
      </c>
      <c r="I221" s="35" t="e">
        <f>E221-#REF!</f>
        <v>#REF!</v>
      </c>
    </row>
    <row r="222" spans="1:9" ht="15.75">
      <c r="A222" s="37"/>
      <c r="B222" s="39" t="s">
        <v>206</v>
      </c>
      <c r="C222" s="33"/>
      <c r="D222" s="6" t="s">
        <v>67</v>
      </c>
      <c r="E222" s="17">
        <v>5000</v>
      </c>
      <c r="F222" s="20" t="e">
        <f>E222/#REF!*100</f>
        <v>#REF!</v>
      </c>
      <c r="G222" s="34" t="e">
        <f>E222/#REF!*100</f>
        <v>#REF!</v>
      </c>
      <c r="H222" s="35" t="e">
        <f>E222-#REF!</f>
        <v>#REF!</v>
      </c>
      <c r="I222" s="35" t="e">
        <f>E222-#REF!</f>
        <v>#REF!</v>
      </c>
    </row>
    <row r="223" spans="1:9" ht="15.75">
      <c r="A223" s="37"/>
      <c r="B223" s="39" t="s">
        <v>57</v>
      </c>
      <c r="C223" s="33"/>
      <c r="D223" s="6" t="s">
        <v>58</v>
      </c>
      <c r="E223" s="17">
        <f>8221+10000+3000-3850</f>
        <v>17371</v>
      </c>
      <c r="F223" s="20" t="e">
        <f>E223/#REF!*100</f>
        <v>#REF!</v>
      </c>
      <c r="G223" s="34" t="e">
        <f>E223/#REF!*100</f>
        <v>#REF!</v>
      </c>
      <c r="H223" s="35" t="e">
        <f>E223-#REF!</f>
        <v>#REF!</v>
      </c>
      <c r="I223" s="35" t="e">
        <f>E223-#REF!</f>
        <v>#REF!</v>
      </c>
    </row>
    <row r="224" spans="1:9" ht="15.75">
      <c r="A224" s="37"/>
      <c r="B224" s="39" t="s">
        <v>57</v>
      </c>
      <c r="C224" s="33"/>
      <c r="D224" s="6" t="s">
        <v>215</v>
      </c>
      <c r="E224" s="17">
        <v>13420</v>
      </c>
      <c r="F224" s="20"/>
      <c r="G224" s="34"/>
      <c r="H224" s="35"/>
      <c r="I224" s="35"/>
    </row>
    <row r="225" spans="1:9" ht="15.75">
      <c r="A225" s="37"/>
      <c r="B225" s="39" t="s">
        <v>108</v>
      </c>
      <c r="C225" s="33"/>
      <c r="D225" s="6" t="s">
        <v>110</v>
      </c>
      <c r="E225" s="17">
        <v>3850</v>
      </c>
      <c r="F225" s="20"/>
      <c r="G225" s="34"/>
      <c r="H225" s="35"/>
      <c r="I225" s="35"/>
    </row>
    <row r="226" spans="1:9" ht="15.75">
      <c r="A226" s="31" t="s">
        <v>159</v>
      </c>
      <c r="B226" s="51" t="s">
        <v>160</v>
      </c>
      <c r="C226" s="33"/>
      <c r="D226" s="6"/>
      <c r="E226" s="13">
        <f>E228+E231+E235+E248</f>
        <v>142000</v>
      </c>
      <c r="F226" s="20" t="e">
        <f>E226/#REF!*100</f>
        <v>#REF!</v>
      </c>
      <c r="G226" s="34" t="e">
        <f>E226/#REF!*100</f>
        <v>#REF!</v>
      </c>
      <c r="H226" s="35" t="e">
        <f>E226-#REF!</f>
        <v>#REF!</v>
      </c>
      <c r="I226" s="35" t="e">
        <f>E226-#REF!</f>
        <v>#REF!</v>
      </c>
    </row>
    <row r="227" spans="1:9" ht="15.75" hidden="1">
      <c r="A227" s="36"/>
      <c r="B227" s="51"/>
      <c r="C227" s="33"/>
      <c r="D227" s="6"/>
      <c r="E227" s="13">
        <f>-E226</f>
        <v>-142000</v>
      </c>
      <c r="F227" s="20" t="e">
        <f>E227/#REF!*100</f>
        <v>#REF!</v>
      </c>
      <c r="G227" s="34" t="e">
        <f>E227/#REF!*100</f>
        <v>#REF!</v>
      </c>
      <c r="H227" s="35" t="e">
        <f>E227-#REF!</f>
        <v>#REF!</v>
      </c>
      <c r="I227" s="35" t="e">
        <f>E227-#REF!</f>
        <v>#REF!</v>
      </c>
    </row>
    <row r="228" spans="1:9" ht="15.75">
      <c r="A228" s="37"/>
      <c r="B228" s="42" t="s">
        <v>161</v>
      </c>
      <c r="C228" s="33" t="s">
        <v>162</v>
      </c>
      <c r="D228" s="6"/>
      <c r="E228" s="16">
        <f>SUM(E230)</f>
        <v>10000</v>
      </c>
      <c r="F228" s="20" t="e">
        <f>E228/#REF!*100</f>
        <v>#REF!</v>
      </c>
      <c r="G228" s="34" t="e">
        <f>E228/#REF!*100</f>
        <v>#REF!</v>
      </c>
      <c r="H228" s="35" t="e">
        <f>E228-#REF!</f>
        <v>#REF!</v>
      </c>
      <c r="I228" s="35" t="e">
        <f>E228-#REF!</f>
        <v>#REF!</v>
      </c>
    </row>
    <row r="229" spans="1:9" ht="15.75" hidden="1">
      <c r="A229" s="37"/>
      <c r="B229" s="42"/>
      <c r="C229" s="33"/>
      <c r="D229" s="6"/>
      <c r="E229" s="16">
        <f>-E228</f>
        <v>-10000</v>
      </c>
      <c r="F229" s="20" t="e">
        <f>E229/#REF!*100</f>
        <v>#REF!</v>
      </c>
      <c r="G229" s="34" t="e">
        <f>E229/#REF!*100</f>
        <v>#REF!</v>
      </c>
      <c r="H229" s="35" t="e">
        <f>E229-#REF!</f>
        <v>#REF!</v>
      </c>
      <c r="I229" s="35" t="e">
        <f>E229-#REF!</f>
        <v>#REF!</v>
      </c>
    </row>
    <row r="230" spans="1:10" ht="78.75">
      <c r="A230" s="37"/>
      <c r="B230" s="39" t="s">
        <v>196</v>
      </c>
      <c r="C230" s="33"/>
      <c r="D230" s="6" t="s">
        <v>50</v>
      </c>
      <c r="E230" s="17">
        <v>10000</v>
      </c>
      <c r="F230" s="17">
        <v>10000</v>
      </c>
      <c r="G230" s="17">
        <v>10000</v>
      </c>
      <c r="H230" s="17">
        <v>10000</v>
      </c>
      <c r="I230" s="17">
        <v>10000</v>
      </c>
      <c r="J230" s="17"/>
    </row>
    <row r="231" spans="1:16" s="22" customFormat="1" ht="15.75">
      <c r="A231" s="37"/>
      <c r="B231" s="42" t="s">
        <v>163</v>
      </c>
      <c r="C231" s="33" t="s">
        <v>164</v>
      </c>
      <c r="D231" s="6"/>
      <c r="E231" s="16">
        <f>SUM(E233:E234)</f>
        <v>5000</v>
      </c>
      <c r="F231" s="20" t="e">
        <f>E231/#REF!*100</f>
        <v>#REF!</v>
      </c>
      <c r="G231" s="34" t="e">
        <f>E231/#REF!*100</f>
        <v>#REF!</v>
      </c>
      <c r="H231" s="35" t="e">
        <f>E231-#REF!</f>
        <v>#REF!</v>
      </c>
      <c r="I231" s="35" t="e">
        <f>E231-#REF!</f>
        <v>#REF!</v>
      </c>
      <c r="J231" s="62"/>
      <c r="K231" s="62"/>
      <c r="L231" s="62"/>
      <c r="M231" s="62"/>
      <c r="N231" s="62"/>
      <c r="O231" s="62"/>
      <c r="P231" s="62"/>
    </row>
    <row r="232" spans="1:16" s="22" customFormat="1" ht="15.75" hidden="1">
      <c r="A232" s="37"/>
      <c r="B232" s="42"/>
      <c r="C232" s="33"/>
      <c r="D232" s="6"/>
      <c r="E232" s="16">
        <f>-E231</f>
        <v>-5000</v>
      </c>
      <c r="F232" s="20" t="e">
        <f>E232/#REF!*100</f>
        <v>#REF!</v>
      </c>
      <c r="G232" s="34" t="e">
        <f>E232/#REF!*100</f>
        <v>#REF!</v>
      </c>
      <c r="H232" s="35" t="e">
        <f>E232-#REF!</f>
        <v>#REF!</v>
      </c>
      <c r="I232" s="35" t="e">
        <f>E232-#REF!</f>
        <v>#REF!</v>
      </c>
      <c r="J232" s="62"/>
      <c r="K232" s="62"/>
      <c r="L232" s="62"/>
      <c r="M232" s="62"/>
      <c r="N232" s="62"/>
      <c r="O232" s="62"/>
      <c r="P232" s="62"/>
    </row>
    <row r="233" spans="1:16" s="22" customFormat="1" ht="15.75">
      <c r="A233" s="37"/>
      <c r="B233" s="39" t="s">
        <v>66</v>
      </c>
      <c r="C233" s="33"/>
      <c r="D233" s="6" t="s">
        <v>67</v>
      </c>
      <c r="E233" s="17">
        <v>2000</v>
      </c>
      <c r="F233" s="20" t="e">
        <f>E233/#REF!*100</f>
        <v>#REF!</v>
      </c>
      <c r="G233" s="34" t="e">
        <f>E233/#REF!*100</f>
        <v>#REF!</v>
      </c>
      <c r="H233" s="35" t="e">
        <f>E233-#REF!</f>
        <v>#REF!</v>
      </c>
      <c r="I233" s="35" t="e">
        <f>E233-#REF!</f>
        <v>#REF!</v>
      </c>
      <c r="J233" s="62"/>
      <c r="K233" s="62"/>
      <c r="L233" s="62"/>
      <c r="M233" s="62"/>
      <c r="N233" s="62"/>
      <c r="O233" s="62"/>
      <c r="P233" s="62"/>
    </row>
    <row r="234" spans="1:16" s="22" customFormat="1" ht="15.75">
      <c r="A234" s="37"/>
      <c r="B234" s="39" t="s">
        <v>57</v>
      </c>
      <c r="C234" s="33"/>
      <c r="D234" s="6" t="s">
        <v>58</v>
      </c>
      <c r="E234" s="17">
        <v>3000</v>
      </c>
      <c r="F234" s="20" t="e">
        <f>E234/#REF!*100</f>
        <v>#REF!</v>
      </c>
      <c r="G234" s="34" t="e">
        <f>E234/#REF!*100</f>
        <v>#REF!</v>
      </c>
      <c r="H234" s="35" t="e">
        <f>E234-#REF!</f>
        <v>#REF!</v>
      </c>
      <c r="I234" s="35" t="e">
        <f>E234-#REF!</f>
        <v>#REF!</v>
      </c>
      <c r="J234" s="62"/>
      <c r="K234" s="62"/>
      <c r="L234" s="62"/>
      <c r="M234" s="62"/>
      <c r="N234" s="62"/>
      <c r="O234" s="62"/>
      <c r="P234" s="62"/>
    </row>
    <row r="235" spans="1:16" s="22" customFormat="1" ht="15.75">
      <c r="A235" s="37"/>
      <c r="B235" s="42" t="s">
        <v>165</v>
      </c>
      <c r="C235" s="33" t="s">
        <v>166</v>
      </c>
      <c r="D235" s="6"/>
      <c r="E235" s="16">
        <f>SUM(E237:E247)</f>
        <v>122000</v>
      </c>
      <c r="F235" s="20" t="e">
        <f>E235/#REF!*100</f>
        <v>#REF!</v>
      </c>
      <c r="G235" s="34" t="e">
        <f>E235/#REF!*100</f>
        <v>#REF!</v>
      </c>
      <c r="H235" s="35" t="e">
        <f>E235-#REF!</f>
        <v>#REF!</v>
      </c>
      <c r="I235" s="35" t="e">
        <f>E235-#REF!</f>
        <v>#REF!</v>
      </c>
      <c r="J235" s="62"/>
      <c r="K235" s="62"/>
      <c r="L235" s="62"/>
      <c r="M235" s="62"/>
      <c r="N235" s="62"/>
      <c r="O235" s="62"/>
      <c r="P235" s="62"/>
    </row>
    <row r="236" spans="1:16" s="22" customFormat="1" ht="15.75" hidden="1">
      <c r="A236" s="37"/>
      <c r="B236" s="42"/>
      <c r="C236" s="33"/>
      <c r="D236" s="6"/>
      <c r="E236" s="16">
        <f>-E235</f>
        <v>-122000</v>
      </c>
      <c r="F236" s="20" t="e">
        <f>E236/#REF!*100</f>
        <v>#REF!</v>
      </c>
      <c r="G236" s="34" t="e">
        <f>E236/#REF!*100</f>
        <v>#REF!</v>
      </c>
      <c r="H236" s="35" t="e">
        <f>E236-#REF!</f>
        <v>#REF!</v>
      </c>
      <c r="I236" s="35" t="e">
        <f>E236-#REF!</f>
        <v>#REF!</v>
      </c>
      <c r="J236" s="62"/>
      <c r="K236" s="62"/>
      <c r="L236" s="62"/>
      <c r="M236" s="62"/>
      <c r="N236" s="62"/>
      <c r="O236" s="62"/>
      <c r="P236" s="62"/>
    </row>
    <row r="237" spans="1:9" ht="63" hidden="1">
      <c r="A237" s="37"/>
      <c r="B237" s="39" t="s">
        <v>103</v>
      </c>
      <c r="C237" s="33"/>
      <c r="D237" s="6" t="s">
        <v>51</v>
      </c>
      <c r="E237" s="17"/>
      <c r="F237" s="20" t="e">
        <f>E237/#REF!*100</f>
        <v>#REF!</v>
      </c>
      <c r="G237" s="34" t="e">
        <f>E237/#REF!*100</f>
        <v>#REF!</v>
      </c>
      <c r="H237" s="35" t="e">
        <f>E237-#REF!</f>
        <v>#REF!</v>
      </c>
      <c r="I237" s="35" t="e">
        <f>E237-#REF!</f>
        <v>#REF!</v>
      </c>
    </row>
    <row r="238" spans="1:9" ht="15.75">
      <c r="A238" s="37"/>
      <c r="B238" s="39" t="s">
        <v>80</v>
      </c>
      <c r="C238" s="33"/>
      <c r="D238" s="6" t="s">
        <v>81</v>
      </c>
      <c r="E238" s="17">
        <v>1100</v>
      </c>
      <c r="F238" s="20" t="e">
        <f>E238/#REF!*100</f>
        <v>#REF!</v>
      </c>
      <c r="G238" s="34" t="e">
        <f>E238/#REF!*100</f>
        <v>#REF!</v>
      </c>
      <c r="H238" s="35" t="e">
        <f>E238-#REF!</f>
        <v>#REF!</v>
      </c>
      <c r="I238" s="35" t="e">
        <f>E238-#REF!</f>
        <v>#REF!</v>
      </c>
    </row>
    <row r="239" spans="1:9" ht="15.75">
      <c r="A239" s="37"/>
      <c r="B239" s="39" t="s">
        <v>82</v>
      </c>
      <c r="C239" s="33"/>
      <c r="D239" s="6" t="s">
        <v>83</v>
      </c>
      <c r="E239" s="17">
        <v>50</v>
      </c>
      <c r="F239" s="20" t="e">
        <f>E239/#REF!*100</f>
        <v>#REF!</v>
      </c>
      <c r="G239" s="34" t="e">
        <f>E239/#REF!*100</f>
        <v>#REF!</v>
      </c>
      <c r="H239" s="35" t="e">
        <f>E239-#REF!</f>
        <v>#REF!</v>
      </c>
      <c r="I239" s="35" t="e">
        <f>E239-#REF!</f>
        <v>#REF!</v>
      </c>
    </row>
    <row r="240" spans="1:9" ht="15.75">
      <c r="A240" s="37"/>
      <c r="B240" s="39" t="s">
        <v>84</v>
      </c>
      <c r="C240" s="33"/>
      <c r="D240" s="6" t="s">
        <v>85</v>
      </c>
      <c r="E240" s="17">
        <v>45000</v>
      </c>
      <c r="F240" s="20" t="e">
        <f>E240/#REF!*100</f>
        <v>#REF!</v>
      </c>
      <c r="G240" s="34" t="e">
        <f>E240/#REF!*100</f>
        <v>#REF!</v>
      </c>
      <c r="H240" s="35" t="e">
        <f>E240-#REF!</f>
        <v>#REF!</v>
      </c>
      <c r="I240" s="35" t="e">
        <f>E240-#REF!</f>
        <v>#REF!</v>
      </c>
    </row>
    <row r="241" spans="1:9" ht="15.75">
      <c r="A241" s="37"/>
      <c r="B241" s="39" t="s">
        <v>66</v>
      </c>
      <c r="C241" s="33"/>
      <c r="D241" s="6" t="s">
        <v>67</v>
      </c>
      <c r="E241" s="17">
        <v>34000</v>
      </c>
      <c r="F241" s="20" t="e">
        <f>E241/#REF!*100</f>
        <v>#REF!</v>
      </c>
      <c r="G241" s="34" t="e">
        <f>E241/#REF!*100</f>
        <v>#REF!</v>
      </c>
      <c r="H241" s="35" t="e">
        <f>E241-#REF!</f>
        <v>#REF!</v>
      </c>
      <c r="I241" s="35" t="e">
        <f>E241-#REF!</f>
        <v>#REF!</v>
      </c>
    </row>
    <row r="242" spans="1:9" ht="15.75">
      <c r="A242" s="37"/>
      <c r="B242" s="39" t="s">
        <v>113</v>
      </c>
      <c r="C242" s="33"/>
      <c r="D242" s="6" t="s">
        <v>115</v>
      </c>
      <c r="E242" s="17">
        <v>8500</v>
      </c>
      <c r="F242" s="20" t="e">
        <f>E242/#REF!*100</f>
        <v>#REF!</v>
      </c>
      <c r="G242" s="34" t="e">
        <f>E242/#REF!*100</f>
        <v>#REF!</v>
      </c>
      <c r="H242" s="35" t="e">
        <f>E242-#REF!</f>
        <v>#REF!</v>
      </c>
      <c r="I242" s="35" t="e">
        <f>E242-#REF!</f>
        <v>#REF!</v>
      </c>
    </row>
    <row r="243" spans="1:9" ht="15.75">
      <c r="A243" s="37"/>
      <c r="B243" s="39" t="s">
        <v>57</v>
      </c>
      <c r="C243" s="33"/>
      <c r="D243" s="6" t="s">
        <v>58</v>
      </c>
      <c r="E243" s="17">
        <v>29750</v>
      </c>
      <c r="F243" s="20" t="e">
        <f>E243/#REF!*100</f>
        <v>#REF!</v>
      </c>
      <c r="G243" s="34" t="e">
        <f>E243/#REF!*100</f>
        <v>#REF!</v>
      </c>
      <c r="H243" s="35" t="e">
        <f>E243-#REF!</f>
        <v>#REF!</v>
      </c>
      <c r="I243" s="35" t="e">
        <f>E243-#REF!</f>
        <v>#REF!</v>
      </c>
    </row>
    <row r="244" spans="1:9" ht="31.5">
      <c r="A244" s="37"/>
      <c r="B244" s="39" t="s">
        <v>90</v>
      </c>
      <c r="C244" s="33"/>
      <c r="D244" s="6" t="s">
        <v>91</v>
      </c>
      <c r="E244" s="17">
        <v>300</v>
      </c>
      <c r="F244" s="20" t="e">
        <f>E244/#REF!*100</f>
        <v>#REF!</v>
      </c>
      <c r="G244" s="34" t="e">
        <f>E244/#REF!*100</f>
        <v>#REF!</v>
      </c>
      <c r="H244" s="35" t="e">
        <f>E244-#REF!</f>
        <v>#REF!</v>
      </c>
      <c r="I244" s="35" t="e">
        <f>E244-#REF!</f>
        <v>#REF!</v>
      </c>
    </row>
    <row r="245" spans="1:9" ht="15.75">
      <c r="A245" s="37"/>
      <c r="B245" s="39" t="s">
        <v>109</v>
      </c>
      <c r="C245" s="33"/>
      <c r="D245" s="6" t="s">
        <v>93</v>
      </c>
      <c r="E245" s="17">
        <v>2000</v>
      </c>
      <c r="F245" s="20" t="e">
        <f>E245/#REF!*100</f>
        <v>#REF!</v>
      </c>
      <c r="G245" s="34" t="e">
        <f>E245/#REF!*100</f>
        <v>#REF!</v>
      </c>
      <c r="H245" s="35" t="e">
        <f>E245-#REF!</f>
        <v>#REF!</v>
      </c>
      <c r="I245" s="35" t="e">
        <f>E245-#REF!</f>
        <v>#REF!</v>
      </c>
    </row>
    <row r="246" spans="1:9" ht="31.5">
      <c r="A246" s="37"/>
      <c r="B246" s="39" t="s">
        <v>98</v>
      </c>
      <c r="C246" s="33"/>
      <c r="D246" s="6" t="s">
        <v>97</v>
      </c>
      <c r="E246" s="17">
        <v>300</v>
      </c>
      <c r="F246" s="20" t="e">
        <f>E246/#REF!*100</f>
        <v>#REF!</v>
      </c>
      <c r="G246" s="34" t="e">
        <f>E246/#REF!*100</f>
        <v>#REF!</v>
      </c>
      <c r="H246" s="35" t="e">
        <f>E246-#REF!</f>
        <v>#REF!</v>
      </c>
      <c r="I246" s="35" t="e">
        <f>E246-#REF!</f>
        <v>#REF!</v>
      </c>
    </row>
    <row r="247" spans="1:9" ht="31.5">
      <c r="A247" s="37"/>
      <c r="B247" s="39" t="s">
        <v>99</v>
      </c>
      <c r="C247" s="33"/>
      <c r="D247" s="6" t="s">
        <v>100</v>
      </c>
      <c r="E247" s="17">
        <v>1000</v>
      </c>
      <c r="F247" s="20" t="e">
        <f>E247/#REF!*100</f>
        <v>#REF!</v>
      </c>
      <c r="G247" s="34" t="e">
        <f>E247/#REF!*100</f>
        <v>#REF!</v>
      </c>
      <c r="H247" s="35" t="e">
        <f>E247-#REF!</f>
        <v>#REF!</v>
      </c>
      <c r="I247" s="35" t="e">
        <f>E247-#REF!</f>
        <v>#REF!</v>
      </c>
    </row>
    <row r="248" spans="1:9" ht="15.75">
      <c r="A248" s="37"/>
      <c r="B248" s="42" t="s">
        <v>8</v>
      </c>
      <c r="C248" s="33" t="s">
        <v>167</v>
      </c>
      <c r="D248" s="6"/>
      <c r="E248" s="16">
        <f>SUM(E250)</f>
        <v>5000</v>
      </c>
      <c r="F248" s="20" t="e">
        <f>E248/#REF!*100</f>
        <v>#REF!</v>
      </c>
      <c r="G248" s="34" t="e">
        <f>E248/#REF!*100</f>
        <v>#REF!</v>
      </c>
      <c r="H248" s="35" t="e">
        <f>E248-#REF!</f>
        <v>#REF!</v>
      </c>
      <c r="I248" s="35" t="e">
        <f>E248-#REF!</f>
        <v>#REF!</v>
      </c>
    </row>
    <row r="249" spans="1:9" ht="15.75" hidden="1">
      <c r="A249" s="37"/>
      <c r="B249" s="42"/>
      <c r="C249" s="33"/>
      <c r="D249" s="6"/>
      <c r="E249" s="16">
        <f>-E248</f>
        <v>-5000</v>
      </c>
      <c r="F249" s="20" t="e">
        <f>E249/#REF!*100</f>
        <v>#REF!</v>
      </c>
      <c r="G249" s="34" t="e">
        <f>E249/#REF!*100</f>
        <v>#REF!</v>
      </c>
      <c r="H249" s="35" t="e">
        <f>E249-#REF!</f>
        <v>#REF!</v>
      </c>
      <c r="I249" s="35" t="e">
        <f>E249-#REF!</f>
        <v>#REF!</v>
      </c>
    </row>
    <row r="250" spans="1:16" s="44" customFormat="1" ht="21" customHeight="1">
      <c r="A250" s="43"/>
      <c r="B250" s="39" t="s">
        <v>57</v>
      </c>
      <c r="C250" s="33"/>
      <c r="D250" s="6" t="s">
        <v>58</v>
      </c>
      <c r="E250" s="17">
        <v>5000</v>
      </c>
      <c r="F250" s="20" t="e">
        <f>E250/#REF!*100</f>
        <v>#REF!</v>
      </c>
      <c r="G250" s="34" t="e">
        <f>E250/#REF!*100</f>
        <v>#REF!</v>
      </c>
      <c r="H250" s="35" t="e">
        <f>E250-#REF!</f>
        <v>#REF!</v>
      </c>
      <c r="I250" s="35" t="e">
        <f>E250-#REF!</f>
        <v>#REF!</v>
      </c>
      <c r="J250" s="61"/>
      <c r="K250" s="61"/>
      <c r="L250" s="61"/>
      <c r="M250" s="61"/>
      <c r="N250" s="61"/>
      <c r="O250" s="61"/>
      <c r="P250" s="61"/>
    </row>
    <row r="251" spans="1:9" ht="31.5">
      <c r="A251" s="31" t="s">
        <v>39</v>
      </c>
      <c r="B251" s="51" t="s">
        <v>40</v>
      </c>
      <c r="C251" s="33"/>
      <c r="D251" s="6"/>
      <c r="E251" s="13">
        <f>E253</f>
        <v>50000</v>
      </c>
      <c r="F251" s="20" t="e">
        <f>E251/#REF!*100</f>
        <v>#REF!</v>
      </c>
      <c r="G251" s="34" t="e">
        <f>E251/#REF!*100</f>
        <v>#REF!</v>
      </c>
      <c r="H251" s="35" t="e">
        <f>E251-#REF!</f>
        <v>#REF!</v>
      </c>
      <c r="I251" s="35" t="e">
        <f>E251-#REF!</f>
        <v>#REF!</v>
      </c>
    </row>
    <row r="252" spans="1:9" ht="15.75" hidden="1">
      <c r="A252" s="36"/>
      <c r="B252" s="51"/>
      <c r="C252" s="33"/>
      <c r="D252" s="6"/>
      <c r="E252" s="13">
        <f>-E251</f>
        <v>-50000</v>
      </c>
      <c r="F252" s="20" t="e">
        <f>E252/#REF!*100</f>
        <v>#REF!</v>
      </c>
      <c r="G252" s="34" t="e">
        <f>E252/#REF!*100</f>
        <v>#REF!</v>
      </c>
      <c r="H252" s="35" t="e">
        <f>E252-#REF!</f>
        <v>#REF!</v>
      </c>
      <c r="I252" s="35" t="e">
        <f>E252-#REF!</f>
        <v>#REF!</v>
      </c>
    </row>
    <row r="253" spans="1:16" s="22" customFormat="1" ht="15.75">
      <c r="A253" s="37"/>
      <c r="B253" s="42" t="s">
        <v>41</v>
      </c>
      <c r="C253" s="33" t="s">
        <v>42</v>
      </c>
      <c r="D253" s="6"/>
      <c r="E253" s="16">
        <f>SUM(E255)</f>
        <v>50000</v>
      </c>
      <c r="F253" s="20" t="e">
        <f>E253/#REF!*100</f>
        <v>#REF!</v>
      </c>
      <c r="G253" s="34" t="e">
        <f>E253/#REF!*100</f>
        <v>#REF!</v>
      </c>
      <c r="H253" s="35" t="e">
        <f>E253-#REF!</f>
        <v>#REF!</v>
      </c>
      <c r="I253" s="35" t="e">
        <f>E253-#REF!</f>
        <v>#REF!</v>
      </c>
      <c r="J253" s="62"/>
      <c r="K253" s="62"/>
      <c r="L253" s="62"/>
      <c r="M253" s="62"/>
      <c r="N253" s="62"/>
      <c r="O253" s="62"/>
      <c r="P253" s="62"/>
    </row>
    <row r="254" spans="1:16" s="22" customFormat="1" ht="15.75" hidden="1">
      <c r="A254" s="37"/>
      <c r="B254" s="42"/>
      <c r="C254" s="33"/>
      <c r="D254" s="6"/>
      <c r="E254" s="16">
        <f>-E253</f>
        <v>-50000</v>
      </c>
      <c r="F254" s="20" t="e">
        <f>E254/#REF!*100</f>
        <v>#REF!</v>
      </c>
      <c r="G254" s="34" t="e">
        <f>E254/#REF!*100</f>
        <v>#REF!</v>
      </c>
      <c r="H254" s="35" t="e">
        <f>E254-#REF!</f>
        <v>#REF!</v>
      </c>
      <c r="I254" s="35" t="e">
        <f>E254-#REF!</f>
        <v>#REF!</v>
      </c>
      <c r="J254" s="62"/>
      <c r="K254" s="62"/>
      <c r="L254" s="62"/>
      <c r="M254" s="62"/>
      <c r="N254" s="62"/>
      <c r="O254" s="62"/>
      <c r="P254" s="62"/>
    </row>
    <row r="255" spans="1:16" s="22" customFormat="1" ht="15.75">
      <c r="A255" s="37"/>
      <c r="B255" s="39" t="s">
        <v>157</v>
      </c>
      <c r="C255" s="33"/>
      <c r="D255" s="6" t="s">
        <v>158</v>
      </c>
      <c r="E255" s="17">
        <v>50000</v>
      </c>
      <c r="F255" s="20" t="e">
        <f>E255/#REF!*100</f>
        <v>#REF!</v>
      </c>
      <c r="G255" s="34" t="e">
        <f>E255/#REF!*100</f>
        <v>#REF!</v>
      </c>
      <c r="H255" s="35" t="e">
        <f>E255-#REF!</f>
        <v>#REF!</v>
      </c>
      <c r="I255" s="35" t="e">
        <f>E255-#REF!</f>
        <v>#REF!</v>
      </c>
      <c r="J255" s="62"/>
      <c r="K255" s="62"/>
      <c r="L255" s="62"/>
      <c r="M255" s="62"/>
      <c r="N255" s="62"/>
      <c r="O255" s="62"/>
      <c r="P255" s="62"/>
    </row>
    <row r="256" spans="1:9" ht="31.5">
      <c r="A256" s="31" t="s">
        <v>43</v>
      </c>
      <c r="B256" s="51" t="s">
        <v>44</v>
      </c>
      <c r="C256" s="33"/>
      <c r="D256" s="6"/>
      <c r="E256" s="13">
        <f>E258+E261+E264+E272+E269+E275</f>
        <v>1589000</v>
      </c>
      <c r="F256" s="20" t="e">
        <f>E256/#REF!*100</f>
        <v>#REF!</v>
      </c>
      <c r="G256" s="34" t="e">
        <f>E256/#REF!*100</f>
        <v>#REF!</v>
      </c>
      <c r="H256" s="35" t="e">
        <f>E256-#REF!</f>
        <v>#REF!</v>
      </c>
      <c r="I256" s="35" t="e">
        <f>E256-#REF!</f>
        <v>#REF!</v>
      </c>
    </row>
    <row r="257" spans="1:9" ht="15.75" hidden="1">
      <c r="A257" s="36"/>
      <c r="B257" s="51"/>
      <c r="C257" s="33"/>
      <c r="D257" s="6"/>
      <c r="E257" s="13">
        <f>-E256</f>
        <v>-1589000</v>
      </c>
      <c r="F257" s="20" t="e">
        <f>E257/#REF!*100</f>
        <v>#REF!</v>
      </c>
      <c r="G257" s="34" t="e">
        <f>E257/#REF!*100</f>
        <v>#REF!</v>
      </c>
      <c r="H257" s="35" t="e">
        <f>E257-#REF!</f>
        <v>#REF!</v>
      </c>
      <c r="I257" s="35" t="e">
        <f>E257-#REF!</f>
        <v>#REF!</v>
      </c>
    </row>
    <row r="258" spans="1:16" s="22" customFormat="1" ht="15.75">
      <c r="A258" s="37"/>
      <c r="B258" s="42" t="s">
        <v>168</v>
      </c>
      <c r="C258" s="33" t="s">
        <v>169</v>
      </c>
      <c r="D258" s="6"/>
      <c r="E258" s="16">
        <f>SUM(E260)</f>
        <v>110000</v>
      </c>
      <c r="F258" s="20" t="e">
        <f>E258/#REF!*100</f>
        <v>#REF!</v>
      </c>
      <c r="G258" s="34" t="e">
        <f>E258/#REF!*100</f>
        <v>#REF!</v>
      </c>
      <c r="H258" s="35" t="e">
        <f>E258-#REF!</f>
        <v>#REF!</v>
      </c>
      <c r="I258" s="35" t="e">
        <f>E258-#REF!</f>
        <v>#REF!</v>
      </c>
      <c r="J258" s="62"/>
      <c r="K258" s="62"/>
      <c r="L258" s="62"/>
      <c r="M258" s="62"/>
      <c r="N258" s="62"/>
      <c r="O258" s="62"/>
      <c r="P258" s="62"/>
    </row>
    <row r="259" spans="1:16" s="22" customFormat="1" ht="15.75" hidden="1">
      <c r="A259" s="37"/>
      <c r="B259" s="42"/>
      <c r="C259" s="33"/>
      <c r="D259" s="6"/>
      <c r="E259" s="16">
        <f>-E258</f>
        <v>-110000</v>
      </c>
      <c r="F259" s="20" t="e">
        <f>E259/#REF!*100</f>
        <v>#REF!</v>
      </c>
      <c r="G259" s="34" t="e">
        <f>E259/#REF!*100</f>
        <v>#REF!</v>
      </c>
      <c r="H259" s="35" t="e">
        <f>E259-#REF!</f>
        <v>#REF!</v>
      </c>
      <c r="I259" s="35" t="e">
        <f>E259-#REF!</f>
        <v>#REF!</v>
      </c>
      <c r="J259" s="62"/>
      <c r="K259" s="62"/>
      <c r="L259" s="62"/>
      <c r="M259" s="62"/>
      <c r="N259" s="62"/>
      <c r="O259" s="62"/>
      <c r="P259" s="62"/>
    </row>
    <row r="260" spans="1:16" s="22" customFormat="1" ht="15.75">
      <c r="A260" s="37"/>
      <c r="B260" s="39" t="s">
        <v>57</v>
      </c>
      <c r="C260" s="33"/>
      <c r="D260" s="6" t="s">
        <v>58</v>
      </c>
      <c r="E260" s="17">
        <v>110000</v>
      </c>
      <c r="F260" s="20" t="e">
        <f>E260/#REF!*100</f>
        <v>#REF!</v>
      </c>
      <c r="G260" s="34" t="e">
        <f>E260/#REF!*100</f>
        <v>#REF!</v>
      </c>
      <c r="H260" s="35" t="e">
        <f>E260-#REF!</f>
        <v>#REF!</v>
      </c>
      <c r="I260" s="35" t="e">
        <f>E260-#REF!</f>
        <v>#REF!</v>
      </c>
      <c r="J260" s="62"/>
      <c r="K260" s="62"/>
      <c r="L260" s="62"/>
      <c r="M260" s="62"/>
      <c r="N260" s="62"/>
      <c r="O260" s="62"/>
      <c r="P260" s="62"/>
    </row>
    <row r="261" spans="1:16" s="22" customFormat="1" ht="15.75">
      <c r="A261" s="37"/>
      <c r="B261" s="42" t="s">
        <v>170</v>
      </c>
      <c r="C261" s="33" t="s">
        <v>171</v>
      </c>
      <c r="D261" s="6"/>
      <c r="E261" s="16">
        <f>SUM(E263)</f>
        <v>35000</v>
      </c>
      <c r="F261" s="20" t="e">
        <f>E261/#REF!*100</f>
        <v>#REF!</v>
      </c>
      <c r="G261" s="34" t="e">
        <f>E261/#REF!*100</f>
        <v>#REF!</v>
      </c>
      <c r="H261" s="35" t="e">
        <f>E261-#REF!</f>
        <v>#REF!</v>
      </c>
      <c r="I261" s="35" t="e">
        <f>E261-#REF!</f>
        <v>#REF!</v>
      </c>
      <c r="J261" s="62"/>
      <c r="K261" s="62"/>
      <c r="L261" s="62"/>
      <c r="M261" s="62"/>
      <c r="N261" s="62"/>
      <c r="O261" s="62"/>
      <c r="P261" s="62"/>
    </row>
    <row r="262" spans="1:16" s="22" customFormat="1" ht="15.75" hidden="1">
      <c r="A262" s="37"/>
      <c r="B262" s="42"/>
      <c r="C262" s="33"/>
      <c r="D262" s="6"/>
      <c r="E262" s="16">
        <f>-E261</f>
        <v>-35000</v>
      </c>
      <c r="F262" s="20" t="e">
        <f>E262/#REF!*100</f>
        <v>#REF!</v>
      </c>
      <c r="G262" s="34" t="e">
        <f>E262/#REF!*100</f>
        <v>#REF!</v>
      </c>
      <c r="H262" s="35" t="e">
        <f>E262-#REF!</f>
        <v>#REF!</v>
      </c>
      <c r="I262" s="35" t="e">
        <f>E262-#REF!</f>
        <v>#REF!</v>
      </c>
      <c r="J262" s="62"/>
      <c r="K262" s="62"/>
      <c r="L262" s="62"/>
      <c r="M262" s="62"/>
      <c r="N262" s="62"/>
      <c r="O262" s="62"/>
      <c r="P262" s="62"/>
    </row>
    <row r="263" spans="1:16" s="22" customFormat="1" ht="15.75">
      <c r="A263" s="37"/>
      <c r="B263" s="39" t="s">
        <v>57</v>
      </c>
      <c r="C263" s="33"/>
      <c r="D263" s="6" t="s">
        <v>58</v>
      </c>
      <c r="E263" s="17">
        <v>35000</v>
      </c>
      <c r="F263" s="20" t="e">
        <f>E263/#REF!*100</f>
        <v>#REF!</v>
      </c>
      <c r="G263" s="34" t="e">
        <f>E263/#REF!*100</f>
        <v>#REF!</v>
      </c>
      <c r="H263" s="35" t="e">
        <f>E263-#REF!</f>
        <v>#REF!</v>
      </c>
      <c r="I263" s="35" t="e">
        <f>E263-#REF!</f>
        <v>#REF!</v>
      </c>
      <c r="J263" s="62"/>
      <c r="K263" s="62"/>
      <c r="L263" s="62"/>
      <c r="M263" s="62"/>
      <c r="N263" s="62"/>
      <c r="O263" s="62"/>
      <c r="P263" s="62"/>
    </row>
    <row r="264" spans="1:16" s="22" customFormat="1" ht="15.75">
      <c r="A264" s="37"/>
      <c r="B264" s="42" t="s">
        <v>173</v>
      </c>
      <c r="C264" s="33" t="s">
        <v>172</v>
      </c>
      <c r="D264" s="6"/>
      <c r="E264" s="16">
        <f>SUM(E266:E268)</f>
        <v>252000</v>
      </c>
      <c r="F264" s="20" t="e">
        <f>E264/#REF!*100</f>
        <v>#REF!</v>
      </c>
      <c r="G264" s="34" t="e">
        <f>E264/#REF!*100</f>
        <v>#REF!</v>
      </c>
      <c r="H264" s="35" t="e">
        <f>E264-#REF!</f>
        <v>#REF!</v>
      </c>
      <c r="I264" s="35" t="e">
        <f>E264-#REF!</f>
        <v>#REF!</v>
      </c>
      <c r="J264" s="62"/>
      <c r="K264" s="62"/>
      <c r="L264" s="62"/>
      <c r="M264" s="62"/>
      <c r="N264" s="62"/>
      <c r="O264" s="62"/>
      <c r="P264" s="62"/>
    </row>
    <row r="265" spans="1:16" s="22" customFormat="1" ht="15.75" hidden="1">
      <c r="A265" s="37"/>
      <c r="B265" s="42"/>
      <c r="C265" s="33"/>
      <c r="D265" s="6"/>
      <c r="E265" s="16">
        <f>-E264</f>
        <v>-252000</v>
      </c>
      <c r="F265" s="20" t="e">
        <f>E265/#REF!*100</f>
        <v>#REF!</v>
      </c>
      <c r="G265" s="34" t="e">
        <f>E265/#REF!*100</f>
        <v>#REF!</v>
      </c>
      <c r="H265" s="35" t="e">
        <f>E265-#REF!</f>
        <v>#REF!</v>
      </c>
      <c r="I265" s="35" t="e">
        <f>E265-#REF!</f>
        <v>#REF!</v>
      </c>
      <c r="J265" s="62"/>
      <c r="K265" s="62"/>
      <c r="L265" s="62"/>
      <c r="M265" s="62"/>
      <c r="N265" s="62"/>
      <c r="O265" s="62"/>
      <c r="P265" s="62"/>
    </row>
    <row r="266" spans="1:16" s="22" customFormat="1" ht="15.75">
      <c r="A266" s="37"/>
      <c r="B266" s="39" t="s">
        <v>113</v>
      </c>
      <c r="C266" s="33"/>
      <c r="D266" s="6" t="s">
        <v>115</v>
      </c>
      <c r="E266" s="17">
        <v>200000</v>
      </c>
      <c r="F266" s="20" t="e">
        <f>E266/#REF!*100</f>
        <v>#REF!</v>
      </c>
      <c r="G266" s="34" t="e">
        <f>E266/#REF!*100</f>
        <v>#REF!</v>
      </c>
      <c r="H266" s="35" t="e">
        <f>E266-#REF!</f>
        <v>#REF!</v>
      </c>
      <c r="I266" s="35" t="e">
        <f>E266-#REF!</f>
        <v>#REF!</v>
      </c>
      <c r="J266" s="62"/>
      <c r="K266" s="62"/>
      <c r="L266" s="62"/>
      <c r="M266" s="62"/>
      <c r="N266" s="62"/>
      <c r="O266" s="62"/>
      <c r="P266" s="62"/>
    </row>
    <row r="267" spans="1:16" s="22" customFormat="1" ht="15.75">
      <c r="A267" s="37"/>
      <c r="B267" s="39" t="s">
        <v>55</v>
      </c>
      <c r="C267" s="33"/>
      <c r="D267" s="6" t="s">
        <v>56</v>
      </c>
      <c r="E267" s="17">
        <f>17012.25-1820-1820-1820+447.75</f>
        <v>12000</v>
      </c>
      <c r="F267" s="20" t="e">
        <f>E267/#REF!*100</f>
        <v>#REF!</v>
      </c>
      <c r="G267" s="34" t="e">
        <f>E267/#REF!*100</f>
        <v>#REF!</v>
      </c>
      <c r="H267" s="35" t="e">
        <f>E267-#REF!</f>
        <v>#REF!</v>
      </c>
      <c r="I267" s="35" t="e">
        <f>E267-#REF!</f>
        <v>#REF!</v>
      </c>
      <c r="J267" s="62"/>
      <c r="K267" s="62"/>
      <c r="L267" s="62"/>
      <c r="M267" s="62"/>
      <c r="N267" s="62"/>
      <c r="O267" s="62"/>
      <c r="P267" s="62"/>
    </row>
    <row r="268" spans="1:16" s="53" customFormat="1" ht="15.75">
      <c r="A268" s="37"/>
      <c r="B268" s="39" t="s">
        <v>57</v>
      </c>
      <c r="C268" s="33"/>
      <c r="D268" s="6" t="s">
        <v>58</v>
      </c>
      <c r="E268" s="17">
        <v>40000</v>
      </c>
      <c r="F268" s="20" t="e">
        <f>E268/#REF!*100</f>
        <v>#REF!</v>
      </c>
      <c r="G268" s="34" t="e">
        <f>E268/#REF!*100</f>
        <v>#REF!</v>
      </c>
      <c r="H268" s="35" t="e">
        <f>E268-#REF!</f>
        <v>#REF!</v>
      </c>
      <c r="I268" s="35" t="e">
        <f>E268-#REF!</f>
        <v>#REF!</v>
      </c>
      <c r="J268" s="63"/>
      <c r="K268" s="63"/>
      <c r="L268" s="63"/>
      <c r="M268" s="63"/>
      <c r="N268" s="63"/>
      <c r="O268" s="63"/>
      <c r="P268" s="63"/>
    </row>
    <row r="269" spans="1:16" s="22" customFormat="1" ht="15.75">
      <c r="A269" s="37"/>
      <c r="B269" s="42" t="s">
        <v>216</v>
      </c>
      <c r="C269" s="33" t="s">
        <v>217</v>
      </c>
      <c r="D269" s="6"/>
      <c r="E269" s="16">
        <f>SUM(E271)</f>
        <v>20000</v>
      </c>
      <c r="F269" s="20"/>
      <c r="G269" s="34"/>
      <c r="H269" s="35"/>
      <c r="I269" s="35"/>
      <c r="J269" s="62"/>
      <c r="K269" s="62"/>
      <c r="L269" s="62"/>
      <c r="M269" s="62"/>
      <c r="N269" s="62"/>
      <c r="O269" s="62"/>
      <c r="P269" s="62"/>
    </row>
    <row r="270" spans="1:16" s="74" customFormat="1" ht="15.75" hidden="1">
      <c r="A270" s="37"/>
      <c r="B270" s="39"/>
      <c r="C270" s="33"/>
      <c r="D270" s="6"/>
      <c r="E270" s="17">
        <f>-E269</f>
        <v>-20000</v>
      </c>
      <c r="F270" s="20"/>
      <c r="G270" s="34"/>
      <c r="H270" s="35"/>
      <c r="I270" s="35"/>
      <c r="J270" s="73"/>
      <c r="K270" s="73"/>
      <c r="L270" s="73"/>
      <c r="M270" s="73"/>
      <c r="N270" s="73"/>
      <c r="O270" s="73"/>
      <c r="P270" s="73"/>
    </row>
    <row r="271" spans="1:16" s="74" customFormat="1" ht="31.5">
      <c r="A271" s="37"/>
      <c r="B271" s="39" t="s">
        <v>120</v>
      </c>
      <c r="C271" s="33"/>
      <c r="D271" s="6" t="s">
        <v>121</v>
      </c>
      <c r="E271" s="17">
        <v>20000</v>
      </c>
      <c r="F271" s="20"/>
      <c r="G271" s="34"/>
      <c r="H271" s="35"/>
      <c r="I271" s="35"/>
      <c r="J271" s="73"/>
      <c r="K271" s="73"/>
      <c r="L271" s="73"/>
      <c r="M271" s="73"/>
      <c r="N271" s="73"/>
      <c r="O271" s="73"/>
      <c r="P271" s="73"/>
    </row>
    <row r="272" spans="1:9" ht="47.25">
      <c r="A272" s="37"/>
      <c r="B272" s="42" t="s">
        <v>174</v>
      </c>
      <c r="C272" s="33" t="s">
        <v>175</v>
      </c>
      <c r="D272" s="6"/>
      <c r="E272" s="16">
        <f>SUM(E274)</f>
        <v>7000</v>
      </c>
      <c r="F272" s="20" t="e">
        <f>E272/#REF!*100</f>
        <v>#REF!</v>
      </c>
      <c r="G272" s="34" t="e">
        <f>E272/#REF!*100</f>
        <v>#REF!</v>
      </c>
      <c r="H272" s="35" t="e">
        <f>E272-#REF!</f>
        <v>#REF!</v>
      </c>
      <c r="I272" s="35" t="e">
        <f>E272-#REF!</f>
        <v>#REF!</v>
      </c>
    </row>
    <row r="273" spans="1:9" ht="15.75" hidden="1">
      <c r="A273" s="37"/>
      <c r="B273" s="42"/>
      <c r="C273" s="33"/>
      <c r="D273" s="6"/>
      <c r="E273" s="16">
        <f>-E272</f>
        <v>-7000</v>
      </c>
      <c r="F273" s="20" t="e">
        <f>E273/#REF!*100</f>
        <v>#REF!</v>
      </c>
      <c r="G273" s="34" t="e">
        <f>E273/#REF!*100</f>
        <v>#REF!</v>
      </c>
      <c r="H273" s="35" t="e">
        <f>E273-#REF!</f>
        <v>#REF!</v>
      </c>
      <c r="I273" s="35" t="e">
        <f>E273-#REF!</f>
        <v>#REF!</v>
      </c>
    </row>
    <row r="274" spans="1:16" s="22" customFormat="1" ht="15.75">
      <c r="A274" s="37"/>
      <c r="B274" s="39" t="s">
        <v>62</v>
      </c>
      <c r="C274" s="33"/>
      <c r="D274" s="6" t="s">
        <v>63</v>
      </c>
      <c r="E274" s="17">
        <v>7000</v>
      </c>
      <c r="F274" s="20" t="e">
        <f>E274/#REF!*100</f>
        <v>#REF!</v>
      </c>
      <c r="G274" s="34" t="e">
        <f>E274/#REF!*100</f>
        <v>#REF!</v>
      </c>
      <c r="H274" s="35" t="e">
        <f>E274-#REF!</f>
        <v>#REF!</v>
      </c>
      <c r="I274" s="35" t="e">
        <f>E274-#REF!</f>
        <v>#REF!</v>
      </c>
      <c r="J274" s="62"/>
      <c r="K274" s="62"/>
      <c r="L274" s="62"/>
      <c r="M274" s="62"/>
      <c r="N274" s="62"/>
      <c r="O274" s="62"/>
      <c r="P274" s="62"/>
    </row>
    <row r="275" spans="1:16" s="22" customFormat="1" ht="15.75">
      <c r="A275" s="37"/>
      <c r="B275" s="42" t="s">
        <v>8</v>
      </c>
      <c r="C275" s="33" t="s">
        <v>45</v>
      </c>
      <c r="D275" s="6"/>
      <c r="E275" s="16">
        <f>SUM(E277:E281)</f>
        <v>1165000</v>
      </c>
      <c r="F275" s="20" t="e">
        <f>E275/#REF!*100</f>
        <v>#REF!</v>
      </c>
      <c r="G275" s="34" t="e">
        <f>E275/#REF!*100</f>
        <v>#REF!</v>
      </c>
      <c r="H275" s="35" t="e">
        <f>E275-#REF!</f>
        <v>#REF!</v>
      </c>
      <c r="I275" s="35" t="e">
        <f>E275-#REF!</f>
        <v>#REF!</v>
      </c>
      <c r="J275" s="62"/>
      <c r="K275" s="62"/>
      <c r="L275" s="62"/>
      <c r="M275" s="62"/>
      <c r="N275" s="62"/>
      <c r="O275" s="62"/>
      <c r="P275" s="62"/>
    </row>
    <row r="276" spans="1:16" s="22" customFormat="1" ht="15.75" hidden="1">
      <c r="A276" s="37"/>
      <c r="B276" s="42"/>
      <c r="C276" s="33"/>
      <c r="D276" s="6"/>
      <c r="E276" s="16">
        <f>-E275</f>
        <v>-1165000</v>
      </c>
      <c r="F276" s="20" t="e">
        <f>E276/#REF!*100</f>
        <v>#REF!</v>
      </c>
      <c r="G276" s="34" t="e">
        <f>E276/#REF!*100</f>
        <v>#REF!</v>
      </c>
      <c r="H276" s="35" t="e">
        <f>E276-#REF!</f>
        <v>#REF!</v>
      </c>
      <c r="I276" s="35" t="e">
        <f>E276-#REF!</f>
        <v>#REF!</v>
      </c>
      <c r="J276" s="62"/>
      <c r="K276" s="62"/>
      <c r="L276" s="62"/>
      <c r="M276" s="62"/>
      <c r="N276" s="62"/>
      <c r="O276" s="62"/>
      <c r="P276" s="62"/>
    </row>
    <row r="277" spans="1:16" s="22" customFormat="1" ht="15.75">
      <c r="A277" s="37"/>
      <c r="B277" s="39" t="s">
        <v>66</v>
      </c>
      <c r="C277" s="33"/>
      <c r="D277" s="6" t="s">
        <v>67</v>
      </c>
      <c r="E277" s="17">
        <v>30000</v>
      </c>
      <c r="F277" s="20" t="e">
        <f>E277/#REF!*100</f>
        <v>#REF!</v>
      </c>
      <c r="G277" s="34" t="e">
        <f>E277/#REF!*100</f>
        <v>#REF!</v>
      </c>
      <c r="H277" s="35" t="e">
        <f>E277-#REF!</f>
        <v>#REF!</v>
      </c>
      <c r="I277" s="35" t="e">
        <f>E277-#REF!</f>
        <v>#REF!</v>
      </c>
      <c r="J277" s="62"/>
      <c r="K277" s="62"/>
      <c r="L277" s="62"/>
      <c r="M277" s="62"/>
      <c r="N277" s="62"/>
      <c r="O277" s="62"/>
      <c r="P277" s="62"/>
    </row>
    <row r="278" spans="1:16" s="22" customFormat="1" ht="15.75">
      <c r="A278" s="37"/>
      <c r="B278" s="39" t="s">
        <v>57</v>
      </c>
      <c r="C278" s="33"/>
      <c r="D278" s="6" t="s">
        <v>58</v>
      </c>
      <c r="E278" s="17">
        <v>300000</v>
      </c>
      <c r="F278" s="20" t="e">
        <f>E278/#REF!*100</f>
        <v>#REF!</v>
      </c>
      <c r="G278" s="34" t="e">
        <f>E278/#REF!*100</f>
        <v>#REF!</v>
      </c>
      <c r="H278" s="35" t="e">
        <f>E278-#REF!</f>
        <v>#REF!</v>
      </c>
      <c r="I278" s="35" t="e">
        <f>E278-#REF!</f>
        <v>#REF!</v>
      </c>
      <c r="J278" s="62"/>
      <c r="K278" s="62"/>
      <c r="L278" s="62"/>
      <c r="M278" s="62"/>
      <c r="N278" s="62"/>
      <c r="O278" s="62"/>
      <c r="P278" s="62"/>
    </row>
    <row r="279" spans="1:9" ht="31.5">
      <c r="A279" s="37"/>
      <c r="B279" s="39" t="s">
        <v>176</v>
      </c>
      <c r="C279" s="33"/>
      <c r="D279" s="6" t="s">
        <v>75</v>
      </c>
      <c r="E279" s="17">
        <v>7000</v>
      </c>
      <c r="F279" s="20" t="e">
        <f>E279/#REF!*100</f>
        <v>#REF!</v>
      </c>
      <c r="G279" s="34" t="e">
        <f>E279/#REF!*100</f>
        <v>#REF!</v>
      </c>
      <c r="H279" s="35" t="e">
        <f>E279-#REF!</f>
        <v>#REF!</v>
      </c>
      <c r="I279" s="35" t="e">
        <f>E279-#REF!</f>
        <v>#REF!</v>
      </c>
    </row>
    <row r="280" spans="1:9" ht="15.75">
      <c r="A280" s="37"/>
      <c r="B280" s="39" t="s">
        <v>62</v>
      </c>
      <c r="C280" s="33"/>
      <c r="D280" s="6" t="s">
        <v>63</v>
      </c>
      <c r="E280" s="17">
        <v>70000</v>
      </c>
      <c r="F280" s="20" t="e">
        <f>E280/#REF!*100</f>
        <v>#REF!</v>
      </c>
      <c r="G280" s="34" t="e">
        <f>E280/#REF!*100</f>
        <v>#REF!</v>
      </c>
      <c r="H280" s="35" t="e">
        <f>E280-#REF!</f>
        <v>#REF!</v>
      </c>
      <c r="I280" s="35" t="e">
        <f>E280-#REF!</f>
        <v>#REF!</v>
      </c>
    </row>
    <row r="281" spans="1:16" s="44" customFormat="1" ht="31.5">
      <c r="A281" s="43"/>
      <c r="B281" s="39" t="s">
        <v>59</v>
      </c>
      <c r="C281" s="33"/>
      <c r="D281" s="6" t="s">
        <v>60</v>
      </c>
      <c r="E281" s="17">
        <f>25000+50000+200000+200000+70000+70000+70000+73000</f>
        <v>758000</v>
      </c>
      <c r="F281" s="17">
        <f>25000+50000+200000+200000+64990+64990+64990+67990</f>
        <v>737960</v>
      </c>
      <c r="G281" s="17">
        <f>25000+50000+200000+200000+64990+64990+64990+67990</f>
        <v>737960</v>
      </c>
      <c r="H281" s="17">
        <f>25000+50000+200000+200000+64990+64990+64990+67990</f>
        <v>737960</v>
      </c>
      <c r="I281" s="17">
        <f>25000+50000+200000+200000+64990+64990+64990+67990</f>
        <v>737960</v>
      </c>
      <c r="J281" s="17"/>
      <c r="K281" s="61"/>
      <c r="L281" s="61"/>
      <c r="M281" s="61"/>
      <c r="N281" s="61"/>
      <c r="O281" s="61"/>
      <c r="P281" s="61"/>
    </row>
    <row r="282" spans="1:9" ht="31.5">
      <c r="A282" s="45" t="s">
        <v>177</v>
      </c>
      <c r="B282" s="52" t="s">
        <v>178</v>
      </c>
      <c r="C282" s="47"/>
      <c r="D282" s="48"/>
      <c r="E282" s="18">
        <f>E284+E287</f>
        <v>840000</v>
      </c>
      <c r="F282" s="20" t="e">
        <f>E282/#REF!*100</f>
        <v>#REF!</v>
      </c>
      <c r="G282" s="34" t="e">
        <f>E282/#REF!*100</f>
        <v>#REF!</v>
      </c>
      <c r="H282" s="35" t="e">
        <f>E282-#REF!</f>
        <v>#REF!</v>
      </c>
      <c r="I282" s="35" t="e">
        <f>E282-#REF!</f>
        <v>#REF!</v>
      </c>
    </row>
    <row r="283" spans="1:9" ht="15.75" hidden="1">
      <c r="A283" s="36"/>
      <c r="B283" s="52"/>
      <c r="C283" s="47"/>
      <c r="D283" s="48"/>
      <c r="E283" s="18">
        <f>-E282</f>
        <v>-840000</v>
      </c>
      <c r="F283" s="20" t="e">
        <f>E283/#REF!*100</f>
        <v>#REF!</v>
      </c>
      <c r="G283" s="34" t="e">
        <f>E283/#REF!*100</f>
        <v>#REF!</v>
      </c>
      <c r="H283" s="35" t="e">
        <f>E283-#REF!</f>
        <v>#REF!</v>
      </c>
      <c r="I283" s="35" t="e">
        <f>E283-#REF!</f>
        <v>#REF!</v>
      </c>
    </row>
    <row r="284" spans="1:16" s="22" customFormat="1" ht="23.25" customHeight="1">
      <c r="A284" s="37"/>
      <c r="B284" s="42" t="s">
        <v>179</v>
      </c>
      <c r="C284" s="33" t="s">
        <v>180</v>
      </c>
      <c r="D284" s="6"/>
      <c r="E284" s="16">
        <f>SUM(E286:E286)</f>
        <v>830000</v>
      </c>
      <c r="F284" s="20" t="e">
        <f>E284/#REF!*100</f>
        <v>#REF!</v>
      </c>
      <c r="G284" s="34" t="e">
        <f>E284/#REF!*100</f>
        <v>#REF!</v>
      </c>
      <c r="H284" s="35" t="e">
        <f>E284-#REF!</f>
        <v>#REF!</v>
      </c>
      <c r="I284" s="35" t="e">
        <f>E284-#REF!</f>
        <v>#REF!</v>
      </c>
      <c r="J284" s="62"/>
      <c r="K284" s="62"/>
      <c r="L284" s="62"/>
      <c r="M284" s="62"/>
      <c r="N284" s="62"/>
      <c r="O284" s="62"/>
      <c r="P284" s="62"/>
    </row>
    <row r="285" spans="1:16" s="22" customFormat="1" ht="15.75" hidden="1">
      <c r="A285" s="37"/>
      <c r="B285" s="42"/>
      <c r="C285" s="33"/>
      <c r="D285" s="6"/>
      <c r="E285" s="16">
        <f>-E284</f>
        <v>-830000</v>
      </c>
      <c r="F285" s="20" t="e">
        <f>E285/#REF!*100</f>
        <v>#REF!</v>
      </c>
      <c r="G285" s="34" t="e">
        <f>E285/#REF!*100</f>
        <v>#REF!</v>
      </c>
      <c r="H285" s="35" t="e">
        <f>E285-#REF!</f>
        <v>#REF!</v>
      </c>
      <c r="I285" s="35" t="e">
        <f>E285-#REF!</f>
        <v>#REF!</v>
      </c>
      <c r="J285" s="62"/>
      <c r="K285" s="62"/>
      <c r="L285" s="62"/>
      <c r="M285" s="62"/>
      <c r="N285" s="62"/>
      <c r="O285" s="62"/>
      <c r="P285" s="62"/>
    </row>
    <row r="286" spans="1:9" ht="31.5">
      <c r="A286" s="37"/>
      <c r="B286" s="39" t="s">
        <v>181</v>
      </c>
      <c r="C286" s="33"/>
      <c r="D286" s="6" t="s">
        <v>182</v>
      </c>
      <c r="E286" s="17">
        <f>830783-783</f>
        <v>830000</v>
      </c>
      <c r="F286" s="20" t="e">
        <f>E286/#REF!*100</f>
        <v>#REF!</v>
      </c>
      <c r="G286" s="34" t="e">
        <f>E286/#REF!*100</f>
        <v>#REF!</v>
      </c>
      <c r="H286" s="35" t="e">
        <f>E286-#REF!</f>
        <v>#REF!</v>
      </c>
      <c r="I286" s="35" t="e">
        <f>E286-#REF!</f>
        <v>#REF!</v>
      </c>
    </row>
    <row r="287" spans="1:9" ht="31.5">
      <c r="A287" s="37"/>
      <c r="B287" s="42" t="s">
        <v>183</v>
      </c>
      <c r="C287" s="33" t="s">
        <v>184</v>
      </c>
      <c r="D287" s="6"/>
      <c r="E287" s="16">
        <f>SUM(E289:E289)</f>
        <v>10000</v>
      </c>
      <c r="F287" s="20" t="e">
        <f>E287/#REF!*100</f>
        <v>#REF!</v>
      </c>
      <c r="G287" s="34" t="e">
        <f>E287/#REF!*100</f>
        <v>#REF!</v>
      </c>
      <c r="H287" s="35" t="e">
        <f>E287-#REF!</f>
        <v>#REF!</v>
      </c>
      <c r="I287" s="35" t="e">
        <f>E287-#REF!</f>
        <v>#REF!</v>
      </c>
    </row>
    <row r="288" spans="1:9" ht="15.75" hidden="1">
      <c r="A288" s="37"/>
      <c r="B288" s="42"/>
      <c r="C288" s="33"/>
      <c r="D288" s="6"/>
      <c r="E288" s="16">
        <f>-E287</f>
        <v>-10000</v>
      </c>
      <c r="F288" s="20" t="e">
        <f>E288/#REF!*100</f>
        <v>#REF!</v>
      </c>
      <c r="G288" s="34" t="e">
        <f>E288/#REF!*100</f>
        <v>#REF!</v>
      </c>
      <c r="H288" s="35" t="e">
        <f>E288-#REF!</f>
        <v>#REF!</v>
      </c>
      <c r="I288" s="35" t="e">
        <f>E288-#REF!</f>
        <v>#REF!</v>
      </c>
    </row>
    <row r="289" spans="1:9" ht="78.75">
      <c r="A289" s="37"/>
      <c r="B289" s="39" t="s">
        <v>185</v>
      </c>
      <c r="C289" s="33"/>
      <c r="D289" s="6" t="s">
        <v>186</v>
      </c>
      <c r="E289" s="17">
        <v>10000</v>
      </c>
      <c r="F289" s="20" t="e">
        <f>E289/#REF!*100</f>
        <v>#REF!</v>
      </c>
      <c r="G289" s="34" t="e">
        <f>E289/#REF!*100</f>
        <v>#REF!</v>
      </c>
      <c r="H289" s="35" t="e">
        <f>E289-#REF!</f>
        <v>#REF!</v>
      </c>
      <c r="I289" s="35" t="e">
        <f>E289-#REF!</f>
        <v>#REF!</v>
      </c>
    </row>
    <row r="290" spans="1:9" ht="15.75">
      <c r="A290" s="31" t="s">
        <v>187</v>
      </c>
      <c r="B290" s="51" t="s">
        <v>188</v>
      </c>
      <c r="C290" s="33"/>
      <c r="D290" s="6"/>
      <c r="E290" s="13">
        <f>E292+E297</f>
        <v>161000</v>
      </c>
      <c r="F290" s="20" t="e">
        <f>E290/#REF!*100</f>
        <v>#REF!</v>
      </c>
      <c r="G290" s="34" t="e">
        <f>E290/#REF!*100</f>
        <v>#REF!</v>
      </c>
      <c r="H290" s="35" t="e">
        <f>E290-#REF!</f>
        <v>#REF!</v>
      </c>
      <c r="I290" s="35" t="e">
        <f>E290-#REF!</f>
        <v>#REF!</v>
      </c>
    </row>
    <row r="291" spans="1:9" ht="15.75" hidden="1">
      <c r="A291" s="36"/>
      <c r="B291" s="51"/>
      <c r="C291" s="33"/>
      <c r="D291" s="6"/>
      <c r="E291" s="13">
        <f>-E290</f>
        <v>-161000</v>
      </c>
      <c r="F291" s="20" t="e">
        <f>E291/#REF!*100</f>
        <v>#REF!</v>
      </c>
      <c r="G291" s="34" t="e">
        <f>E291/#REF!*100</f>
        <v>#REF!</v>
      </c>
      <c r="H291" s="35" t="e">
        <f>E291-#REF!</f>
        <v>#REF!</v>
      </c>
      <c r="I291" s="35" t="e">
        <f>E291-#REF!</f>
        <v>#REF!</v>
      </c>
    </row>
    <row r="292" spans="1:16" s="22" customFormat="1" ht="15.75">
      <c r="A292" s="37"/>
      <c r="B292" s="42" t="s">
        <v>189</v>
      </c>
      <c r="C292" s="33" t="s">
        <v>190</v>
      </c>
      <c r="D292" s="6"/>
      <c r="E292" s="16">
        <f>SUM(E294:E296)</f>
        <v>28000</v>
      </c>
      <c r="F292" s="20" t="e">
        <f>E292/#REF!*100</f>
        <v>#REF!</v>
      </c>
      <c r="G292" s="34" t="e">
        <f>E292/#REF!*100</f>
        <v>#REF!</v>
      </c>
      <c r="H292" s="35" t="e">
        <f>E292-#REF!</f>
        <v>#REF!</v>
      </c>
      <c r="I292" s="35" t="e">
        <f>E292-#REF!</f>
        <v>#REF!</v>
      </c>
      <c r="J292" s="62"/>
      <c r="K292" s="62"/>
      <c r="L292" s="62"/>
      <c r="M292" s="62"/>
      <c r="N292" s="62"/>
      <c r="O292" s="62"/>
      <c r="P292" s="62"/>
    </row>
    <row r="293" spans="1:16" s="22" customFormat="1" ht="15.75" hidden="1">
      <c r="A293" s="37"/>
      <c r="B293" s="42"/>
      <c r="C293" s="33"/>
      <c r="D293" s="6"/>
      <c r="E293" s="16">
        <f>-E292</f>
        <v>-28000</v>
      </c>
      <c r="F293" s="20" t="e">
        <f>E293/#REF!*100</f>
        <v>#REF!</v>
      </c>
      <c r="G293" s="34" t="e">
        <f>E293/#REF!*100</f>
        <v>#REF!</v>
      </c>
      <c r="H293" s="35" t="e">
        <f>E293-#REF!</f>
        <v>#REF!</v>
      </c>
      <c r="I293" s="35" t="e">
        <f>E293-#REF!</f>
        <v>#REF!</v>
      </c>
      <c r="J293" s="62"/>
      <c r="K293" s="62"/>
      <c r="L293" s="62"/>
      <c r="M293" s="62"/>
      <c r="N293" s="62"/>
      <c r="O293" s="62"/>
      <c r="P293" s="62"/>
    </row>
    <row r="294" spans="1:16" s="22" customFormat="1" ht="15.75">
      <c r="A294" s="37"/>
      <c r="B294" s="39" t="s">
        <v>66</v>
      </c>
      <c r="C294" s="33"/>
      <c r="D294" s="6" t="s">
        <v>67</v>
      </c>
      <c r="E294" s="17">
        <v>10000</v>
      </c>
      <c r="F294" s="20" t="e">
        <f>E294/#REF!*100</f>
        <v>#REF!</v>
      </c>
      <c r="G294" s="34" t="e">
        <f>E294/#REF!*100</f>
        <v>#REF!</v>
      </c>
      <c r="H294" s="35" t="e">
        <f>E294-#REF!</f>
        <v>#REF!</v>
      </c>
      <c r="I294" s="35" t="e">
        <f>E294-#REF!</f>
        <v>#REF!</v>
      </c>
      <c r="J294" s="62"/>
      <c r="K294" s="62"/>
      <c r="L294" s="62"/>
      <c r="M294" s="62"/>
      <c r="N294" s="62"/>
      <c r="O294" s="62"/>
      <c r="P294" s="62"/>
    </row>
    <row r="295" spans="1:16" s="22" customFormat="1" ht="15.75">
      <c r="A295" s="37"/>
      <c r="B295" s="39" t="s">
        <v>113</v>
      </c>
      <c r="C295" s="33"/>
      <c r="D295" s="6" t="s">
        <v>115</v>
      </c>
      <c r="E295" s="17">
        <v>8000</v>
      </c>
      <c r="F295" s="20" t="e">
        <f>E295/#REF!*100</f>
        <v>#REF!</v>
      </c>
      <c r="G295" s="34" t="e">
        <f>E295/#REF!*100</f>
        <v>#REF!</v>
      </c>
      <c r="H295" s="35" t="e">
        <f>E295-#REF!</f>
        <v>#REF!</v>
      </c>
      <c r="I295" s="35" t="e">
        <f>E295-#REF!</f>
        <v>#REF!</v>
      </c>
      <c r="J295" s="62"/>
      <c r="K295" s="62"/>
      <c r="L295" s="62"/>
      <c r="M295" s="62"/>
      <c r="N295" s="62"/>
      <c r="O295" s="62"/>
      <c r="P295" s="62"/>
    </row>
    <row r="296" spans="1:16" s="22" customFormat="1" ht="15.75">
      <c r="A296" s="37"/>
      <c r="B296" s="39" t="s">
        <v>57</v>
      </c>
      <c r="C296" s="33"/>
      <c r="D296" s="6" t="s">
        <v>58</v>
      </c>
      <c r="E296" s="17">
        <v>10000</v>
      </c>
      <c r="F296" s="20" t="e">
        <f>E296/#REF!*100</f>
        <v>#REF!</v>
      </c>
      <c r="G296" s="34" t="e">
        <f>E296/#REF!*100</f>
        <v>#REF!</v>
      </c>
      <c r="H296" s="35" t="e">
        <f>E296-#REF!</f>
        <v>#REF!</v>
      </c>
      <c r="I296" s="35" t="e">
        <f>E296-#REF!</f>
        <v>#REF!</v>
      </c>
      <c r="J296" s="62"/>
      <c r="K296" s="62"/>
      <c r="L296" s="62"/>
      <c r="M296" s="62"/>
      <c r="N296" s="62"/>
      <c r="O296" s="62"/>
      <c r="P296" s="62"/>
    </row>
    <row r="297" spans="1:16" s="22" customFormat="1" ht="15.75">
      <c r="A297" s="37"/>
      <c r="B297" s="42" t="s">
        <v>8</v>
      </c>
      <c r="C297" s="33" t="s">
        <v>191</v>
      </c>
      <c r="D297" s="6"/>
      <c r="E297" s="16">
        <f>SUM(E299:E304)</f>
        <v>133000</v>
      </c>
      <c r="F297" s="20" t="e">
        <f>E297/#REF!*100</f>
        <v>#REF!</v>
      </c>
      <c r="G297" s="34" t="e">
        <f>E297/#REF!*100</f>
        <v>#REF!</v>
      </c>
      <c r="H297" s="35" t="e">
        <f>E297-#REF!</f>
        <v>#REF!</v>
      </c>
      <c r="I297" s="35" t="e">
        <f>E297-#REF!</f>
        <v>#REF!</v>
      </c>
      <c r="J297" s="62"/>
      <c r="K297" s="62"/>
      <c r="L297" s="62"/>
      <c r="M297" s="62"/>
      <c r="N297" s="62"/>
      <c r="O297" s="62"/>
      <c r="P297" s="62"/>
    </row>
    <row r="298" spans="1:16" s="22" customFormat="1" ht="15.75" hidden="1">
      <c r="A298" s="37"/>
      <c r="B298" s="42"/>
      <c r="C298" s="33"/>
      <c r="D298" s="6"/>
      <c r="E298" s="16">
        <f>-E297</f>
        <v>-133000</v>
      </c>
      <c r="F298" s="20" t="e">
        <f>E298/#REF!*100</f>
        <v>#REF!</v>
      </c>
      <c r="G298" s="34" t="e">
        <f>E298/#REF!*100</f>
        <v>#REF!</v>
      </c>
      <c r="H298" s="35" t="e">
        <f>E298-#REF!</f>
        <v>#REF!</v>
      </c>
      <c r="I298" s="35" t="e">
        <f>E298-#REF!</f>
        <v>#REF!</v>
      </c>
      <c r="J298" s="62"/>
      <c r="K298" s="62"/>
      <c r="L298" s="62"/>
      <c r="M298" s="62"/>
      <c r="N298" s="62"/>
      <c r="O298" s="62"/>
      <c r="P298" s="62"/>
    </row>
    <row r="299" spans="1:9" ht="47.25">
      <c r="A299" s="37"/>
      <c r="B299" s="39" t="s">
        <v>192</v>
      </c>
      <c r="C299" s="33"/>
      <c r="D299" s="6" t="s">
        <v>193</v>
      </c>
      <c r="E299" s="17">
        <v>65000</v>
      </c>
      <c r="F299" s="20" t="e">
        <f>E299/#REF!*100</f>
        <v>#REF!</v>
      </c>
      <c r="G299" s="34" t="e">
        <f>E299/#REF!*100</f>
        <v>#REF!</v>
      </c>
      <c r="H299" s="35" t="e">
        <f>E299-#REF!</f>
        <v>#REF!</v>
      </c>
      <c r="I299" s="35" t="e">
        <f>E299-#REF!</f>
        <v>#REF!</v>
      </c>
    </row>
    <row r="300" spans="1:9" ht="89.25" customHeight="1">
      <c r="A300" s="37"/>
      <c r="B300" s="39" t="s">
        <v>194</v>
      </c>
      <c r="C300" s="33"/>
      <c r="D300" s="6" t="s">
        <v>195</v>
      </c>
      <c r="E300" s="17">
        <f>18000+15000</f>
        <v>33000</v>
      </c>
      <c r="F300" s="20" t="e">
        <f>E300/#REF!*100</f>
        <v>#REF!</v>
      </c>
      <c r="G300" s="34" t="e">
        <f>E300/#REF!*100</f>
        <v>#REF!</v>
      </c>
      <c r="H300" s="35" t="e">
        <f>E300-#REF!</f>
        <v>#REF!</v>
      </c>
      <c r="I300" s="35" t="e">
        <f>E300-#REF!</f>
        <v>#REF!</v>
      </c>
    </row>
    <row r="301" spans="1:9" ht="15.75">
      <c r="A301" s="37"/>
      <c r="B301" s="39" t="s">
        <v>106</v>
      </c>
      <c r="C301" s="33"/>
      <c r="D301" s="6" t="s">
        <v>107</v>
      </c>
      <c r="E301" s="17">
        <v>4000</v>
      </c>
      <c r="F301" s="20" t="e">
        <f>E301/#REF!*100</f>
        <v>#REF!</v>
      </c>
      <c r="G301" s="34" t="e">
        <f>E301/#REF!*100</f>
        <v>#REF!</v>
      </c>
      <c r="H301" s="35" t="e">
        <f>E301-#REF!</f>
        <v>#REF!</v>
      </c>
      <c r="I301" s="35" t="e">
        <f>E301-#REF!</f>
        <v>#REF!</v>
      </c>
    </row>
    <row r="302" spans="1:9" ht="15.75">
      <c r="A302" s="37"/>
      <c r="B302" s="39" t="s">
        <v>84</v>
      </c>
      <c r="C302" s="33"/>
      <c r="D302" s="6" t="s">
        <v>85</v>
      </c>
      <c r="E302" s="17">
        <v>1500</v>
      </c>
      <c r="F302" s="20" t="e">
        <f>E302/#REF!*100</f>
        <v>#REF!</v>
      </c>
      <c r="G302" s="34" t="e">
        <f>E302/#REF!*100</f>
        <v>#REF!</v>
      </c>
      <c r="H302" s="35" t="e">
        <f>E302-#REF!</f>
        <v>#REF!</v>
      </c>
      <c r="I302" s="35" t="e">
        <f>E302-#REF!</f>
        <v>#REF!</v>
      </c>
    </row>
    <row r="303" spans="1:9" ht="15.75">
      <c r="A303" s="37"/>
      <c r="B303" s="39" t="s">
        <v>66</v>
      </c>
      <c r="C303" s="33"/>
      <c r="D303" s="6" t="s">
        <v>67</v>
      </c>
      <c r="E303" s="17">
        <f>25500-12000+7000</f>
        <v>20500</v>
      </c>
      <c r="F303" s="20" t="e">
        <f>E303/#REF!*100</f>
        <v>#REF!</v>
      </c>
      <c r="G303" s="34" t="e">
        <f>E303/#REF!*100</f>
        <v>#REF!</v>
      </c>
      <c r="H303" s="35" t="e">
        <f>E303-#REF!</f>
        <v>#REF!</v>
      </c>
      <c r="I303" s="35" t="e">
        <f>E303-#REF!</f>
        <v>#REF!</v>
      </c>
    </row>
    <row r="304" spans="1:9" ht="15.75">
      <c r="A304" s="37"/>
      <c r="B304" s="39" t="s">
        <v>57</v>
      </c>
      <c r="C304" s="33"/>
      <c r="D304" s="6" t="s">
        <v>58</v>
      </c>
      <c r="E304" s="17">
        <f>5000+4000</f>
        <v>9000</v>
      </c>
      <c r="F304" s="20" t="e">
        <f>E304/#REF!*100</f>
        <v>#REF!</v>
      </c>
      <c r="G304" s="34" t="e">
        <f>E304/#REF!*100</f>
        <v>#REF!</v>
      </c>
      <c r="H304" s="35" t="e">
        <f>E304-#REF!</f>
        <v>#REF!</v>
      </c>
      <c r="I304" s="35" t="e">
        <f>E304-#REF!</f>
        <v>#REF!</v>
      </c>
    </row>
    <row r="305" spans="1:9" ht="27" customHeight="1">
      <c r="A305" s="54" t="s">
        <v>46</v>
      </c>
      <c r="B305" s="55"/>
      <c r="C305" s="5"/>
      <c r="D305" s="5"/>
      <c r="E305" s="59">
        <f>SUM(E11:E304)</f>
        <v>11519309</v>
      </c>
      <c r="F305" s="20" t="e">
        <f>E305/#REF!*100</f>
        <v>#REF!</v>
      </c>
      <c r="G305" s="34" t="e">
        <f>E305/#REF!*100</f>
        <v>#REF!</v>
      </c>
      <c r="H305" s="35" t="e">
        <f>E305-#REF!</f>
        <v>#REF!</v>
      </c>
      <c r="I305" s="35" t="e">
        <f>E305-#REF!</f>
        <v>#REF!</v>
      </c>
    </row>
    <row r="307" spans="4:5" ht="15.75">
      <c r="D307" s="4" t="s">
        <v>203</v>
      </c>
      <c r="E307" s="14">
        <f>E11+E22+E34+E47+E59+E127+E135+E186+E194+E199+E205+E226+E251+E256+E282+E290</f>
        <v>11519309</v>
      </c>
    </row>
    <row r="308" ht="15.75">
      <c r="E308" s="14">
        <f>E305-E307</f>
        <v>0</v>
      </c>
    </row>
    <row r="310" spans="5:7" ht="15.75">
      <c r="E310" s="21"/>
      <c r="F310" s="8"/>
      <c r="G310" s="12"/>
    </row>
    <row r="311" ht="15.75">
      <c r="D311" s="71">
        <v>1950</v>
      </c>
    </row>
    <row r="312" ht="15.75">
      <c r="D312" s="71">
        <v>3000</v>
      </c>
    </row>
    <row r="313" ht="15.75">
      <c r="D313" s="71">
        <v>700</v>
      </c>
    </row>
    <row r="314" ht="15.75">
      <c r="D314" s="71">
        <v>-2703</v>
      </c>
    </row>
    <row r="315" ht="15.75">
      <c r="D315" s="71">
        <v>-3000</v>
      </c>
    </row>
    <row r="316" ht="15.75">
      <c r="D316" s="71">
        <v>-700</v>
      </c>
    </row>
    <row r="317" ht="15.75">
      <c r="D317" s="71">
        <v>2100</v>
      </c>
    </row>
    <row r="318" ht="15.75">
      <c r="D318" s="71">
        <v>1043</v>
      </c>
    </row>
    <row r="319" ht="15.75">
      <c r="D319" s="71">
        <v>130</v>
      </c>
    </row>
    <row r="320" ht="15.75">
      <c r="D320" s="71">
        <v>120000</v>
      </c>
    </row>
    <row r="321" ht="15.75">
      <c r="D321" s="71">
        <v>-139300</v>
      </c>
    </row>
    <row r="322" spans="4:16" ht="15.75">
      <c r="D322" s="71">
        <v>-3850</v>
      </c>
      <c r="P322" s="56"/>
    </row>
    <row r="323" ht="15.75">
      <c r="D323" s="71">
        <v>13420</v>
      </c>
    </row>
    <row r="324" ht="15.75">
      <c r="D324" s="71">
        <v>3850</v>
      </c>
    </row>
    <row r="325" ht="15.75">
      <c r="D325" s="71">
        <v>20000</v>
      </c>
    </row>
    <row r="326" spans="3:5" ht="15.75">
      <c r="C326" s="71">
        <v>11502669</v>
      </c>
      <c r="D326" s="72">
        <f>SUM(D311:D325)</f>
        <v>16640</v>
      </c>
      <c r="E326" s="14">
        <f>C326+D326</f>
        <v>11519309</v>
      </c>
    </row>
    <row r="327" ht="15.75">
      <c r="E327" s="14">
        <f>E305-E326</f>
        <v>0</v>
      </c>
    </row>
  </sheetData>
  <sheetProtection formatCells="0" formatColumns="0" formatRows="0" insertColumns="0" deleteColumns="0" deleteRows="0"/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&amp;R&amp;P</oddFooter>
  </headerFooter>
  <rowBreaks count="6" manualBreakCount="6">
    <brk id="51" max="7" man="1"/>
    <brk id="91" max="7" man="1"/>
    <brk id="134" max="7" man="1"/>
    <brk id="180" max="7" man="1"/>
    <brk id="230" max="7" man="1"/>
    <brk id="28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2009-02-05T08:43:38Z</cp:lastPrinted>
  <dcterms:created xsi:type="dcterms:W3CDTF">2008-02-29T13:00:19Z</dcterms:created>
  <dcterms:modified xsi:type="dcterms:W3CDTF">2009-02-05T08:44:06Z</dcterms:modified>
  <cp:category/>
  <cp:version/>
  <cp:contentType/>
  <cp:contentStatus/>
</cp:coreProperties>
</file>