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1"/>
  </bookViews>
  <sheets>
    <sheet name="Zał.nr 1" sheetId="1" r:id="rId1"/>
    <sheet name="Zał.nr 3" sheetId="2" r:id="rId2"/>
    <sheet name="Zał.nr 2" sheetId="3" r:id="rId3"/>
  </sheets>
  <definedNames>
    <definedName name="_xlnm.Print_Area" localSheetId="0">'Zał.nr 1'!$A$1:$E$419</definedName>
    <definedName name="_xlnm.Print_Area" localSheetId="2">'Zał.nr 2'!$A$1:$G$710</definedName>
  </definedNames>
  <calcPr fullCalcOnLoad="1"/>
</workbook>
</file>

<file path=xl/sharedStrings.xml><?xml version="1.0" encoding="utf-8"?>
<sst xmlns="http://schemas.openxmlformats.org/spreadsheetml/2006/main" count="1638" uniqueCount="856">
  <si>
    <t>Wpływy z opłaty targowej</t>
  </si>
  <si>
    <t>Wpływy z różnych opłat</t>
  </si>
  <si>
    <t>Pozostałe odsetki</t>
  </si>
  <si>
    <t>Wpływy z opłaty skarbowej</t>
  </si>
  <si>
    <t>756.75618</t>
  </si>
  <si>
    <t>756.75621</t>
  </si>
  <si>
    <t>Udziały gmin w podatkach stanowiących</t>
  </si>
  <si>
    <t>dochód budżetu państwa</t>
  </si>
  <si>
    <t>Dochody od osób prawnych, od osób</t>
  </si>
  <si>
    <t>Subwencje ogólne z budżetu państwa</t>
  </si>
  <si>
    <t>758.75801</t>
  </si>
  <si>
    <t>Część oświatowa subwencji ogólnej dla</t>
  </si>
  <si>
    <t>jednostek samorządu terytorialnego</t>
  </si>
  <si>
    <t>758.75814</t>
  </si>
  <si>
    <t>Różne rozliczenia finansowe</t>
  </si>
  <si>
    <t>Różne rozliczenia</t>
  </si>
  <si>
    <t>801.80101</t>
  </si>
  <si>
    <t>Szkoły podstawowe</t>
  </si>
  <si>
    <t>Oświata i wychowanie</t>
  </si>
  <si>
    <t>1.</t>
  </si>
  <si>
    <t>2.</t>
  </si>
  <si>
    <t>3.</t>
  </si>
  <si>
    <t>elektryczną, gaz i wodę</t>
  </si>
  <si>
    <t>Przeciwdziałanie alkoholizmowi</t>
  </si>
  <si>
    <t>Edukacyjna opieka wychowawcza</t>
  </si>
  <si>
    <t>Kultura i ochrona dziedzictwa narodowego</t>
  </si>
  <si>
    <t>400.40002</t>
  </si>
  <si>
    <t>Dostarczanie wody</t>
  </si>
  <si>
    <t>851.85154</t>
  </si>
  <si>
    <t>Ośrodki wsparcia</t>
  </si>
  <si>
    <t>Ośrodki pomocy społecznej</t>
  </si>
  <si>
    <t>900.90001</t>
  </si>
  <si>
    <t>Gospodarka ściekowa i ochrona wód</t>
  </si>
  <si>
    <t>900.90002</t>
  </si>
  <si>
    <t>Gospodarka odpadami</t>
  </si>
  <si>
    <t>900.90004</t>
  </si>
  <si>
    <t>Utrzymanie zieleni w miastach i gminach</t>
  </si>
  <si>
    <t>921.92109</t>
  </si>
  <si>
    <t>Domy i ośrodki kultury, świetlice i kluby</t>
  </si>
  <si>
    <t>921.92116</t>
  </si>
  <si>
    <t>Biblioteki</t>
  </si>
  <si>
    <t>Ochrona zdrowia</t>
  </si>
  <si>
    <t>Razem :</t>
  </si>
  <si>
    <t>wydatki</t>
  </si>
  <si>
    <t>Transport i łączność</t>
  </si>
  <si>
    <t>Nauka</t>
  </si>
  <si>
    <t>Kultura fizyczna i sport</t>
  </si>
  <si>
    <t>Zakup materiałów i wyposażenia</t>
  </si>
  <si>
    <t>Zakup usług remontowych</t>
  </si>
  <si>
    <t>Wydatki inwestycyjne jednostek budżetowych</t>
  </si>
  <si>
    <t>400.40002.4010</t>
  </si>
  <si>
    <t>Wynagrodzenia osobowe pracowników</t>
  </si>
  <si>
    <t>400.40002.4040</t>
  </si>
  <si>
    <t>Dodatkowe wynagrodzenie roczne</t>
  </si>
  <si>
    <t>400.40002.4110</t>
  </si>
  <si>
    <t>Składki na ubezpieczenia społeczne</t>
  </si>
  <si>
    <t>400.40002.4120</t>
  </si>
  <si>
    <t>Składki na Fundusz Pracy</t>
  </si>
  <si>
    <t>400.40002.4210</t>
  </si>
  <si>
    <t>400.40002.4260</t>
  </si>
  <si>
    <t>Zakup energii</t>
  </si>
  <si>
    <t>400.40002.4270</t>
  </si>
  <si>
    <t>400.40002.4300</t>
  </si>
  <si>
    <t>Zakup usług pozostałych</t>
  </si>
  <si>
    <t>Podróże służbowe krajowe</t>
  </si>
  <si>
    <t>400.40002.4430</t>
  </si>
  <si>
    <t>Różne opłaty i składki</t>
  </si>
  <si>
    <t>400.40002.4440</t>
  </si>
  <si>
    <t>600.60016.4210</t>
  </si>
  <si>
    <t>600.60016.4270</t>
  </si>
  <si>
    <t>600.60016.4300</t>
  </si>
  <si>
    <t>600.60016.6050</t>
  </si>
  <si>
    <t>700.70005.4300</t>
  </si>
  <si>
    <t>700.70095.4010</t>
  </si>
  <si>
    <t>700.70095.4040</t>
  </si>
  <si>
    <t>700.70095.4110</t>
  </si>
  <si>
    <t>700.70095.4120</t>
  </si>
  <si>
    <t>700.70095.4210</t>
  </si>
  <si>
    <t>700.70095.4260</t>
  </si>
  <si>
    <t>700.70095.4270</t>
  </si>
  <si>
    <t>700.70095.4300</t>
  </si>
  <si>
    <t>700.70095.4410</t>
  </si>
  <si>
    <t>700.70095.4430</t>
  </si>
  <si>
    <t>700.70095.4440</t>
  </si>
  <si>
    <t>Odpisy na zakładowy świadczeń socjanych</t>
  </si>
  <si>
    <t>730.73007.4210</t>
  </si>
  <si>
    <t>730.73007.4300</t>
  </si>
  <si>
    <t>750.75011.4010</t>
  </si>
  <si>
    <t>750.75011.4110</t>
  </si>
  <si>
    <t>750.75011.4120</t>
  </si>
  <si>
    <t>750.75011.4210</t>
  </si>
  <si>
    <t>750.75022.3030</t>
  </si>
  <si>
    <t>Różne wydatki na rzecz osób fizycznych</t>
  </si>
  <si>
    <t>750.75022.4210</t>
  </si>
  <si>
    <t>750.75022.4300</t>
  </si>
  <si>
    <t>750.75022.4410</t>
  </si>
  <si>
    <t>750.75023.4010</t>
  </si>
  <si>
    <t>750.75023.4040</t>
  </si>
  <si>
    <t>750.75023.4110</t>
  </si>
  <si>
    <t>750.75023.4120</t>
  </si>
  <si>
    <t>750.75023.4210</t>
  </si>
  <si>
    <t>750.75023.4260</t>
  </si>
  <si>
    <t>750.75023.4270</t>
  </si>
  <si>
    <t>750.75023.4300</t>
  </si>
  <si>
    <t>750.75023.4410</t>
  </si>
  <si>
    <t>750.75023.4430</t>
  </si>
  <si>
    <t>750.75023.4440</t>
  </si>
  <si>
    <t>750.75023.6060</t>
  </si>
  <si>
    <t>750.75095.4100</t>
  </si>
  <si>
    <t>Wynagrodzenia agencyjno-prowizyjne</t>
  </si>
  <si>
    <t>750.75095.4430</t>
  </si>
  <si>
    <t>754.75412.4210</t>
  </si>
  <si>
    <t>754.75412.4260</t>
  </si>
  <si>
    <t>754.75412.4270</t>
  </si>
  <si>
    <t>754.75412.4300</t>
  </si>
  <si>
    <t>754.75412.4410</t>
  </si>
  <si>
    <t>754.75412.4430</t>
  </si>
  <si>
    <t>Ochotnicze straże pożarne</t>
  </si>
  <si>
    <t>754.75414.4210</t>
  </si>
  <si>
    <t>754.75414.4260</t>
  </si>
  <si>
    <t>754.75414.4300</t>
  </si>
  <si>
    <t>758.75818.4810</t>
  </si>
  <si>
    <t>Rezerwy</t>
  </si>
  <si>
    <t>Rezerwy ogólne i celowe</t>
  </si>
  <si>
    <t>801.80101.3020</t>
  </si>
  <si>
    <t>801.80101.4010</t>
  </si>
  <si>
    <t>801.80101.4040</t>
  </si>
  <si>
    <t>801.80101.4110</t>
  </si>
  <si>
    <t>801.80101.4120</t>
  </si>
  <si>
    <t>801.80101.4210</t>
  </si>
  <si>
    <t>801.80101.4240</t>
  </si>
  <si>
    <t>801.80101.4260</t>
  </si>
  <si>
    <t>801.80101.4270</t>
  </si>
  <si>
    <t>801.80101.4300</t>
  </si>
  <si>
    <t>801.80101.4410</t>
  </si>
  <si>
    <t>801.80101.4430</t>
  </si>
  <si>
    <t>801.80101.4440</t>
  </si>
  <si>
    <t>801.80104.3020</t>
  </si>
  <si>
    <t>801.80104.4010</t>
  </si>
  <si>
    <t>801.80104.4040</t>
  </si>
  <si>
    <t>801.80104.4110</t>
  </si>
  <si>
    <t>801.80104.4120</t>
  </si>
  <si>
    <t>801.80104.4210</t>
  </si>
  <si>
    <t>Zakup środków żywności</t>
  </si>
  <si>
    <t>801.80104.4260</t>
  </si>
  <si>
    <t>801.80104.4270</t>
  </si>
  <si>
    <t>801.80104.4300</t>
  </si>
  <si>
    <t>801.80104.4410</t>
  </si>
  <si>
    <t>801.80104.4440</t>
  </si>
  <si>
    <t>801.80110.3020</t>
  </si>
  <si>
    <t>801.80110.4010</t>
  </si>
  <si>
    <t>801.80110.4040</t>
  </si>
  <si>
    <t>801.80110.4110</t>
  </si>
  <si>
    <t>801.80110.4120</t>
  </si>
  <si>
    <t>801.80110.4210</t>
  </si>
  <si>
    <t>801.80110.4240</t>
  </si>
  <si>
    <t>801.80110.4260</t>
  </si>
  <si>
    <t>801.80110.4270</t>
  </si>
  <si>
    <t>801.80110.4300</t>
  </si>
  <si>
    <t>801.80110.4410</t>
  </si>
  <si>
    <t>801.80110.4430</t>
  </si>
  <si>
    <t>801.80110.4440</t>
  </si>
  <si>
    <t>Gimnazja</t>
  </si>
  <si>
    <t>801.80113.4300</t>
  </si>
  <si>
    <t>Dowożenie uczniów do szkół</t>
  </si>
  <si>
    <t>801.80114.4010</t>
  </si>
  <si>
    <t>801.80114.4040</t>
  </si>
  <si>
    <t>801.80114.4110</t>
  </si>
  <si>
    <t>801.80114.4120</t>
  </si>
  <si>
    <t>801.80114.4210</t>
  </si>
  <si>
    <t>801.80114.4260</t>
  </si>
  <si>
    <t>801.80114.4270</t>
  </si>
  <si>
    <t>801.80114.4300</t>
  </si>
  <si>
    <t>801.80114.4410</t>
  </si>
  <si>
    <t>801.80114.4430</t>
  </si>
  <si>
    <t>801.80114.4440</t>
  </si>
  <si>
    <t>851.85154.4110</t>
  </si>
  <si>
    <t>Skladki na ubezpieczenia społeczne</t>
  </si>
  <si>
    <t>851.85154.4120</t>
  </si>
  <si>
    <t>851.85154.4210</t>
  </si>
  <si>
    <t>851.85154.4260</t>
  </si>
  <si>
    <t>851.85154.4270</t>
  </si>
  <si>
    <t>851.85154.4300</t>
  </si>
  <si>
    <t>851.85154.4410</t>
  </si>
  <si>
    <t>851.85154.4430</t>
  </si>
  <si>
    <t>Skladki na Fundusz Pracy</t>
  </si>
  <si>
    <t>Zakup leków i materiałów medycznych</t>
  </si>
  <si>
    <t>Świadczenia społeczne</t>
  </si>
  <si>
    <t>Dodatki mieszkaniowe</t>
  </si>
  <si>
    <t>854.85401.4010</t>
  </si>
  <si>
    <t>854.85401.4040</t>
  </si>
  <si>
    <t>854.85401.4110</t>
  </si>
  <si>
    <t>854.85401.4120</t>
  </si>
  <si>
    <t>854.85401.4440</t>
  </si>
  <si>
    <t>Świetlice szkolne</t>
  </si>
  <si>
    <t>900.90001.4010</t>
  </si>
  <si>
    <t>900.90001.4040</t>
  </si>
  <si>
    <t>900.90001.4110</t>
  </si>
  <si>
    <t>900.90001.4120</t>
  </si>
  <si>
    <t>900.90001.4210</t>
  </si>
  <si>
    <t>900.90001.4260</t>
  </si>
  <si>
    <t>900.90001.4270</t>
  </si>
  <si>
    <t>900.90001.4300</t>
  </si>
  <si>
    <t xml:space="preserve">Zakup usług pozostałych </t>
  </si>
  <si>
    <t>900.90001.4410</t>
  </si>
  <si>
    <t>900.90001.4430</t>
  </si>
  <si>
    <t xml:space="preserve">Wpływy z innych opłat stanowiących dochody </t>
  </si>
  <si>
    <t>854.85446</t>
  </si>
  <si>
    <t>900.90001.4440</t>
  </si>
  <si>
    <t>900.90002.4010</t>
  </si>
  <si>
    <t>900.90002.4040</t>
  </si>
  <si>
    <t>900.90002.4110</t>
  </si>
  <si>
    <t>900.90002.4120</t>
  </si>
  <si>
    <t>900.90002.4210</t>
  </si>
  <si>
    <t>900.90002.4300</t>
  </si>
  <si>
    <t>900.90002.4430</t>
  </si>
  <si>
    <t>900.90002.4440</t>
  </si>
  <si>
    <t>900.90003.4210</t>
  </si>
  <si>
    <t>900.90003.4300</t>
  </si>
  <si>
    <t>Oczyszczanie miast i wsi</t>
  </si>
  <si>
    <t>900.90004.4210</t>
  </si>
  <si>
    <t>900.90004.4270</t>
  </si>
  <si>
    <t>900.90004.4300</t>
  </si>
  <si>
    <t>900.90004.4440</t>
  </si>
  <si>
    <t>900.90015.4260</t>
  </si>
  <si>
    <t>900.90015.4270</t>
  </si>
  <si>
    <t>Oświetlenie ulic, placów i dróg</t>
  </si>
  <si>
    <t>921.92109.4210</t>
  </si>
  <si>
    <t>921.92109.4260</t>
  </si>
  <si>
    <t>921.92109.4270</t>
  </si>
  <si>
    <t>921.92109.4300</t>
  </si>
  <si>
    <t>921.92109.4430</t>
  </si>
  <si>
    <t>926.92605.4210</t>
  </si>
  <si>
    <t>926.92605.4260</t>
  </si>
  <si>
    <t>926.92605.4270</t>
  </si>
  <si>
    <t>926.92605.4300</t>
  </si>
  <si>
    <t>926.92605.4430</t>
  </si>
  <si>
    <t>Zadania w zakresie kultury fizycznej i sportu</t>
  </si>
  <si>
    <t>Odpisy na zakładowy fundusz świadczeń socjalnych</t>
  </si>
  <si>
    <t>Wytwarzanie i zaopatrywanie w energię elektryczną, gaz i wodę</t>
  </si>
  <si>
    <t>600.60016</t>
  </si>
  <si>
    <t>730.73007</t>
  </si>
  <si>
    <t>Współpraca naukowa i naukowo-techniczna z zagranicą</t>
  </si>
  <si>
    <t>750.75022</t>
  </si>
  <si>
    <t>Rady gmin (miast i miast na prawach powiatu)</t>
  </si>
  <si>
    <t>Wydatki na zakupy inwestycyjne jednostek budżetowych</t>
  </si>
  <si>
    <t>Urzędy gmin (miast i miast na prawach powiatu)</t>
  </si>
  <si>
    <t>754.75412</t>
  </si>
  <si>
    <t>Bezpieczeństwo publiczne i ochrona przeciwpożarowa</t>
  </si>
  <si>
    <t>758.75818</t>
  </si>
  <si>
    <t>Zakup pomocy naukowych, dydaktycznych i książek</t>
  </si>
  <si>
    <t>801.80104</t>
  </si>
  <si>
    <t>801.80110</t>
  </si>
  <si>
    <t>801.80113</t>
  </si>
  <si>
    <t>801.80114</t>
  </si>
  <si>
    <t>854.85401</t>
  </si>
  <si>
    <t>900.90003</t>
  </si>
  <si>
    <t>900.90015</t>
  </si>
  <si>
    <t>Gospodarka komunalna i ochrona środowiska</t>
  </si>
  <si>
    <t>926.92605</t>
  </si>
  <si>
    <t>926.92605.4410</t>
  </si>
  <si>
    <t>Nazwa paragrafu</t>
  </si>
  <si>
    <t>przychody</t>
  </si>
  <si>
    <t>4.</t>
  </si>
  <si>
    <t>Nadwyżki z lat ubiegłych</t>
  </si>
  <si>
    <t>Urzędy naczelnych organów władzy państwowej, kontroli i ochrony prawa</t>
  </si>
  <si>
    <t>751.75101.4300</t>
  </si>
  <si>
    <t>oraz sądownictwa</t>
  </si>
  <si>
    <t>Urzędy naczelnych organów władzy państwowej,</t>
  </si>
  <si>
    <t>kontroli i ochrony prawa oraz sądownictwa</t>
  </si>
  <si>
    <t>Składki na ubezpieczenia zdrowotne</t>
  </si>
  <si>
    <t>na realizację własnych zadań bieżących gmin</t>
  </si>
  <si>
    <t>Odpisy na zakłądowy fundusz świadczeń socjalnych</t>
  </si>
  <si>
    <t>854.85401.3020</t>
  </si>
  <si>
    <t>801.80195</t>
  </si>
  <si>
    <t>801.80195.4440</t>
  </si>
  <si>
    <t>756.75601</t>
  </si>
  <si>
    <t>fizycznych opłacany w formie karty podatkowej</t>
  </si>
  <si>
    <t>010.01030</t>
  </si>
  <si>
    <t>Izby rolnicze</t>
  </si>
  <si>
    <t>400.40002.3020</t>
  </si>
  <si>
    <t>700.70095.3020</t>
  </si>
  <si>
    <t>750.75023.3020</t>
  </si>
  <si>
    <t>754.75414.4410</t>
  </si>
  <si>
    <t>900.90002.3020</t>
  </si>
  <si>
    <t>900.90001.3020</t>
  </si>
  <si>
    <t xml:space="preserve">Przedszkola </t>
  </si>
  <si>
    <t>Urzędy naczelnych organów władzy państwowej, kontroli i ochrony</t>
  </si>
  <si>
    <t>prawa oraz sądownictwa</t>
  </si>
  <si>
    <t>801.80104.4240</t>
  </si>
  <si>
    <t>801.80146.4300</t>
  </si>
  <si>
    <t>801.80146</t>
  </si>
  <si>
    <t>Dokształcanie i doskonalenie nauczycieli</t>
  </si>
  <si>
    <t>Składki na ubezpieczenia zdrowotne opłacane za osoby</t>
  </si>
  <si>
    <t>pobierające niektóre świadczenia z pomocy społecznej</t>
  </si>
  <si>
    <t>010.01030.2850</t>
  </si>
  <si>
    <t>750.75023</t>
  </si>
  <si>
    <t>Drogi publiczne gminne</t>
  </si>
  <si>
    <t>710.71004.4300</t>
  </si>
  <si>
    <t>710.71004</t>
  </si>
  <si>
    <t>Plany zagospodarowania przestrzennego</t>
  </si>
  <si>
    <t>Działalność usługowa</t>
  </si>
  <si>
    <t>budżetowa</t>
  </si>
  <si>
    <t>Klasyfikacja</t>
  </si>
  <si>
    <t>Nazwa działu, rozdziału, paragrafu</t>
  </si>
  <si>
    <t>Planowane</t>
  </si>
  <si>
    <t>dochody</t>
  </si>
  <si>
    <t>Wpływy z opłaty eksploatacyjnej</t>
  </si>
  <si>
    <t>Pozostała działalność</t>
  </si>
  <si>
    <t>010.</t>
  </si>
  <si>
    <t>Rolnictwo i łowiectwo</t>
  </si>
  <si>
    <t>Wpływy z usług</t>
  </si>
  <si>
    <t>700.70005</t>
  </si>
  <si>
    <t>Gospodarka gruntami i nieruchomościami</t>
  </si>
  <si>
    <t>700.70095</t>
  </si>
  <si>
    <t>Gospodarka mieszkaniowa</t>
  </si>
  <si>
    <t>Dotacje celowe otrzymane z budżetu państwa</t>
  </si>
  <si>
    <t>na realizację zadań bieżących z zakresu</t>
  </si>
  <si>
    <t>administracji rządowej oraz innych zadań</t>
  </si>
  <si>
    <t>zleconych gminie (związkom gmin) ustawami</t>
  </si>
  <si>
    <t>750.75011</t>
  </si>
  <si>
    <t>Urzędy wojewódzkie</t>
  </si>
  <si>
    <t>Administracja publiczna</t>
  </si>
  <si>
    <t>750.75095</t>
  </si>
  <si>
    <t>751.75101</t>
  </si>
  <si>
    <t>754.75414</t>
  </si>
  <si>
    <t>Obrona cywilna</t>
  </si>
  <si>
    <t>Podatek dochodowy od osób fizycznych</t>
  </si>
  <si>
    <t>Podatek od działalności gospodarczej osób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</si>
  <si>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</si>
  <si>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</si>
  <si>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</si>
  <si>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</si>
  <si>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</si>
  <si>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</si>
  <si>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756.75615</t>
  </si>
  <si>
    <t>Wpływy z podatku rolnego, podatku leśnego,</t>
  </si>
  <si>
    <t>Podatek od spadków i darowizn</t>
  </si>
  <si>
    <t>Podatek od posiadania psów</t>
  </si>
  <si>
    <t>5.</t>
  </si>
  <si>
    <t>6.</t>
  </si>
  <si>
    <t>7.</t>
  </si>
  <si>
    <t>8.</t>
  </si>
  <si>
    <t>754.75412.4110</t>
  </si>
  <si>
    <t>Wpływy z różnych dochodów</t>
  </si>
  <si>
    <t>Odsetki i dyskonto od krajowych skarbowych papierów wartościowych oraz od</t>
  </si>
  <si>
    <t>krajowych pożyczek i kredytów</t>
  </si>
  <si>
    <t>750.75011.4300</t>
  </si>
  <si>
    <t>801.80146.2320</t>
  </si>
  <si>
    <t>900.90015.6050</t>
  </si>
  <si>
    <t>Wpływy z opłaty produktowej</t>
  </si>
  <si>
    <t>900.90020</t>
  </si>
  <si>
    <t>Wpływy i wydatki związane z gromadzeniem</t>
  </si>
  <si>
    <t>środków z opłat produktowych</t>
  </si>
  <si>
    <t>Usługi opiekuńcze i specjalistyczne usługi opiekuńcze</t>
  </si>
  <si>
    <t>Zespoły obsługi ekonomiczno-administracyjnej szkół</t>
  </si>
  <si>
    <t>Nagrody i wydatki osobowe niezaliczone do wynagrodzeń</t>
  </si>
  <si>
    <t>Wykonane</t>
  </si>
  <si>
    <t>Dynamika</t>
  </si>
  <si>
    <t>w %</t>
  </si>
  <si>
    <t xml:space="preserve">Wydatki inwestycyjne jednostek budżetowych </t>
  </si>
  <si>
    <t xml:space="preserve"> Załacznik Nr 2</t>
  </si>
  <si>
    <t>Zrealizowane</t>
  </si>
  <si>
    <t xml:space="preserve">                    Załącznik nr 3</t>
  </si>
  <si>
    <t>Dotacje celowe przekazane dla powiatu na zadania bieżące realizowane na</t>
  </si>
  <si>
    <t>podstawie porozumień (umów) miezy jednostkami samorządu terytorialnego</t>
  </si>
  <si>
    <t xml:space="preserve">        Załącznik Nr 1</t>
  </si>
  <si>
    <t>Dochody z najmu i dzierżawy składników majątkow.</t>
  </si>
  <si>
    <t>zaliczanych do sektora finansów publicznych</t>
  </si>
  <si>
    <t>Skarbu Państwa, jedn.sam.teryt. lub innych jednost.</t>
  </si>
  <si>
    <t>400.40001.0690</t>
  </si>
  <si>
    <t>400.40001.0830</t>
  </si>
  <si>
    <t>400.40001</t>
  </si>
  <si>
    <t>Dostarczanie ciepła</t>
  </si>
  <si>
    <t>400.40002.0690</t>
  </si>
  <si>
    <t>400.40002.0830</t>
  </si>
  <si>
    <t>400.40003.0830</t>
  </si>
  <si>
    <t xml:space="preserve">Wytwarzanie i zaopatrywanie w energię </t>
  </si>
  <si>
    <t>700.70005.0470</t>
  </si>
  <si>
    <t>700.70005.0690</t>
  </si>
  <si>
    <t>700.70005.0750</t>
  </si>
  <si>
    <t>700.70005.0760</t>
  </si>
  <si>
    <t>700.70005.0770</t>
  </si>
  <si>
    <t>Wpływy z opłat za zarząd, użytkowanie i uzytkowanie</t>
  </si>
  <si>
    <t>wieczyste nieruchomości</t>
  </si>
  <si>
    <t>Wpływy z tytułu przekształcenia prawa wieczystego</t>
  </si>
  <si>
    <t>przysługującego osobom fizycznym w prawo własności</t>
  </si>
  <si>
    <t>Wpłaty z tytułu odpłatnego nabycia prawa własności</t>
  </si>
  <si>
    <t>700.70095.0830</t>
  </si>
  <si>
    <t>750.75011.2010</t>
  </si>
  <si>
    <t>750.75011.2360</t>
  </si>
  <si>
    <t>Dochody jednostek samorządu terytorialnego</t>
  </si>
  <si>
    <t>związane z realizacją zadań z zakresu administracji</t>
  </si>
  <si>
    <t>rządowej oraz innych zadań zleconych ustawami</t>
  </si>
  <si>
    <t>750.75023.0830</t>
  </si>
  <si>
    <t>751.75101.2010</t>
  </si>
  <si>
    <t>756.75601.0350</t>
  </si>
  <si>
    <t>756.75615.0310</t>
  </si>
  <si>
    <t>756.75615.0320</t>
  </si>
  <si>
    <t>756.75615.0330</t>
  </si>
  <si>
    <t>756.75615.0340</t>
  </si>
  <si>
    <t>756.75615.0500</t>
  </si>
  <si>
    <t>756.75618.0410</t>
  </si>
  <si>
    <t>756.75618.0460</t>
  </si>
  <si>
    <t>756.75618.0480</t>
  </si>
  <si>
    <t>jednostek samorządu terytorialnego na podstawie ustaw</t>
  </si>
  <si>
    <t>Wpływy z opłat za zezwolenia na sprzedaż alkoholu</t>
  </si>
  <si>
    <t>756.75618.0490</t>
  </si>
  <si>
    <t>Wpływy z innych lokalnych opłat pobieranych przez</t>
  </si>
  <si>
    <t>jednostki samorządu terytorialnego na podstawie</t>
  </si>
  <si>
    <t>odrębnych ustaw</t>
  </si>
  <si>
    <t>756.75621.0010</t>
  </si>
  <si>
    <t>756.75621.0020</t>
  </si>
  <si>
    <t>fizycznych i od innych jednostek nieposiadających</t>
  </si>
  <si>
    <t>758.75801.2920</t>
  </si>
  <si>
    <t>samorządu terytorialnego</t>
  </si>
  <si>
    <t>758.75807.2920</t>
  </si>
  <si>
    <t>758.75807</t>
  </si>
  <si>
    <t>Część wyrównawcza subwencji ogólnej dla gmin</t>
  </si>
  <si>
    <t>758.75814.0920</t>
  </si>
  <si>
    <t>801.80101.0750</t>
  </si>
  <si>
    <t>801.80101.0830</t>
  </si>
  <si>
    <t>801.80101.2030</t>
  </si>
  <si>
    <t>(związków gmin)</t>
  </si>
  <si>
    <t>801.80104.0750</t>
  </si>
  <si>
    <t>801.80104.0830</t>
  </si>
  <si>
    <t>Przedszkola</t>
  </si>
  <si>
    <t>801.80110.0750</t>
  </si>
  <si>
    <t>852.85203.2010</t>
  </si>
  <si>
    <t>852.85203</t>
  </si>
  <si>
    <t>852.85212.2010</t>
  </si>
  <si>
    <t>852.85212</t>
  </si>
  <si>
    <t>852.85213.2010</t>
  </si>
  <si>
    <t>852.85213</t>
  </si>
  <si>
    <t>oraz niektóre świadczenia rodzinne</t>
  </si>
  <si>
    <t>852.85214.2010</t>
  </si>
  <si>
    <t>852.85214</t>
  </si>
  <si>
    <t>852.85219.0920</t>
  </si>
  <si>
    <t>852.85219</t>
  </si>
  <si>
    <t>852.85228.0830</t>
  </si>
  <si>
    <t>852.85228</t>
  </si>
  <si>
    <t>Pomoc społeczna</t>
  </si>
  <si>
    <t>900.90001.0690</t>
  </si>
  <si>
    <t>900.90001.0830</t>
  </si>
  <si>
    <t>900.90002.0690</t>
  </si>
  <si>
    <t>900.90002.0830</t>
  </si>
  <si>
    <t>900.90020.0400</t>
  </si>
  <si>
    <t>Wytwarzanie i zaopatrywanie w energię elektryczną, gaz</t>
  </si>
  <si>
    <t>i wodę</t>
  </si>
  <si>
    <t>Urzędy naczelnych organów władzy państwowej, kontroli</t>
  </si>
  <si>
    <t>i ochrony prawa oraz sądownictwa</t>
  </si>
  <si>
    <t xml:space="preserve">Dochody od osób prawnych, od osób fizycznych i od </t>
  </si>
  <si>
    <t>innych jednostek nieposiadających osobowości prawnej</t>
  </si>
  <si>
    <t>rozchody</t>
  </si>
  <si>
    <t>400.40002.4410</t>
  </si>
  <si>
    <t>Wydatki na pomoc finansową udzielaną między jednostkami samorządu</t>
  </si>
  <si>
    <t>750.75023.4140</t>
  </si>
  <si>
    <t>Wpłaty na Państwowy Fundusz Rehabilitacji Osób Niepełnosprawnych</t>
  </si>
  <si>
    <t>756.75647.4210</t>
  </si>
  <si>
    <t>756.75647.4300</t>
  </si>
  <si>
    <t>756.75647</t>
  </si>
  <si>
    <t>Pobór podatków, opłat i niepodatkowych należności budżetowych</t>
  </si>
  <si>
    <t>nieposiadających osobowości prawnej oraz wydatki związane z ich poborem</t>
  </si>
  <si>
    <t>757.75702.8070</t>
  </si>
  <si>
    <t>757.75702</t>
  </si>
  <si>
    <t>Obsługa długu publicznego</t>
  </si>
  <si>
    <t>801.80104.4220</t>
  </si>
  <si>
    <t>801.80104.4430</t>
  </si>
  <si>
    <t>Odpisy na zakładowy fundusz swiadczeń socjalnych</t>
  </si>
  <si>
    <t>852.85203.4010</t>
  </si>
  <si>
    <t>852.85203.3020</t>
  </si>
  <si>
    <t>852.85203.4040</t>
  </si>
  <si>
    <t>852.85203.4110</t>
  </si>
  <si>
    <t>852.85203.4120</t>
  </si>
  <si>
    <t>852.85203.4210</t>
  </si>
  <si>
    <t>852.85203.4230</t>
  </si>
  <si>
    <t>852.85203.4260</t>
  </si>
  <si>
    <t>852.85203.4270</t>
  </si>
  <si>
    <t>852.85203.4300</t>
  </si>
  <si>
    <t>852.85203.4430</t>
  </si>
  <si>
    <t>852.85203.4440</t>
  </si>
  <si>
    <t>852.85212.3110</t>
  </si>
  <si>
    <t>852.85212.4010</t>
  </si>
  <si>
    <t>852.85212.4110</t>
  </si>
  <si>
    <t>852.85212.4120</t>
  </si>
  <si>
    <t>852.85212.4210</t>
  </si>
  <si>
    <t>852.85212.4270</t>
  </si>
  <si>
    <t>852.85212.4300</t>
  </si>
  <si>
    <t>852.85212.4410</t>
  </si>
  <si>
    <t>z ubezpieczenia społecznego</t>
  </si>
  <si>
    <t>852.85213.4130</t>
  </si>
  <si>
    <t>852.85214.3110</t>
  </si>
  <si>
    <t>852.85215.3110</t>
  </si>
  <si>
    <t>852.85215</t>
  </si>
  <si>
    <t>852.85219.3020</t>
  </si>
  <si>
    <t>852.85219.4010</t>
  </si>
  <si>
    <t>852.85219.4040</t>
  </si>
  <si>
    <t>852.85219.4110</t>
  </si>
  <si>
    <t>852.85219.4120</t>
  </si>
  <si>
    <t>852.85219.4210</t>
  </si>
  <si>
    <t>852.85219.4260</t>
  </si>
  <si>
    <t>852.85219.4270</t>
  </si>
  <si>
    <t>852.85219.4300</t>
  </si>
  <si>
    <t>852.85219.4410</t>
  </si>
  <si>
    <t>852.85219.4430</t>
  </si>
  <si>
    <t>852.85219.4440</t>
  </si>
  <si>
    <t>852.85228.4300</t>
  </si>
  <si>
    <t>852.85295.2820</t>
  </si>
  <si>
    <t>852.85295</t>
  </si>
  <si>
    <t>400.40003</t>
  </si>
  <si>
    <t>Dostarczanie energii elektrycznej</t>
  </si>
  <si>
    <t>oraz wydatki związane z ich poborem</t>
  </si>
  <si>
    <t>Środki na dofinansowanie własnych inwestycji gmin</t>
  </si>
  <si>
    <t>(związków gmin), powiatów (związków powiatów),</t>
  </si>
  <si>
    <t>samorządów województw, pozyskane z innych źródeł</t>
  </si>
  <si>
    <t>oraz prawa użytkowania wieczystego nieruchomości</t>
  </si>
  <si>
    <t>Wpływy z podatku dochodowego od osób fizycznych</t>
  </si>
  <si>
    <t>podatku od czynności cywilnoprawnych, podatków i opłat</t>
  </si>
  <si>
    <t>lokalnych od osób prawnych i innych jednostek organiz.</t>
  </si>
  <si>
    <t>756.75616.0310</t>
  </si>
  <si>
    <t>756.75616.0320</t>
  </si>
  <si>
    <t>756.75616.0330</t>
  </si>
  <si>
    <t>756.75616.0340</t>
  </si>
  <si>
    <t>756.75616.0360</t>
  </si>
  <si>
    <t>756.75616.0370</t>
  </si>
  <si>
    <t>756.75616.0430</t>
  </si>
  <si>
    <t>756.75616.0500</t>
  </si>
  <si>
    <t>756.75616.0910</t>
  </si>
  <si>
    <t>756.75616</t>
  </si>
  <si>
    <t>Wpływy z podatku rolnego, podatku leśnego, podatku</t>
  </si>
  <si>
    <t>od spadków i darowizn, podatku od czynności</t>
  </si>
  <si>
    <t>cywilnoprawnych oraz podatków i opłat lokalnych od osób</t>
  </si>
  <si>
    <t>fizycznych</t>
  </si>
  <si>
    <t xml:space="preserve">osobowości prawnej oraz wydatki związane z ich </t>
  </si>
  <si>
    <t>poborem</t>
  </si>
  <si>
    <t>756.75647.0690</t>
  </si>
  <si>
    <t>756.75647.0910</t>
  </si>
  <si>
    <t>Pobór podatków, opłat i niepodatkowych należności</t>
  </si>
  <si>
    <t>budżetowych</t>
  </si>
  <si>
    <t>oraz innych umów o podobnym charakterze</t>
  </si>
  <si>
    <t>801.80101.6339</t>
  </si>
  <si>
    <t>na realizację inwestycji i zakupów inwestycyjnych</t>
  </si>
  <si>
    <t>Otrzymane spadki, zapisy i darowizny w postaci pieniężnej</t>
  </si>
  <si>
    <t>852.85203.0960</t>
  </si>
  <si>
    <t>852.85214.2030</t>
  </si>
  <si>
    <t>na realizację własnych zadań bieżących gmin (związków</t>
  </si>
  <si>
    <t>gmin)</t>
  </si>
  <si>
    <t>852.85219.2030</t>
  </si>
  <si>
    <t>852.85228.2010</t>
  </si>
  <si>
    <t>852.85295.2030</t>
  </si>
  <si>
    <t>854.85401.0830</t>
  </si>
  <si>
    <t>854.85415.2030</t>
  </si>
  <si>
    <t>854.85415</t>
  </si>
  <si>
    <t>Pomoc materialne dla uczniów</t>
  </si>
  <si>
    <t>Wpłaty gmin na rzecz izb rolniczych w wysok. 2% uzysk. wpływ.z pod.roln.</t>
  </si>
  <si>
    <t>400.40002.4280</t>
  </si>
  <si>
    <t>Zakup usług zdrowotnych</t>
  </si>
  <si>
    <t>600.60014.2710</t>
  </si>
  <si>
    <t>terytorialnego na dofinansowanie własnych zadań bieżących</t>
  </si>
  <si>
    <t>600.60014</t>
  </si>
  <si>
    <t>Drogi publiczne powiatowe</t>
  </si>
  <si>
    <t>600.60016.4430</t>
  </si>
  <si>
    <t>600.60095</t>
  </si>
  <si>
    <t>Wydatki osobowe niezaliczone do wynagrodzeń</t>
  </si>
  <si>
    <t>700.70095.4280</t>
  </si>
  <si>
    <t>750.75075.4210</t>
  </si>
  <si>
    <t>750.75075.4300</t>
  </si>
  <si>
    <t>750.75075</t>
  </si>
  <si>
    <t>Wynagrodzenia bezosobowe</t>
  </si>
  <si>
    <t>754.75412.4120</t>
  </si>
  <si>
    <t>754.75412.4170</t>
  </si>
  <si>
    <t>Składki na  Fundusz Pracy</t>
  </si>
  <si>
    <t xml:space="preserve">Dochody od osób prawnych, od osób fizycznych i od innych </t>
  </si>
  <si>
    <t xml:space="preserve">jednostek nieposiadających osobowości prawnej oraz wydatki </t>
  </si>
  <si>
    <t>związane z ich poborem</t>
  </si>
  <si>
    <t xml:space="preserve">Obsługa papierów wartościowych, kredytów i pożyczek jednostek </t>
  </si>
  <si>
    <t>Inne formy pomocy dla uczniów</t>
  </si>
  <si>
    <t>801.80101.4170</t>
  </si>
  <si>
    <t>801.80101.4280</t>
  </si>
  <si>
    <t>801.80103.3020</t>
  </si>
  <si>
    <t>801.80103.4010</t>
  </si>
  <si>
    <t>801.80103.4040</t>
  </si>
  <si>
    <t>801.80103.4110</t>
  </si>
  <si>
    <t>801.80103.4120</t>
  </si>
  <si>
    <t>801.80103.4210</t>
  </si>
  <si>
    <t>801.80103.4240</t>
  </si>
  <si>
    <t>801.80103.4260</t>
  </si>
  <si>
    <t>801.80103.4270</t>
  </si>
  <si>
    <t>801.80103.4280</t>
  </si>
  <si>
    <t>801.80103.4300</t>
  </si>
  <si>
    <t>801.80103.4410</t>
  </si>
  <si>
    <t>801.80103.4440</t>
  </si>
  <si>
    <t>801.80103</t>
  </si>
  <si>
    <t>Oddziały przedszkolne w szkołach podstawowych</t>
  </si>
  <si>
    <t>801.80104.4170</t>
  </si>
  <si>
    <t>801.80104.4280</t>
  </si>
  <si>
    <t>801.80110.4170</t>
  </si>
  <si>
    <t>801.80110.4280</t>
  </si>
  <si>
    <t>801.80114.4280</t>
  </si>
  <si>
    <t>801.80114.6060</t>
  </si>
  <si>
    <t>851.85154.4170</t>
  </si>
  <si>
    <t>852.85203.4170</t>
  </si>
  <si>
    <t>852.85203.4280</t>
  </si>
  <si>
    <t>852.85212.4040</t>
  </si>
  <si>
    <t>852.85212.4430</t>
  </si>
  <si>
    <t>Rózne opłaty i składki</t>
  </si>
  <si>
    <t>852.85212.4440</t>
  </si>
  <si>
    <t xml:space="preserve">Składki na ubezpieczenia zdrowotne opłacane za osoby pobierające </t>
  </si>
  <si>
    <t xml:space="preserve">niektóre świadczenia z pomocy społecznej oraz niektóre świadczenia </t>
  </si>
  <si>
    <t>rodzinne</t>
  </si>
  <si>
    <t>852.85219.4280</t>
  </si>
  <si>
    <t>852.85219.4350</t>
  </si>
  <si>
    <t>Opłaty za usługi internetowe</t>
  </si>
  <si>
    <t xml:space="preserve">Dotacja celowa z budżetu na finansowanie lub dofinansowanie zadań </t>
  </si>
  <si>
    <t>zleconych do realizacji stowarzyszeniom</t>
  </si>
  <si>
    <t>852.85295.3110</t>
  </si>
  <si>
    <t>854.85401.4210</t>
  </si>
  <si>
    <t>854.85401.4220</t>
  </si>
  <si>
    <t>854.85401.4280</t>
  </si>
  <si>
    <t>854.85412.4300</t>
  </si>
  <si>
    <t>a także szkolenia młodzieży</t>
  </si>
  <si>
    <t>Kolonie i obozy oraz inne formy wypoczynku dzieci i młodzieży szkolnej,</t>
  </si>
  <si>
    <t>854.85415.3240</t>
  </si>
  <si>
    <t>854.85415.3260</t>
  </si>
  <si>
    <t>854.85415.4010</t>
  </si>
  <si>
    <t>854.85415.4110</t>
  </si>
  <si>
    <t>854.85415.4120</t>
  </si>
  <si>
    <t>854.85415.4210</t>
  </si>
  <si>
    <t>854.85415.4300</t>
  </si>
  <si>
    <t>Stypendia dla uczniów</t>
  </si>
  <si>
    <t>Pomoc materialna dla uczniów</t>
  </si>
  <si>
    <t>854.85446.4300</t>
  </si>
  <si>
    <t>900.90001.4170</t>
  </si>
  <si>
    <t>900.90001.4280</t>
  </si>
  <si>
    <t>900.90002.4170</t>
  </si>
  <si>
    <t>900.90002.4280</t>
  </si>
  <si>
    <t>921.92109.2480</t>
  </si>
  <si>
    <t>Dotacja podmiotowa z budżetu dla samorządowej instytucji kultury</t>
  </si>
  <si>
    <t>921.92116.2480</t>
  </si>
  <si>
    <t xml:space="preserve">Dochody od osób prawnych, od osób fizycznych i od innych jednostek </t>
  </si>
  <si>
    <t>Razem:</t>
  </si>
  <si>
    <t>Promocja jednostek samorządu terytorialnego</t>
  </si>
  <si>
    <t>854.85412</t>
  </si>
  <si>
    <t>600.60016.6260</t>
  </si>
  <si>
    <t>lub dofinansowanie kosztów realizacji inwestycji i zakupów</t>
  </si>
  <si>
    <t>inwestycyjnych jednostek sektora finansów publicznych</t>
  </si>
  <si>
    <t>750.75023.0970</t>
  </si>
  <si>
    <t>Wpływy z róznych dochodów</t>
  </si>
  <si>
    <t>801.80101.0970</t>
  </si>
  <si>
    <t>samorzdów województw, pozyskane z innych źródeł</t>
  </si>
  <si>
    <t>801.80101.6298</t>
  </si>
  <si>
    <t>900.90004.0970</t>
  </si>
  <si>
    <t>801.80195.2030</t>
  </si>
  <si>
    <t>801.80195.4300</t>
  </si>
  <si>
    <t>900.90004.4010</t>
  </si>
  <si>
    <t>900.90004.4110</t>
  </si>
  <si>
    <t>900.90004.4120</t>
  </si>
  <si>
    <t>Wynagrodzenia osobowe przcowników</t>
  </si>
  <si>
    <t>010.01095.2010</t>
  </si>
  <si>
    <t>010.01095</t>
  </si>
  <si>
    <t>Odsetki od nieterminowych wpłat z tytułu podatków i opłat</t>
  </si>
  <si>
    <t>400.40002.0960</t>
  </si>
  <si>
    <t>Otrzymane spadki, zapisy i darowiznt w postaci pieniężnej</t>
  </si>
  <si>
    <t>400.40003.0690</t>
  </si>
  <si>
    <t>Dotacje otrzmane z funduszy celowych na finansowanie</t>
  </si>
  <si>
    <t>700.70095.0970</t>
  </si>
  <si>
    <t>730.73007.2700</t>
  </si>
  <si>
    <t>Środki na dofinansowanie własnych zadań bieżących</t>
  </si>
  <si>
    <t>gmin (związków gmin), powiatów (związków powiatów),</t>
  </si>
  <si>
    <t>750.75023.0690</t>
  </si>
  <si>
    <t>801.80101.0690</t>
  </si>
  <si>
    <t>801.80110.0690</t>
  </si>
  <si>
    <t>852.85203.0690</t>
  </si>
  <si>
    <t>na realizację zadań bieżących z zakresu administracji</t>
  </si>
  <si>
    <t>rządowej oraz innych zadań zleconych gminie</t>
  </si>
  <si>
    <t>(związkom gmin) ustawami</t>
  </si>
  <si>
    <t>852.85212.0970</t>
  </si>
  <si>
    <t>852.85295.0970</t>
  </si>
  <si>
    <t>854.85401.0970</t>
  </si>
  <si>
    <t>Wpływy z tytułu pomocy finansowej udzielanej między</t>
  </si>
  <si>
    <t>jednostkami samorządu terytorialnego na dofinansowanie</t>
  </si>
  <si>
    <t>600.60095.6298</t>
  </si>
  <si>
    <t xml:space="preserve">Środki na dofinansowanie własnych inwestycji gmin </t>
  </si>
  <si>
    <t>(związkó gmin), powiatów (związków powiatów),</t>
  </si>
  <si>
    <t>010.01095.4210</t>
  </si>
  <si>
    <t>010.01095.4300</t>
  </si>
  <si>
    <t>010.01095.4430</t>
  </si>
  <si>
    <t>750.75023.4350</t>
  </si>
  <si>
    <t>Zakup usług dostępu do sieci Internet</t>
  </si>
  <si>
    <t>750.75075.4170</t>
  </si>
  <si>
    <t>754.75414.4170</t>
  </si>
  <si>
    <t>Wynagrodzenie bezosobowe</t>
  </si>
  <si>
    <t>801.80101.4350</t>
  </si>
  <si>
    <t>801.80104.2590</t>
  </si>
  <si>
    <t>Dotacje podmiotowe z budżetu dla publicznej jednostki systemu oświaty</t>
  </si>
  <si>
    <t>prowadzonej przez osobę prawną inną niż jednostka samorządu</t>
  </si>
  <si>
    <t>terytorialnego lub przez osobę fizyczną</t>
  </si>
  <si>
    <t>801.80104.4350</t>
  </si>
  <si>
    <t>801.80110.4350</t>
  </si>
  <si>
    <t>801.80110.6050</t>
  </si>
  <si>
    <t>801.80114.4350</t>
  </si>
  <si>
    <t>851.85154.4350</t>
  </si>
  <si>
    <t>852.85202.4330</t>
  </si>
  <si>
    <t>Zakup usług przez jednostki samorządu terytorialnego od innych jednostek</t>
  </si>
  <si>
    <t>852.85202</t>
  </si>
  <si>
    <t>Domy pomocy społecznej</t>
  </si>
  <si>
    <t>852.85295.4210</t>
  </si>
  <si>
    <t>854.85415.4040</t>
  </si>
  <si>
    <t>854.85415.4410</t>
  </si>
  <si>
    <t>854.85415.4440</t>
  </si>
  <si>
    <t>900.90003.4270</t>
  </si>
  <si>
    <t>900.90015.4210</t>
  </si>
  <si>
    <t>900.90015.4300</t>
  </si>
  <si>
    <t>921.92109.4350</t>
  </si>
  <si>
    <t>Przychody z zaciągniętych pożyczek i kredytów</t>
  </si>
  <si>
    <t>na rynku krajowym</t>
  </si>
  <si>
    <t xml:space="preserve">                Wykonanie dochodów budżetu Gminy Nowe Miasto nad Wartą w I półroczu 2007 roku</t>
  </si>
  <si>
    <t>010.01095.0750</t>
  </si>
  <si>
    <t>400.40001.0920</t>
  </si>
  <si>
    <t>zaliczanych do sektora finansów publicznych oraz innych</t>
  </si>
  <si>
    <t>umów o podobnym charakterze</t>
  </si>
  <si>
    <t>400.40002.0920</t>
  </si>
  <si>
    <t>400.40003.0920</t>
  </si>
  <si>
    <t>700.70005.0920</t>
  </si>
  <si>
    <t>700.70095.0920</t>
  </si>
  <si>
    <t>750.75023.0920</t>
  </si>
  <si>
    <t xml:space="preserve">kontroli i ochrony prawa </t>
  </si>
  <si>
    <t>756.75615.0910</t>
  </si>
  <si>
    <t>758.75831.2920</t>
  </si>
  <si>
    <t>758.75831</t>
  </si>
  <si>
    <t>Część równoważąca subwencji ogólnej dla gmin</t>
  </si>
  <si>
    <t>801.80101.0920</t>
  </si>
  <si>
    <t>własnych gmin (związków gmin)</t>
  </si>
  <si>
    <t>801.80104.0920</t>
  </si>
  <si>
    <t>801.80110.0920</t>
  </si>
  <si>
    <t>801.80110.6300</t>
  </si>
  <si>
    <t>własnych zadań inwestycyjnych i zakupów inwestycyjnych</t>
  </si>
  <si>
    <t>Świadczenia rodzinne, zaliczka alimentacyjna oraz</t>
  </si>
  <si>
    <t>składki na ubezpieczenia emerytalne i rentowe</t>
  </si>
  <si>
    <t>Zasiłki i pomoc w naturze oraz składki na ubezpieczenia</t>
  </si>
  <si>
    <t>emerytalne i rentowe</t>
  </si>
  <si>
    <t>900.90001.0920</t>
  </si>
  <si>
    <t>900.90002.0920</t>
  </si>
  <si>
    <t>Nowe Miasto nad Wartą, dnia 16.08.2007r.</t>
  </si>
  <si>
    <t>Wykonanie wydatków budżetu Gminy Nowe Miasto nad Wartą w I półroczu  2007 roku</t>
  </si>
  <si>
    <t>010.01095.4410</t>
  </si>
  <si>
    <t>010.01095.4700</t>
  </si>
  <si>
    <t>010.01095.4740</t>
  </si>
  <si>
    <t>Różne opaty i składki</t>
  </si>
  <si>
    <t>Szkolenia pracowników niebędących członkami korpusu służby cywilnej</t>
  </si>
  <si>
    <t>Zakup materiałów papierniczych do s[przętu drukarskiego i urządzeń</t>
  </si>
  <si>
    <t>kserograficznych</t>
  </si>
  <si>
    <t>400.40002.4360</t>
  </si>
  <si>
    <t>400.40002.4370</t>
  </si>
  <si>
    <t>400.40002.4530</t>
  </si>
  <si>
    <t>400.40002.4580</t>
  </si>
  <si>
    <t>400.40002.4700</t>
  </si>
  <si>
    <t>400.40002.4740</t>
  </si>
  <si>
    <t>400.40002.4750</t>
  </si>
  <si>
    <t>400.40002.6060</t>
  </si>
  <si>
    <t>Opłaty z tytułu zakupu usług telekomunikacyjnych telefonii komórkowej</t>
  </si>
  <si>
    <t>Opłaty z tytułu zakupu usług telekomunikacyjnych telefonii stacjonarnej</t>
  </si>
  <si>
    <t>Podatek od towarów i usług (VAT)</t>
  </si>
  <si>
    <t>Zakup akcesoriów komputerowych, w tym programów i licencji</t>
  </si>
  <si>
    <t>600.60016.3030</t>
  </si>
  <si>
    <t>600.60016.6060</t>
  </si>
  <si>
    <t>700.70095.4370</t>
  </si>
  <si>
    <t>700.70096.4600</t>
  </si>
  <si>
    <t>700.70095.4700</t>
  </si>
  <si>
    <t>700.70095.4740</t>
  </si>
  <si>
    <t>700.70095.4750</t>
  </si>
  <si>
    <t>Kary i odszkodowania wypłacane na rzecz osób prawnych i innych</t>
  </si>
  <si>
    <t>jednostek organizacyjnych</t>
  </si>
  <si>
    <t>730.73007.4110</t>
  </si>
  <si>
    <t>730.73007.4120</t>
  </si>
  <si>
    <t>730.73007.4170</t>
  </si>
  <si>
    <t>750.75011.4750</t>
  </si>
  <si>
    <t>750.75022.4390</t>
  </si>
  <si>
    <t>Zakup usług obejmujących wykonywanie ekspertyzy, analiz i opinii</t>
  </si>
  <si>
    <t>750.75022.4740</t>
  </si>
  <si>
    <t>750.75023.4280</t>
  </si>
  <si>
    <t>750.75023.4360</t>
  </si>
  <si>
    <t>750.75023.4370</t>
  </si>
  <si>
    <t>750.75023.4700</t>
  </si>
  <si>
    <t>750.75023.4740</t>
  </si>
  <si>
    <t>750.75023.4750</t>
  </si>
  <si>
    <t>750.75075.4740</t>
  </si>
  <si>
    <t>754.75412.4360</t>
  </si>
  <si>
    <t>754.75414.4280</t>
  </si>
  <si>
    <t>756.75647.4110</t>
  </si>
  <si>
    <t>756.75647.4120</t>
  </si>
  <si>
    <t>756.75647.4170</t>
  </si>
  <si>
    <t>801.80101.4360</t>
  </si>
  <si>
    <t>801.80101.4370</t>
  </si>
  <si>
    <t>801.80101.4700</t>
  </si>
  <si>
    <t>801.80101.4740</t>
  </si>
  <si>
    <t>801.80101.4750</t>
  </si>
  <si>
    <t>Zakup materiałów papierniczych do sprzętu drukarskiego i urządzeń</t>
  </si>
  <si>
    <t>801.80103.4370</t>
  </si>
  <si>
    <t>801.80103.4740</t>
  </si>
  <si>
    <t>801.80104.4370</t>
  </si>
  <si>
    <t>801.80104.4740</t>
  </si>
  <si>
    <t>801.80104.4750</t>
  </si>
  <si>
    <t>801.80110.4360</t>
  </si>
  <si>
    <t>801.80110.4370</t>
  </si>
  <si>
    <t>801.80110.4390</t>
  </si>
  <si>
    <t>801.80110.4700</t>
  </si>
  <si>
    <t>801.80110.4740</t>
  </si>
  <si>
    <t>801.80110.4750</t>
  </si>
  <si>
    <t>Zakup usług obejmujących wykonanie ekspertyz, analiz i opinii</t>
  </si>
  <si>
    <t>801.80114.3020</t>
  </si>
  <si>
    <t>801.80114.4170</t>
  </si>
  <si>
    <t>801.80114.4360</t>
  </si>
  <si>
    <t>801.80114.4370</t>
  </si>
  <si>
    <t>801.80114.4700</t>
  </si>
  <si>
    <t>801.80114.4740</t>
  </si>
  <si>
    <t>801.80114.4750</t>
  </si>
  <si>
    <t>851.85154.4010</t>
  </si>
  <si>
    <t>851.85154.4370</t>
  </si>
  <si>
    <t>851.85154.4440</t>
  </si>
  <si>
    <t>852.85203.4360</t>
  </si>
  <si>
    <t>852.85203.4410</t>
  </si>
  <si>
    <t>852.85203.4740</t>
  </si>
  <si>
    <t>852.85203.4750</t>
  </si>
  <si>
    <t>852.85203.4370</t>
  </si>
  <si>
    <t>852.85212.4280</t>
  </si>
  <si>
    <t>852.85212.4700</t>
  </si>
  <si>
    <t>852.85212.4740</t>
  </si>
  <si>
    <t>852.85212.4750</t>
  </si>
  <si>
    <t>Świadczenia rodzinne, zaliczka alimentacyjna oraz składki na ubezpiecz.</t>
  </si>
  <si>
    <t>emerytalne i rentowe z ubezpieczenia społecznego</t>
  </si>
  <si>
    <t>852.85214.4110</t>
  </si>
  <si>
    <t>Zasiłki i pomoc w naturze oraz składki na ubezpieczenia emerytalne</t>
  </si>
  <si>
    <t>i rentowe</t>
  </si>
  <si>
    <t>852.85219.4360</t>
  </si>
  <si>
    <t>852.85219.4370</t>
  </si>
  <si>
    <t>852.85219.4740</t>
  </si>
  <si>
    <t>852.85219.4750</t>
  </si>
  <si>
    <t>854.85415.4280</t>
  </si>
  <si>
    <t>854.85415.4700</t>
  </si>
  <si>
    <t>854.85415.4740</t>
  </si>
  <si>
    <t>900.90001.4370</t>
  </si>
  <si>
    <t>900.90001.4390</t>
  </si>
  <si>
    <t>900.90001.4700</t>
  </si>
  <si>
    <t>900.90001.4740</t>
  </si>
  <si>
    <t>Opłata z tytułu zakupu usług telekomunikacyjnych telefonii stacjonarnej</t>
  </si>
  <si>
    <t>900.90002.6060</t>
  </si>
  <si>
    <t>900.90004.4040</t>
  </si>
  <si>
    <t>921.92109.4370</t>
  </si>
  <si>
    <t>921.92116.6220</t>
  </si>
  <si>
    <t>Dotacje celowe z budżetu na finansowanie lub dofinansowanie kosztów</t>
  </si>
  <si>
    <t>realizacji inwestycji i zakupów inwestycyjnych  innych jednostek</t>
  </si>
  <si>
    <t>sektora finansów publicznych</t>
  </si>
  <si>
    <r>
      <t xml:space="preserve">                    </t>
    </r>
    <r>
      <rPr>
        <b/>
        <sz val="10"/>
        <rFont val="Arial CE"/>
        <family val="2"/>
      </rPr>
      <t>Przychody i rozchody budżetu Gminy Nowe Miasto nad Wartą w I półroczu 2007 roku</t>
    </r>
  </si>
  <si>
    <t>Spłaty otrzymanych krajowych pożyczek i kredytów</t>
  </si>
  <si>
    <t>700.70005.0830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</si>
</sst>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8" xfId="0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4" fontId="1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0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8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" fontId="0" fillId="0" borderId="9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24" xfId="0" applyFont="1" applyBorder="1" applyAlignment="1">
      <alignment horizontal="left"/>
    </xf>
    <xf numFmtId="2" fontId="0" fillId="0" borderId="18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4" fontId="0" fillId="0" borderId="9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right"/>
    </xf>
    <xf numFmtId="4" fontId="1" fillId="0" borderId="20" xfId="0" applyNumberFormat="1" applyFont="1" applyBorder="1" applyAlignment="1">
      <alignment/>
    </xf>
    <xf numFmtId="10" fontId="0" fillId="0" borderId="9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0" fillId="0" borderId="8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0" fontId="1" fillId="0" borderId="8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32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0" fontId="0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10" fontId="1" fillId="0" borderId="11" xfId="0" applyNumberFormat="1" applyFont="1" applyBorder="1" applyAlignment="1">
      <alignment horizontal="right"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1" fillId="0" borderId="8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1" fillId="0" borderId="11" xfId="0" applyNumberFormat="1" applyFont="1" applyBorder="1" applyAlignment="1">
      <alignment/>
    </xf>
    <xf numFmtId="10" fontId="0" fillId="0" borderId="28" xfId="0" applyNumberFormat="1" applyBorder="1" applyAlignment="1">
      <alignment/>
    </xf>
    <xf numFmtId="10" fontId="1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Border="1" applyAlignment="1">
      <alignment/>
    </xf>
    <xf numFmtId="10" fontId="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" xfId="0" applyFont="1" applyFill="1" applyBorder="1" applyAlignment="1">
      <alignment/>
    </xf>
    <xf numFmtId="10" fontId="1" fillId="0" borderId="0" xfId="0" applyNumberFormat="1" applyFont="1" applyBorder="1" applyAlignment="1">
      <alignment horizontal="right"/>
    </xf>
    <xf numFmtId="10" fontId="1" fillId="0" borderId="9" xfId="0" applyNumberFormat="1" applyFont="1" applyBorder="1" applyAlignment="1">
      <alignment horizontal="right"/>
    </xf>
    <xf numFmtId="0" fontId="0" fillId="0" borderId="9" xfId="0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43" xfId="0" applyNumberForma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10" fontId="0" fillId="0" borderId="44" xfId="0" applyNumberFormat="1" applyBorder="1" applyAlignment="1">
      <alignment/>
    </xf>
    <xf numFmtId="0" fontId="0" fillId="0" borderId="27" xfId="0" applyBorder="1" applyAlignment="1">
      <alignment/>
    </xf>
    <xf numFmtId="10" fontId="1" fillId="0" borderId="38" xfId="0" applyNumberFormat="1" applyFont="1" applyBorder="1" applyAlignment="1">
      <alignment/>
    </xf>
    <xf numFmtId="10" fontId="0" fillId="0" borderId="44" xfId="0" applyNumberFormat="1" applyFont="1" applyBorder="1" applyAlignment="1">
      <alignment horizontal="right"/>
    </xf>
    <xf numFmtId="10" fontId="0" fillId="0" borderId="24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0" fontId="1" fillId="0" borderId="46" xfId="0" applyFont="1" applyBorder="1" applyAlignment="1">
      <alignment horizontal="left"/>
    </xf>
    <xf numFmtId="0" fontId="1" fillId="0" borderId="47" xfId="0" applyFont="1" applyFill="1" applyBorder="1" applyAlignment="1">
      <alignment/>
    </xf>
    <xf numFmtId="0" fontId="0" fillId="0" borderId="47" xfId="0" applyFont="1" applyBorder="1" applyAlignment="1">
      <alignment/>
    </xf>
    <xf numFmtId="4" fontId="1" fillId="0" borderId="46" xfId="0" applyNumberFormat="1" applyFont="1" applyBorder="1" applyAlignment="1">
      <alignment/>
    </xf>
    <xf numFmtId="10" fontId="1" fillId="0" borderId="46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4"/>
  <sheetViews>
    <sheetView view="pageBreakPreview" zoomScaleSheetLayoutView="100" workbookViewId="0" topLeftCell="A371">
      <selection activeCell="A419" sqref="A419"/>
    </sheetView>
  </sheetViews>
  <sheetFormatPr defaultColWidth="9.00390625" defaultRowHeight="12.75"/>
  <cols>
    <col min="1" max="1" width="13.875" style="0" customWidth="1"/>
    <col min="2" max="2" width="49.00390625" style="0" customWidth="1"/>
    <col min="3" max="3" width="13.125" style="0" customWidth="1"/>
    <col min="4" max="4" width="12.625" style="0" customWidth="1"/>
    <col min="5" max="5" width="10.375" style="0" customWidth="1"/>
  </cols>
  <sheetData>
    <row r="1" ht="12.75">
      <c r="D1" s="122" t="s">
        <v>366</v>
      </c>
    </row>
    <row r="5" spans="1:4" ht="12.75">
      <c r="A5" s="1" t="s">
        <v>716</v>
      </c>
      <c r="B5" s="1"/>
      <c r="C5" s="1"/>
      <c r="D5" s="1"/>
    </row>
    <row r="6" spans="1:5" ht="13.5" thickBot="1">
      <c r="A6" s="8"/>
      <c r="B6" s="8"/>
      <c r="C6" s="8"/>
      <c r="D6" s="8"/>
      <c r="E6" s="8"/>
    </row>
    <row r="7" spans="1:5" ht="13.5" thickTop="1">
      <c r="A7" s="11" t="s">
        <v>303</v>
      </c>
      <c r="B7" s="2"/>
      <c r="C7" s="11" t="s">
        <v>305</v>
      </c>
      <c r="D7" s="120" t="s">
        <v>357</v>
      </c>
      <c r="E7" s="11" t="s">
        <v>358</v>
      </c>
    </row>
    <row r="8" spans="1:5" ht="13.5" thickBot="1">
      <c r="A8" s="12" t="s">
        <v>302</v>
      </c>
      <c r="B8" s="6" t="s">
        <v>304</v>
      </c>
      <c r="C8" s="12" t="s">
        <v>306</v>
      </c>
      <c r="D8" s="69" t="s">
        <v>306</v>
      </c>
      <c r="E8" s="12" t="s">
        <v>359</v>
      </c>
    </row>
    <row r="9" spans="1:5" ht="13.5" thickTop="1">
      <c r="A9" s="13" t="s">
        <v>19</v>
      </c>
      <c r="B9" s="7" t="s">
        <v>20</v>
      </c>
      <c r="C9" s="13" t="s">
        <v>21</v>
      </c>
      <c r="D9" s="80" t="s">
        <v>263</v>
      </c>
      <c r="E9" s="13" t="s">
        <v>339</v>
      </c>
    </row>
    <row r="10" spans="1:5" ht="12.75">
      <c r="A10" s="19"/>
      <c r="C10" s="19"/>
      <c r="D10" s="5"/>
      <c r="E10" s="19"/>
    </row>
    <row r="11" spans="1:5" ht="12.75">
      <c r="A11" s="32" t="s">
        <v>309</v>
      </c>
      <c r="B11" t="s">
        <v>310</v>
      </c>
      <c r="C11" s="28">
        <f>SUM(C79)</f>
        <v>119901</v>
      </c>
      <c r="D11" s="81">
        <f>SUM(D79)</f>
        <v>117964.37999999999</v>
      </c>
      <c r="E11" s="142">
        <f>D11/C11</f>
        <v>0.9838481747441639</v>
      </c>
    </row>
    <row r="12" spans="1:5" ht="12.75">
      <c r="A12" s="32">
        <v>400</v>
      </c>
      <c r="B12" t="s">
        <v>447</v>
      </c>
      <c r="C12" s="28">
        <f>SUM(C97)</f>
        <v>548205</v>
      </c>
      <c r="D12" s="81">
        <f>SUM(D97)</f>
        <v>275145.20999999996</v>
      </c>
      <c r="E12" s="142">
        <f>D12/C12</f>
        <v>0.5019020439434153</v>
      </c>
    </row>
    <row r="13" spans="1:5" ht="12.75">
      <c r="A13" s="32"/>
      <c r="B13" t="s">
        <v>448</v>
      </c>
      <c r="C13" s="28"/>
      <c r="D13" s="49"/>
      <c r="E13" s="19"/>
    </row>
    <row r="14" spans="1:5" ht="12.75">
      <c r="A14" s="32">
        <v>600</v>
      </c>
      <c r="B14" t="s">
        <v>44</v>
      </c>
      <c r="C14" s="28">
        <f>SUM(C110)</f>
        <v>476035</v>
      </c>
      <c r="D14" s="28">
        <f>SUM(D110)</f>
        <v>0</v>
      </c>
      <c r="E14" s="142">
        <f>D14/C14</f>
        <v>0</v>
      </c>
    </row>
    <row r="15" spans="1:5" ht="12.75">
      <c r="A15" s="32">
        <v>700</v>
      </c>
      <c r="B15" t="s">
        <v>315</v>
      </c>
      <c r="C15" s="28">
        <f>SUM(C137)</f>
        <v>418151</v>
      </c>
      <c r="D15" s="81">
        <f>SUM(D137)</f>
        <v>132135.9</v>
      </c>
      <c r="E15" s="142">
        <f>D15/C15</f>
        <v>0.31600044003242844</v>
      </c>
    </row>
    <row r="16" spans="1:5" ht="12.75">
      <c r="A16" s="32">
        <v>730</v>
      </c>
      <c r="B16" t="s">
        <v>45</v>
      </c>
      <c r="C16" s="28">
        <f>SUM(C144)</f>
        <v>4125</v>
      </c>
      <c r="D16" s="28">
        <f>SUM(D144)</f>
        <v>4125</v>
      </c>
      <c r="E16" s="142">
        <f>D16/C16</f>
        <v>1</v>
      </c>
    </row>
    <row r="17" spans="1:5" ht="12.75">
      <c r="A17" s="32">
        <v>750</v>
      </c>
      <c r="B17" t="s">
        <v>322</v>
      </c>
      <c r="C17" s="28">
        <f>SUM(C161)</f>
        <v>76103</v>
      </c>
      <c r="D17" s="81">
        <f>SUM(D161)</f>
        <v>46785.96</v>
      </c>
      <c r="E17" s="142">
        <f>D17/C17</f>
        <v>0.6147715595968621</v>
      </c>
    </row>
    <row r="18" spans="1:5" ht="12.75">
      <c r="A18" s="32">
        <v>751</v>
      </c>
      <c r="B18" t="s">
        <v>449</v>
      </c>
      <c r="C18" s="28">
        <f>SUM(C170)</f>
        <v>1380</v>
      </c>
      <c r="D18" s="81">
        <f>SUM(D170)</f>
        <v>690</v>
      </c>
      <c r="E18" s="142">
        <f>D18/C18</f>
        <v>0.5</v>
      </c>
    </row>
    <row r="19" spans="1:5" ht="12.75">
      <c r="A19" s="32"/>
      <c r="B19" t="s">
        <v>450</v>
      </c>
      <c r="C19" s="28"/>
      <c r="D19" s="49"/>
      <c r="E19" s="29"/>
    </row>
    <row r="20" spans="1:5" ht="12.75">
      <c r="A20" s="32">
        <v>756</v>
      </c>
      <c r="B20" t="s">
        <v>451</v>
      </c>
      <c r="C20" s="28">
        <f>SUM(C227)</f>
        <v>5389091</v>
      </c>
      <c r="D20" s="81">
        <f>SUM(D227)</f>
        <v>2955241.98</v>
      </c>
      <c r="E20" s="142">
        <f>D20/C20</f>
        <v>0.5483748520854445</v>
      </c>
    </row>
    <row r="21" spans="1:5" ht="12.75">
      <c r="A21" s="32"/>
      <c r="B21" t="s">
        <v>452</v>
      </c>
      <c r="C21" s="28"/>
      <c r="D21" s="49"/>
      <c r="E21" s="19"/>
    </row>
    <row r="22" spans="1:5" ht="12.75">
      <c r="A22" s="32"/>
      <c r="B22" t="s">
        <v>511</v>
      </c>
      <c r="C22" s="28"/>
      <c r="D22" s="49"/>
      <c r="E22" s="19"/>
    </row>
    <row r="23" spans="1:5" ht="12.75">
      <c r="A23" s="32">
        <v>758</v>
      </c>
      <c r="B23" t="s">
        <v>15</v>
      </c>
      <c r="C23" s="28">
        <f>SUM(C245)</f>
        <v>7405804</v>
      </c>
      <c r="D23" s="81">
        <f>SUM(D245)</f>
        <v>4321682.04</v>
      </c>
      <c r="E23" s="142">
        <f>D23/C23</f>
        <v>0.5835533913670953</v>
      </c>
    </row>
    <row r="24" spans="1:5" ht="12.75">
      <c r="A24" s="32">
        <v>801</v>
      </c>
      <c r="B24" t="s">
        <v>18</v>
      </c>
      <c r="C24" s="28">
        <f>SUM(C300)</f>
        <v>636932</v>
      </c>
      <c r="D24" s="81">
        <f>SUM(D300)</f>
        <v>293452</v>
      </c>
      <c r="E24" s="142">
        <f>D24/C24</f>
        <v>0.4607273617905836</v>
      </c>
    </row>
    <row r="25" spans="1:5" ht="12.75">
      <c r="A25" s="32">
        <v>852</v>
      </c>
      <c r="B25" t="s">
        <v>441</v>
      </c>
      <c r="C25" s="28">
        <f>SUM(C366)</f>
        <v>4245705</v>
      </c>
      <c r="D25" s="81">
        <f>SUM(D366)</f>
        <v>2090443.62</v>
      </c>
      <c r="E25" s="142">
        <f>D25/C25</f>
        <v>0.4923666670199649</v>
      </c>
    </row>
    <row r="26" spans="1:5" ht="12.75">
      <c r="A26" s="32">
        <v>854</v>
      </c>
      <c r="B26" t="s">
        <v>24</v>
      </c>
      <c r="C26" s="28">
        <f>SUM(C388)</f>
        <v>313881</v>
      </c>
      <c r="D26" s="28">
        <f>SUM(D388)</f>
        <v>207826.78</v>
      </c>
      <c r="E26" s="142">
        <f>D26/C26</f>
        <v>0.6621196568126136</v>
      </c>
    </row>
    <row r="27" spans="1:5" ht="12.75">
      <c r="A27" s="32">
        <v>900</v>
      </c>
      <c r="B27" t="s">
        <v>258</v>
      </c>
      <c r="C27" s="28">
        <f>SUM(C407)</f>
        <v>318412</v>
      </c>
      <c r="D27" s="81">
        <f>SUM(D407)</f>
        <v>151549.46000000002</v>
      </c>
      <c r="E27" s="142">
        <f>D27/C27</f>
        <v>0.4759539841463262</v>
      </c>
    </row>
    <row r="28" spans="1:5" ht="13.5" thickBot="1">
      <c r="A28" s="19"/>
      <c r="C28" s="28"/>
      <c r="D28" s="49"/>
      <c r="E28" s="17"/>
    </row>
    <row r="29" spans="1:5" ht="13.5" thickBot="1">
      <c r="A29" s="34"/>
      <c r="B29" s="35" t="s">
        <v>42</v>
      </c>
      <c r="C29" s="189">
        <f>SUM(C11:C28)</f>
        <v>19953725</v>
      </c>
      <c r="D29" s="190">
        <f>SUM(D11:D28)</f>
        <v>10597042.33</v>
      </c>
      <c r="E29" s="165">
        <f>D29/C29</f>
        <v>0.5310809049438138</v>
      </c>
    </row>
    <row r="30" spans="1:5" ht="12.75">
      <c r="A30" s="36"/>
      <c r="B30" s="25"/>
      <c r="C30" s="37"/>
      <c r="D30" s="37"/>
      <c r="E30" s="37"/>
    </row>
    <row r="31" spans="1:5" ht="12.75">
      <c r="A31" s="36"/>
      <c r="B31" s="25"/>
      <c r="C31" s="37"/>
      <c r="D31" s="37"/>
      <c r="E31" s="37"/>
    </row>
    <row r="32" spans="1:5" ht="12.75">
      <c r="A32" s="36"/>
      <c r="B32" s="25"/>
      <c r="C32" s="37"/>
      <c r="D32" s="37"/>
      <c r="E32" s="37"/>
    </row>
    <row r="33" spans="1:5" ht="12.75">
      <c r="A33" s="36"/>
      <c r="B33" s="25"/>
      <c r="C33" s="37"/>
      <c r="D33" s="37"/>
      <c r="E33" s="37"/>
    </row>
    <row r="34" spans="1:5" ht="12.75">
      <c r="A34" s="36"/>
      <c r="B34" s="25"/>
      <c r="C34" s="37"/>
      <c r="D34" s="37"/>
      <c r="E34" s="37"/>
    </row>
    <row r="35" spans="1:5" ht="12.75">
      <c r="A35" s="36"/>
      <c r="B35" s="25"/>
      <c r="C35" s="37"/>
      <c r="D35" s="37"/>
      <c r="E35" s="37"/>
    </row>
    <row r="36" spans="1:5" ht="12.75">
      <c r="A36" s="36"/>
      <c r="B36" s="25"/>
      <c r="C36" s="37"/>
      <c r="D36" s="37"/>
      <c r="E36" s="37"/>
    </row>
    <row r="37" spans="1:5" ht="12.75">
      <c r="A37" s="36"/>
      <c r="B37" s="25"/>
      <c r="C37" s="37"/>
      <c r="D37" s="37"/>
      <c r="E37" s="37"/>
    </row>
    <row r="38" spans="1:5" ht="12.75">
      <c r="A38" s="36"/>
      <c r="B38" s="25"/>
      <c r="C38" s="37"/>
      <c r="D38" s="37"/>
      <c r="E38" s="37"/>
    </row>
    <row r="39" spans="1:5" ht="12.75">
      <c r="A39" s="36"/>
      <c r="B39" s="25"/>
      <c r="C39" s="37"/>
      <c r="D39" s="37"/>
      <c r="E39" s="37"/>
    </row>
    <row r="40" spans="1:5" ht="12.75">
      <c r="A40" s="36"/>
      <c r="B40" s="25"/>
      <c r="C40" s="37"/>
      <c r="D40" s="37"/>
      <c r="E40" s="37"/>
    </row>
    <row r="41" spans="1:5" ht="12.75">
      <c r="A41" s="36"/>
      <c r="B41" s="25"/>
      <c r="C41" s="37"/>
      <c r="D41" s="37"/>
      <c r="E41" s="37"/>
    </row>
    <row r="42" spans="1:5" ht="12.75">
      <c r="A42" s="36"/>
      <c r="B42" s="25"/>
      <c r="C42" s="37"/>
      <c r="D42" s="37"/>
      <c r="E42" s="37"/>
    </row>
    <row r="43" spans="1:5" ht="12.75">
      <c r="A43" s="36"/>
      <c r="B43" s="25"/>
      <c r="C43" s="37"/>
      <c r="D43" s="37"/>
      <c r="E43" s="37"/>
    </row>
    <row r="44" spans="1:5" ht="12.75">
      <c r="A44" s="36"/>
      <c r="B44" s="25"/>
      <c r="C44" s="37"/>
      <c r="D44" s="37"/>
      <c r="E44" s="37"/>
    </row>
    <row r="45" spans="1:5" ht="12.75">
      <c r="A45" s="36"/>
      <c r="B45" s="25"/>
      <c r="C45" s="37"/>
      <c r="D45" s="37"/>
      <c r="E45" s="37"/>
    </row>
    <row r="46" spans="1:5" ht="12.75">
      <c r="A46" s="36"/>
      <c r="B46" s="25"/>
      <c r="C46" s="37"/>
      <c r="D46" s="37"/>
      <c r="E46" s="37"/>
    </row>
    <row r="47" spans="1:5" ht="12.75">
      <c r="A47" s="36"/>
      <c r="B47" s="25"/>
      <c r="C47" s="37"/>
      <c r="D47" s="37"/>
      <c r="E47" s="37"/>
    </row>
    <row r="48" spans="1:5" ht="12.75">
      <c r="A48" s="36"/>
      <c r="B48" s="25"/>
      <c r="C48" s="37"/>
      <c r="D48" s="37"/>
      <c r="E48" s="37"/>
    </row>
    <row r="49" spans="1:5" ht="12.75">
      <c r="A49" s="36"/>
      <c r="B49" s="25"/>
      <c r="C49" s="37"/>
      <c r="D49" s="37"/>
      <c r="E49" s="37"/>
    </row>
    <row r="50" spans="1:5" ht="12.75">
      <c r="A50" s="36"/>
      <c r="B50" s="25"/>
      <c r="C50" s="37"/>
      <c r="D50" s="37"/>
      <c r="E50" s="37"/>
    </row>
    <row r="51" spans="1:5" ht="12.75">
      <c r="A51" s="36"/>
      <c r="B51" s="25"/>
      <c r="C51" s="37"/>
      <c r="D51" s="37"/>
      <c r="E51" s="37"/>
    </row>
    <row r="52" spans="1:5" ht="12.75">
      <c r="A52" s="36"/>
      <c r="B52" s="25"/>
      <c r="C52" s="37"/>
      <c r="D52" s="37"/>
      <c r="E52" s="37"/>
    </row>
    <row r="53" spans="1:5" ht="12.75">
      <c r="A53" s="36"/>
      <c r="B53" s="25"/>
      <c r="C53" s="37"/>
      <c r="D53" s="37"/>
      <c r="E53" s="37"/>
    </row>
    <row r="54" spans="1:5" ht="12.75">
      <c r="A54" s="36"/>
      <c r="B54" s="25"/>
      <c r="C54" s="37"/>
      <c r="D54" s="37"/>
      <c r="E54" s="37"/>
    </row>
    <row r="55" spans="1:5" ht="12.75">
      <c r="A55" s="36"/>
      <c r="B55" s="25"/>
      <c r="C55" s="37"/>
      <c r="D55" s="37"/>
      <c r="E55" s="37"/>
    </row>
    <row r="56" spans="1:5" ht="12.75">
      <c r="A56" s="36"/>
      <c r="B56" s="25"/>
      <c r="C56" s="37"/>
      <c r="D56" s="37"/>
      <c r="E56" s="37"/>
    </row>
    <row r="57" spans="1:5" ht="12.75">
      <c r="A57" s="36"/>
      <c r="B57" s="25"/>
      <c r="C57" s="37"/>
      <c r="D57" s="37"/>
      <c r="E57" s="37"/>
    </row>
    <row r="58" spans="1:5" ht="12.75">
      <c r="A58" s="36"/>
      <c r="B58" s="25"/>
      <c r="C58" s="37"/>
      <c r="D58" s="37"/>
      <c r="E58" s="37"/>
    </row>
    <row r="59" spans="1:5" ht="12.75">
      <c r="A59" s="36"/>
      <c r="B59" s="25"/>
      <c r="C59" s="37"/>
      <c r="D59" s="37"/>
      <c r="E59" s="37"/>
    </row>
    <row r="60" spans="1:5" ht="12.75">
      <c r="A60" s="36"/>
      <c r="B60" s="25"/>
      <c r="C60" s="37"/>
      <c r="D60" s="37"/>
      <c r="E60" s="37"/>
    </row>
    <row r="61" spans="1:5" ht="12.75">
      <c r="A61" s="36"/>
      <c r="B61" s="25"/>
      <c r="C61" s="37"/>
      <c r="D61" s="37"/>
      <c r="E61" s="37"/>
    </row>
    <row r="62" spans="1:5" ht="12.75">
      <c r="A62" s="36"/>
      <c r="B62" s="25"/>
      <c r="C62" s="37"/>
      <c r="D62" s="37"/>
      <c r="E62" s="37"/>
    </row>
    <row r="63" spans="1:5" ht="12.75">
      <c r="A63" s="36"/>
      <c r="B63" s="25"/>
      <c r="C63" s="37"/>
      <c r="D63" s="37"/>
      <c r="E63" s="37"/>
    </row>
    <row r="64" spans="1:5" ht="13.5" thickBot="1">
      <c r="A64" s="8"/>
      <c r="B64" s="8"/>
      <c r="C64" s="191"/>
      <c r="D64" s="191"/>
      <c r="E64" s="8"/>
    </row>
    <row r="65" spans="1:5" ht="13.5" thickTop="1">
      <c r="A65" s="143" t="s">
        <v>303</v>
      </c>
      <c r="B65" s="239"/>
      <c r="C65" s="211" t="s">
        <v>305</v>
      </c>
      <c r="D65" s="243" t="s">
        <v>357</v>
      </c>
      <c r="E65" s="11" t="s">
        <v>358</v>
      </c>
    </row>
    <row r="66" spans="1:5" ht="13.5" thickBot="1">
      <c r="A66" s="69" t="s">
        <v>302</v>
      </c>
      <c r="B66" s="240" t="s">
        <v>304</v>
      </c>
      <c r="C66" s="193" t="s">
        <v>306</v>
      </c>
      <c r="D66" s="244" t="s">
        <v>306</v>
      </c>
      <c r="E66" s="12" t="s">
        <v>359</v>
      </c>
    </row>
    <row r="67" spans="1:5" ht="13.5" thickTop="1">
      <c r="A67" s="80" t="s">
        <v>19</v>
      </c>
      <c r="B67" s="80" t="s">
        <v>20</v>
      </c>
      <c r="C67" s="195" t="s">
        <v>21</v>
      </c>
      <c r="D67" s="245" t="s">
        <v>263</v>
      </c>
      <c r="E67" s="13" t="s">
        <v>339</v>
      </c>
    </row>
    <row r="68" spans="1:5" ht="12.75">
      <c r="A68" s="144"/>
      <c r="B68" s="107"/>
      <c r="C68" s="253"/>
      <c r="D68" s="234"/>
      <c r="E68" s="67"/>
    </row>
    <row r="69" spans="1:5" ht="12.75">
      <c r="A69" s="121" t="s">
        <v>717</v>
      </c>
      <c r="B69" s="41" t="s">
        <v>367</v>
      </c>
      <c r="C69" s="90">
        <v>2456</v>
      </c>
      <c r="D69" s="247">
        <v>892.43</v>
      </c>
      <c r="E69" s="142">
        <f>D69/C69</f>
        <v>0.3633672638436482</v>
      </c>
    </row>
    <row r="70" spans="1:5" ht="12.75">
      <c r="A70" s="121"/>
      <c r="B70" s="41" t="s">
        <v>369</v>
      </c>
      <c r="C70" s="90"/>
      <c r="D70" s="247"/>
      <c r="E70" s="142"/>
    </row>
    <row r="71" spans="1:5" ht="12.75">
      <c r="A71" s="121"/>
      <c r="B71" s="19" t="s">
        <v>719</v>
      </c>
      <c r="C71" s="247"/>
      <c r="D71" s="247"/>
      <c r="E71" s="142"/>
    </row>
    <row r="72" spans="1:5" ht="12.75">
      <c r="A72" s="121"/>
      <c r="B72" s="19" t="s">
        <v>720</v>
      </c>
      <c r="C72" s="247"/>
      <c r="D72" s="247"/>
      <c r="E72" s="142"/>
    </row>
    <row r="73" spans="1:5" ht="12.75">
      <c r="A73" s="121" t="s">
        <v>658</v>
      </c>
      <c r="B73" s="19" t="s">
        <v>316</v>
      </c>
      <c r="C73" s="90">
        <v>117445</v>
      </c>
      <c r="D73" s="247">
        <v>117071.95</v>
      </c>
      <c r="E73" s="142">
        <f>D73/C73</f>
        <v>0.9968236195666056</v>
      </c>
    </row>
    <row r="74" spans="1:5" ht="12.75">
      <c r="A74" s="121"/>
      <c r="B74" s="19" t="s">
        <v>317</v>
      </c>
      <c r="C74" s="90"/>
      <c r="D74" s="247"/>
      <c r="E74" s="142"/>
    </row>
    <row r="75" spans="1:5" ht="12.75">
      <c r="A75" s="121"/>
      <c r="B75" s="19" t="s">
        <v>318</v>
      </c>
      <c r="C75" s="90"/>
      <c r="D75" s="247"/>
      <c r="E75" s="142"/>
    </row>
    <row r="76" spans="1:5" ht="12.75">
      <c r="A76" s="146"/>
      <c r="B76" s="20" t="s">
        <v>319</v>
      </c>
      <c r="C76" s="102"/>
      <c r="D76" s="246"/>
      <c r="E76" s="140"/>
    </row>
    <row r="77" spans="1:5" ht="12.75">
      <c r="A77" s="121" t="s">
        <v>659</v>
      </c>
      <c r="B77" s="19" t="s">
        <v>308</v>
      </c>
      <c r="C77" s="90">
        <f>SUM(C69:C76)</f>
        <v>119901</v>
      </c>
      <c r="D77" s="90">
        <f>SUM(D69:D76)</f>
        <v>117964.37999999999</v>
      </c>
      <c r="E77" s="142">
        <f>D77/C77</f>
        <v>0.9838481747441639</v>
      </c>
    </row>
    <row r="78" spans="1:5" ht="13.5" thickBot="1">
      <c r="A78" s="147"/>
      <c r="B78" s="17"/>
      <c r="C78" s="33"/>
      <c r="D78" s="248"/>
      <c r="E78" s="82"/>
    </row>
    <row r="79" spans="1:5" ht="12.75">
      <c r="A79" s="148" t="s">
        <v>309</v>
      </c>
      <c r="B79" s="148" t="s">
        <v>310</v>
      </c>
      <c r="C79" s="31">
        <f>SUM(C77)</f>
        <v>119901</v>
      </c>
      <c r="D79" s="31">
        <f>SUM(D77)</f>
        <v>117964.37999999999</v>
      </c>
      <c r="E79" s="145">
        <f>D79/C79</f>
        <v>0.9838481747441639</v>
      </c>
    </row>
    <row r="80" spans="1:5" ht="12.75">
      <c r="A80" s="41"/>
      <c r="B80" s="41"/>
      <c r="C80" s="28"/>
      <c r="D80" s="84"/>
      <c r="E80" s="63"/>
    </row>
    <row r="81" spans="1:6" ht="12.75">
      <c r="A81" s="149" t="s">
        <v>370</v>
      </c>
      <c r="B81" s="241" t="s">
        <v>1</v>
      </c>
      <c r="C81" s="201">
        <v>20</v>
      </c>
      <c r="D81" s="249">
        <v>8.8</v>
      </c>
      <c r="E81" s="142">
        <f>D81/C81</f>
        <v>0.44000000000000006</v>
      </c>
      <c r="F81" s="2"/>
    </row>
    <row r="82" spans="1:6" ht="12.75">
      <c r="A82" s="149" t="s">
        <v>371</v>
      </c>
      <c r="B82" s="241" t="s">
        <v>311</v>
      </c>
      <c r="C82" s="201">
        <v>96704</v>
      </c>
      <c r="D82" s="249">
        <v>44362.92</v>
      </c>
      <c r="E82" s="142">
        <f>D82/C82</f>
        <v>0.4587495863666446</v>
      </c>
      <c r="F82" s="2"/>
    </row>
    <row r="83" spans="1:6" ht="12.75">
      <c r="A83" s="150" t="s">
        <v>718</v>
      </c>
      <c r="B83" s="242" t="s">
        <v>2</v>
      </c>
      <c r="C83" s="133">
        <v>268</v>
      </c>
      <c r="D83" s="250">
        <v>252.7</v>
      </c>
      <c r="E83" s="140">
        <f>D83/C83</f>
        <v>0.942910447761194</v>
      </c>
      <c r="F83" s="2"/>
    </row>
    <row r="84" spans="1:6" ht="12.75">
      <c r="A84" s="149" t="s">
        <v>372</v>
      </c>
      <c r="B84" s="151" t="s">
        <v>373</v>
      </c>
      <c r="C84" s="201">
        <f>SUM(C81:C83)</f>
        <v>96992</v>
      </c>
      <c r="D84" s="249">
        <f>SUM(D81:D83)</f>
        <v>44624.42</v>
      </c>
      <c r="E84" s="142">
        <f>D84/C84</f>
        <v>0.46008351204223025</v>
      </c>
      <c r="F84" s="2"/>
    </row>
    <row r="85" spans="1:6" ht="12.75">
      <c r="A85" s="149"/>
      <c r="B85" s="149"/>
      <c r="C85" s="201"/>
      <c r="D85" s="249"/>
      <c r="E85" s="90"/>
      <c r="F85" s="2"/>
    </row>
    <row r="86" spans="1:6" ht="12.75">
      <c r="A86" s="85" t="s">
        <v>374</v>
      </c>
      <c r="B86" s="85" t="s">
        <v>1</v>
      </c>
      <c r="C86" s="28">
        <v>518</v>
      </c>
      <c r="D86" s="114">
        <v>394.8</v>
      </c>
      <c r="E86" s="142">
        <f>D86/C86</f>
        <v>0.7621621621621621</v>
      </c>
      <c r="F86" s="2"/>
    </row>
    <row r="87" spans="1:6" ht="12.75">
      <c r="A87" s="85" t="s">
        <v>375</v>
      </c>
      <c r="B87" s="85" t="s">
        <v>311</v>
      </c>
      <c r="C87" s="28">
        <v>442997</v>
      </c>
      <c r="D87" s="114">
        <v>223630.23</v>
      </c>
      <c r="E87" s="142">
        <f>D87/C87</f>
        <v>0.504812064190051</v>
      </c>
      <c r="F87" s="2"/>
    </row>
    <row r="88" spans="1:6" ht="12.75">
      <c r="A88" s="85" t="s">
        <v>721</v>
      </c>
      <c r="B88" s="85" t="s">
        <v>2</v>
      </c>
      <c r="C88" s="28">
        <v>3918</v>
      </c>
      <c r="D88" s="114">
        <v>1793.9</v>
      </c>
      <c r="E88" s="142">
        <f>D88/C88</f>
        <v>0.4578611536498214</v>
      </c>
      <c r="F88" s="2"/>
    </row>
    <row r="89" spans="1:6" ht="12.75">
      <c r="A89" s="150" t="s">
        <v>661</v>
      </c>
      <c r="B89" s="176" t="s">
        <v>662</v>
      </c>
      <c r="C89" s="133">
        <v>1000</v>
      </c>
      <c r="D89" s="250">
        <v>3050</v>
      </c>
      <c r="E89" s="140">
        <f>D89/C89</f>
        <v>3.05</v>
      </c>
      <c r="F89" s="2"/>
    </row>
    <row r="90" spans="1:6" ht="12.75">
      <c r="A90" s="85" t="s">
        <v>26</v>
      </c>
      <c r="B90" s="85" t="s">
        <v>27</v>
      </c>
      <c r="C90" s="203">
        <f>SUM(C86:C89)</f>
        <v>448433</v>
      </c>
      <c r="D90" s="114">
        <f>SUM(D86:D89)</f>
        <v>228868.93</v>
      </c>
      <c r="E90" s="142">
        <f>D90/C90</f>
        <v>0.5103748609045275</v>
      </c>
      <c r="F90" s="2"/>
    </row>
    <row r="91" spans="1:6" ht="12.75">
      <c r="A91" s="15"/>
      <c r="B91" s="54"/>
      <c r="C91" s="203"/>
      <c r="D91" s="61"/>
      <c r="E91" s="142"/>
      <c r="F91" s="2"/>
    </row>
    <row r="92" spans="1:6" ht="12.75">
      <c r="A92" s="15" t="s">
        <v>663</v>
      </c>
      <c r="B92" s="237" t="s">
        <v>1</v>
      </c>
      <c r="C92" s="203">
        <v>30</v>
      </c>
      <c r="D92" s="61">
        <v>0</v>
      </c>
      <c r="E92" s="142">
        <f>D92/C92</f>
        <v>0</v>
      </c>
      <c r="F92" s="2"/>
    </row>
    <row r="93" spans="1:6" ht="12.75">
      <c r="A93" s="15" t="s">
        <v>376</v>
      </c>
      <c r="B93" s="2" t="s">
        <v>311</v>
      </c>
      <c r="C93" s="28">
        <v>2740</v>
      </c>
      <c r="D93" s="61">
        <v>1643.76</v>
      </c>
      <c r="E93" s="142">
        <f>D93/C93</f>
        <v>0.5999124087591241</v>
      </c>
      <c r="F93" s="2"/>
    </row>
    <row r="94" spans="1:6" ht="12.75">
      <c r="A94" s="16" t="s">
        <v>722</v>
      </c>
      <c r="B94" s="3" t="s">
        <v>2</v>
      </c>
      <c r="C94" s="30">
        <v>10</v>
      </c>
      <c r="D94" s="75">
        <v>8.1</v>
      </c>
      <c r="E94" s="140">
        <f>D94/C94</f>
        <v>0.8099999999999999</v>
      </c>
      <c r="F94" s="2"/>
    </row>
    <row r="95" spans="1:6" ht="12.75">
      <c r="A95" s="15" t="s">
        <v>509</v>
      </c>
      <c r="B95" s="2" t="s">
        <v>510</v>
      </c>
      <c r="C95" s="203">
        <f>SUM(C92:C94)</f>
        <v>2780</v>
      </c>
      <c r="D95" s="114">
        <f>SUM(D92:D94)</f>
        <v>1651.86</v>
      </c>
      <c r="E95" s="142">
        <f>D95/C95</f>
        <v>0.5941942446043165</v>
      </c>
      <c r="F95" s="2"/>
    </row>
    <row r="96" spans="1:5" ht="13.5" thickBot="1">
      <c r="A96" s="21"/>
      <c r="B96" s="22"/>
      <c r="C96" s="205"/>
      <c r="D96" s="251"/>
      <c r="E96" s="82"/>
    </row>
    <row r="97" spans="1:5" ht="12.75">
      <c r="A97" s="23">
        <v>400</v>
      </c>
      <c r="B97" s="1" t="s">
        <v>377</v>
      </c>
      <c r="C97" s="31">
        <f>SUM(C84+C90+C95)</f>
        <v>548205</v>
      </c>
      <c r="D97" s="37">
        <f>SUM(D84+D90+D95)</f>
        <v>275145.20999999996</v>
      </c>
      <c r="E97" s="145">
        <f>D97/C97</f>
        <v>0.5019020439434153</v>
      </c>
    </row>
    <row r="98" spans="1:5" ht="12.75">
      <c r="A98" s="23"/>
      <c r="B98" s="1" t="s">
        <v>22</v>
      </c>
      <c r="C98" s="31"/>
      <c r="D98" s="37"/>
      <c r="E98" s="66"/>
    </row>
    <row r="99" spans="1:5" ht="12.75">
      <c r="A99" s="23"/>
      <c r="B99" s="1"/>
      <c r="C99" s="31"/>
      <c r="D99" s="37"/>
      <c r="E99" s="66"/>
    </row>
    <row r="100" spans="1:5" ht="12.75">
      <c r="A100" s="95" t="s">
        <v>643</v>
      </c>
      <c r="B100" s="124" t="s">
        <v>664</v>
      </c>
      <c r="C100" s="90">
        <v>71500</v>
      </c>
      <c r="D100" s="198">
        <v>0</v>
      </c>
      <c r="E100" s="142">
        <f>D100/C100</f>
        <v>0</v>
      </c>
    </row>
    <row r="101" spans="1:5" ht="12.75">
      <c r="A101" s="95"/>
      <c r="B101" s="124" t="s">
        <v>644</v>
      </c>
      <c r="C101" s="90"/>
      <c r="D101" s="198"/>
      <c r="E101" s="142"/>
    </row>
    <row r="102" spans="1:5" ht="12.75">
      <c r="A102" s="95"/>
      <c r="B102" s="124" t="s">
        <v>645</v>
      </c>
      <c r="C102" s="90"/>
      <c r="D102" s="198"/>
      <c r="E102" s="142"/>
    </row>
    <row r="103" spans="1:5" ht="12.75">
      <c r="A103" s="153" t="s">
        <v>240</v>
      </c>
      <c r="B103" s="154" t="s">
        <v>297</v>
      </c>
      <c r="C103" s="207">
        <f>SUM(C100:C102)</f>
        <v>71500</v>
      </c>
      <c r="D103" s="252">
        <f>SUM(D100:D102)</f>
        <v>0</v>
      </c>
      <c r="E103" s="156">
        <f>D103/C103</f>
        <v>0</v>
      </c>
    </row>
    <row r="104" spans="1:5" ht="12.75">
      <c r="A104" s="95"/>
      <c r="B104" s="152"/>
      <c r="C104" s="90"/>
      <c r="D104" s="198"/>
      <c r="E104" s="142"/>
    </row>
    <row r="105" spans="1:5" ht="12.75">
      <c r="A105" s="95" t="s">
        <v>681</v>
      </c>
      <c r="B105" s="152" t="s">
        <v>682</v>
      </c>
      <c r="C105" s="90">
        <v>404535</v>
      </c>
      <c r="D105" s="198">
        <v>0</v>
      </c>
      <c r="E105" s="142">
        <f>D105/C105</f>
        <v>0</v>
      </c>
    </row>
    <row r="106" spans="1:5" ht="12.75">
      <c r="A106" s="95"/>
      <c r="B106" s="152" t="s">
        <v>683</v>
      </c>
      <c r="C106" s="90"/>
      <c r="D106" s="198"/>
      <c r="E106" s="142"/>
    </row>
    <row r="107" spans="1:5" ht="12.75">
      <c r="A107" s="98"/>
      <c r="B107" s="254" t="s">
        <v>514</v>
      </c>
      <c r="C107" s="102"/>
      <c r="D107" s="197"/>
      <c r="E107" s="140"/>
    </row>
    <row r="108" spans="1:5" ht="12.75">
      <c r="A108" s="95" t="s">
        <v>562</v>
      </c>
      <c r="B108" s="152" t="s">
        <v>308</v>
      </c>
      <c r="C108" s="90">
        <f>SUM(C105:C107)</f>
        <v>404535</v>
      </c>
      <c r="D108" s="90">
        <f>SUM(D105:D107)</f>
        <v>0</v>
      </c>
      <c r="E108" s="142">
        <f>D108/C108</f>
        <v>0</v>
      </c>
    </row>
    <row r="109" spans="1:5" ht="13.5" thickBot="1">
      <c r="A109" s="100"/>
      <c r="B109" s="135"/>
      <c r="C109" s="157"/>
      <c r="D109" s="208"/>
      <c r="E109" s="157"/>
    </row>
    <row r="110" spans="1:5" ht="12.75">
      <c r="A110" s="92">
        <v>600</v>
      </c>
      <c r="B110" s="155" t="s">
        <v>44</v>
      </c>
      <c r="C110" s="209">
        <f>SUM(C103+C108)</f>
        <v>476035</v>
      </c>
      <c r="D110" s="209">
        <f>SUM(D103+D108)</f>
        <v>0</v>
      </c>
      <c r="E110" s="145">
        <f>D110/C110</f>
        <v>0</v>
      </c>
    </row>
    <row r="111" spans="1:5" ht="12.75">
      <c r="A111" s="92"/>
      <c r="B111" s="155"/>
      <c r="C111" s="209"/>
      <c r="D111" s="210"/>
      <c r="E111" s="145"/>
    </row>
    <row r="112" spans="1:5" ht="12.75">
      <c r="A112" s="95" t="s">
        <v>378</v>
      </c>
      <c r="B112" s="124" t="s">
        <v>383</v>
      </c>
      <c r="C112" s="201">
        <v>84701</v>
      </c>
      <c r="D112" s="200">
        <v>81714.96</v>
      </c>
      <c r="E112" s="142">
        <f>D112/C112</f>
        <v>0.9647461068936614</v>
      </c>
    </row>
    <row r="113" spans="1:5" ht="12.75">
      <c r="A113" s="95"/>
      <c r="B113" s="124" t="s">
        <v>384</v>
      </c>
      <c r="C113" s="201"/>
      <c r="D113" s="200"/>
      <c r="E113" s="90"/>
    </row>
    <row r="114" spans="1:5" ht="12.75">
      <c r="A114" s="95" t="s">
        <v>379</v>
      </c>
      <c r="B114" s="124" t="s">
        <v>1</v>
      </c>
      <c r="C114" s="201">
        <v>132</v>
      </c>
      <c r="D114" s="200">
        <v>104.8</v>
      </c>
      <c r="E114" s="142">
        <f>D114/C114</f>
        <v>0.793939393939394</v>
      </c>
    </row>
    <row r="115" spans="1:5" ht="12.75">
      <c r="A115" s="95" t="s">
        <v>380</v>
      </c>
      <c r="B115" t="s">
        <v>367</v>
      </c>
      <c r="C115" s="201">
        <v>84601</v>
      </c>
      <c r="D115" s="200">
        <v>36054.96</v>
      </c>
      <c r="E115" s="142">
        <f>D115/C115</f>
        <v>0.4261765227361379</v>
      </c>
    </row>
    <row r="116" spans="1:5" ht="12.75">
      <c r="A116" s="95"/>
      <c r="B116" t="s">
        <v>369</v>
      </c>
      <c r="C116" s="201"/>
      <c r="D116" s="200"/>
      <c r="E116" s="90"/>
    </row>
    <row r="117" spans="1:5" ht="12.75">
      <c r="A117" s="95"/>
      <c r="B117" s="19" t="s">
        <v>719</v>
      </c>
      <c r="C117" s="201"/>
      <c r="D117" s="200"/>
      <c r="E117" s="90"/>
    </row>
    <row r="118" spans="1:5" ht="12.75">
      <c r="A118" s="95"/>
      <c r="B118" s="19" t="s">
        <v>720</v>
      </c>
      <c r="C118" s="201"/>
      <c r="D118" s="200"/>
      <c r="E118" s="90"/>
    </row>
    <row r="119" spans="1:5" ht="12.75">
      <c r="A119" s="95" t="s">
        <v>381</v>
      </c>
      <c r="B119" s="87" t="s">
        <v>385</v>
      </c>
      <c r="C119" s="201">
        <v>251</v>
      </c>
      <c r="D119" s="200">
        <v>245.74</v>
      </c>
      <c r="E119" s="142">
        <f>D119/C119</f>
        <v>0.9790438247011952</v>
      </c>
    </row>
    <row r="120" spans="1:5" ht="12.75">
      <c r="A120" s="95"/>
      <c r="B120" s="87" t="s">
        <v>386</v>
      </c>
      <c r="C120" s="201"/>
      <c r="D120" s="200"/>
      <c r="E120" s="90"/>
    </row>
    <row r="121" spans="1:5" ht="12.75">
      <c r="A121" s="95" t="s">
        <v>382</v>
      </c>
      <c r="B121" s="125" t="s">
        <v>387</v>
      </c>
      <c r="C121" s="201">
        <v>247280</v>
      </c>
      <c r="D121" s="200">
        <v>10943</v>
      </c>
      <c r="E121" s="142">
        <f>D121/C121</f>
        <v>0.04425347783888709</v>
      </c>
    </row>
    <row r="122" spans="1:5" ht="12.75">
      <c r="A122" s="15"/>
      <c r="B122" s="2" t="s">
        <v>515</v>
      </c>
      <c r="C122" s="203"/>
      <c r="D122" s="61"/>
      <c r="E122" s="63"/>
    </row>
    <row r="123" spans="1:5" ht="12.75">
      <c r="A123" s="15" t="s">
        <v>855</v>
      </c>
      <c r="B123" s="54" t="s">
        <v>311</v>
      </c>
      <c r="C123" s="203">
        <v>0</v>
      </c>
      <c r="D123" s="61">
        <v>1600</v>
      </c>
      <c r="E123" s="142">
        <v>0</v>
      </c>
    </row>
    <row r="124" spans="1:5" ht="12.75">
      <c r="A124" s="15" t="s">
        <v>723</v>
      </c>
      <c r="B124" s="54" t="s">
        <v>2</v>
      </c>
      <c r="C124" s="203">
        <v>594</v>
      </c>
      <c r="D124" s="61">
        <v>959.36</v>
      </c>
      <c r="E124" s="142">
        <f>D124/C124</f>
        <v>1.6150841750841751</v>
      </c>
    </row>
    <row r="125" spans="1:5" ht="12.75">
      <c r="A125" s="257" t="s">
        <v>312</v>
      </c>
      <c r="B125" s="258" t="s">
        <v>313</v>
      </c>
      <c r="C125" s="259">
        <f>SUM(C112:C124)</f>
        <v>417559</v>
      </c>
      <c r="D125" s="260">
        <f>SUM(D112:D124)</f>
        <v>131622.82</v>
      </c>
      <c r="E125" s="264">
        <f>D125/C125</f>
        <v>0.315219693504391</v>
      </c>
    </row>
    <row r="126" spans="1:5" ht="12.75">
      <c r="A126" s="5"/>
      <c r="B126" s="5"/>
      <c r="C126" s="49"/>
      <c r="D126" s="49"/>
      <c r="E126" s="141"/>
    </row>
    <row r="127" spans="1:5" ht="13.5" thickBot="1">
      <c r="A127" s="8"/>
      <c r="B127" s="8"/>
      <c r="C127" s="191"/>
      <c r="D127" s="191"/>
      <c r="E127" s="8"/>
    </row>
    <row r="128" spans="1:5" ht="13.5" thickTop="1">
      <c r="A128" s="143" t="s">
        <v>303</v>
      </c>
      <c r="B128" s="239"/>
      <c r="C128" s="211" t="s">
        <v>305</v>
      </c>
      <c r="D128" s="243" t="s">
        <v>357</v>
      </c>
      <c r="E128" s="11" t="s">
        <v>358</v>
      </c>
    </row>
    <row r="129" spans="1:5" ht="13.5" thickBot="1">
      <c r="A129" s="69" t="s">
        <v>302</v>
      </c>
      <c r="B129" s="240" t="s">
        <v>304</v>
      </c>
      <c r="C129" s="193" t="s">
        <v>306</v>
      </c>
      <c r="D129" s="244" t="s">
        <v>306</v>
      </c>
      <c r="E129" s="12" t="s">
        <v>359</v>
      </c>
    </row>
    <row r="130" spans="1:5" ht="13.5" thickTop="1">
      <c r="A130" s="80" t="s">
        <v>19</v>
      </c>
      <c r="B130" s="80" t="s">
        <v>20</v>
      </c>
      <c r="C130" s="195" t="s">
        <v>21</v>
      </c>
      <c r="D130" s="245" t="s">
        <v>263</v>
      </c>
      <c r="E130" s="13" t="s">
        <v>339</v>
      </c>
    </row>
    <row r="131" spans="1:5" ht="12.75">
      <c r="A131" s="19"/>
      <c r="C131" s="28"/>
      <c r="D131" s="49"/>
      <c r="E131" s="142"/>
    </row>
    <row r="132" spans="1:5" ht="12.75">
      <c r="A132" s="19" t="s">
        <v>388</v>
      </c>
      <c r="B132" t="s">
        <v>311</v>
      </c>
      <c r="C132" s="28">
        <v>150</v>
      </c>
      <c r="D132" s="49">
        <v>81.26</v>
      </c>
      <c r="E132" s="142">
        <f>D132/C132</f>
        <v>0.5417333333333334</v>
      </c>
    </row>
    <row r="133" spans="1:5" ht="12.75">
      <c r="A133" s="19" t="s">
        <v>724</v>
      </c>
      <c r="B133" t="s">
        <v>2</v>
      </c>
      <c r="C133" s="28">
        <v>10</v>
      </c>
      <c r="D133" s="49">
        <v>0</v>
      </c>
      <c r="E133" s="142">
        <f>D133/C133</f>
        <v>0</v>
      </c>
    </row>
    <row r="134" spans="1:5" ht="12.75">
      <c r="A134" s="20" t="s">
        <v>665</v>
      </c>
      <c r="B134" s="3" t="s">
        <v>344</v>
      </c>
      <c r="C134" s="30">
        <v>432</v>
      </c>
      <c r="D134" s="72">
        <v>431.82</v>
      </c>
      <c r="E134" s="140">
        <v>0</v>
      </c>
    </row>
    <row r="135" spans="1:5" ht="12.75">
      <c r="A135" s="19" t="s">
        <v>314</v>
      </c>
      <c r="B135" t="s">
        <v>308</v>
      </c>
      <c r="C135" s="28">
        <f>SUM(C132:C134)</f>
        <v>592</v>
      </c>
      <c r="D135" s="49">
        <f>SUM(D132:D134)</f>
        <v>513.08</v>
      </c>
      <c r="E135" s="142">
        <f>D135/C135</f>
        <v>0.8666891891891892</v>
      </c>
    </row>
    <row r="136" spans="1:5" ht="13.5" thickBot="1">
      <c r="A136" s="17"/>
      <c r="B136" s="10"/>
      <c r="C136" s="33"/>
      <c r="D136" s="199"/>
      <c r="E136" s="82"/>
    </row>
    <row r="137" spans="1:5" ht="12.75">
      <c r="A137" s="56">
        <v>700</v>
      </c>
      <c r="B137" s="57" t="s">
        <v>315</v>
      </c>
      <c r="C137" s="50">
        <f>SUM(C125+C135)</f>
        <v>418151</v>
      </c>
      <c r="D137" s="139">
        <f>SUM(D125+D135)</f>
        <v>132135.9</v>
      </c>
      <c r="E137" s="174">
        <f>D137/C137</f>
        <v>0.31600044003242844</v>
      </c>
    </row>
    <row r="138" spans="1:5" ht="12.75">
      <c r="A138" s="14"/>
      <c r="B138" s="9"/>
      <c r="C138" s="196"/>
      <c r="D138" s="213"/>
      <c r="E138" s="14"/>
    </row>
    <row r="139" spans="1:5" ht="12.75">
      <c r="A139" s="95" t="s">
        <v>666</v>
      </c>
      <c r="B139" s="96" t="s">
        <v>667</v>
      </c>
      <c r="C139" s="90">
        <v>4125</v>
      </c>
      <c r="D139" s="198">
        <v>4125</v>
      </c>
      <c r="E139" s="142">
        <f>D139/C139</f>
        <v>1</v>
      </c>
    </row>
    <row r="140" spans="1:5" ht="12.75">
      <c r="A140" s="95"/>
      <c r="B140" s="96" t="s">
        <v>668</v>
      </c>
      <c r="C140" s="90"/>
      <c r="D140" s="198"/>
      <c r="E140" s="97"/>
    </row>
    <row r="141" spans="1:5" ht="12.75">
      <c r="A141" s="98"/>
      <c r="B141" s="99" t="s">
        <v>514</v>
      </c>
      <c r="C141" s="102"/>
      <c r="D141" s="197"/>
      <c r="E141" s="109"/>
    </row>
    <row r="142" spans="1:5" ht="12.75">
      <c r="A142" s="95" t="s">
        <v>241</v>
      </c>
      <c r="B142" s="96" t="s">
        <v>242</v>
      </c>
      <c r="C142" s="90">
        <f>SUM(C139:C141)</f>
        <v>4125</v>
      </c>
      <c r="D142" s="90">
        <f>SUM(D139:D141)</f>
        <v>4125</v>
      </c>
      <c r="E142" s="142">
        <f>D142/C142</f>
        <v>1</v>
      </c>
    </row>
    <row r="143" spans="1:5" ht="13.5" thickBot="1">
      <c r="A143" s="100"/>
      <c r="B143" s="101"/>
      <c r="C143" s="157"/>
      <c r="D143" s="208"/>
      <c r="E143" s="183"/>
    </row>
    <row r="144" spans="1:5" ht="12.75">
      <c r="A144" s="92">
        <v>730</v>
      </c>
      <c r="B144" s="182" t="s">
        <v>45</v>
      </c>
      <c r="C144" s="209">
        <f>SUM(C142)</f>
        <v>4125</v>
      </c>
      <c r="D144" s="209">
        <f>SUM(D142)</f>
        <v>4125</v>
      </c>
      <c r="E144" s="145">
        <f>D144/C144</f>
        <v>1</v>
      </c>
    </row>
    <row r="145" spans="1:5" ht="12.75">
      <c r="A145" s="95"/>
      <c r="B145" s="96"/>
      <c r="C145" s="90"/>
      <c r="D145" s="198"/>
      <c r="E145" s="97"/>
    </row>
    <row r="146" spans="1:5" ht="12.75">
      <c r="A146" s="19" t="s">
        <v>389</v>
      </c>
      <c r="B146" t="s">
        <v>316</v>
      </c>
      <c r="C146" s="28">
        <v>66600</v>
      </c>
      <c r="D146" s="61">
        <v>36163</v>
      </c>
      <c r="E146" s="142">
        <f>D146/C146</f>
        <v>0.542987987987988</v>
      </c>
    </row>
    <row r="147" spans="1:5" ht="12.75">
      <c r="A147" s="19"/>
      <c r="B147" t="s">
        <v>317</v>
      </c>
      <c r="C147" s="28"/>
      <c r="D147" s="61"/>
      <c r="E147" s="63"/>
    </row>
    <row r="148" spans="1:5" ht="12.75">
      <c r="A148" s="19"/>
      <c r="B148" t="s">
        <v>318</v>
      </c>
      <c r="C148" s="28"/>
      <c r="D148" s="61"/>
      <c r="E148" s="63"/>
    </row>
    <row r="149" spans="1:5" ht="12.75">
      <c r="A149" s="19"/>
      <c r="B149" s="5" t="s">
        <v>319</v>
      </c>
      <c r="C149" s="28"/>
      <c r="D149" s="61"/>
      <c r="E149" s="63"/>
    </row>
    <row r="150" spans="1:5" ht="12.75">
      <c r="A150" s="19" t="s">
        <v>390</v>
      </c>
      <c r="B150" s="87" t="s">
        <v>391</v>
      </c>
      <c r="C150" s="28">
        <v>1550</v>
      </c>
      <c r="D150" s="61">
        <v>1002.18</v>
      </c>
      <c r="E150" s="142">
        <f>D150/C150</f>
        <v>0.6465677419354838</v>
      </c>
    </row>
    <row r="151" spans="1:5" ht="12.75">
      <c r="A151" s="19"/>
      <c r="B151" s="87" t="s">
        <v>392</v>
      </c>
      <c r="C151" s="28"/>
      <c r="D151" s="61"/>
      <c r="E151" s="63"/>
    </row>
    <row r="152" spans="1:5" ht="12.75">
      <c r="A152" s="20"/>
      <c r="B152" s="88" t="s">
        <v>393</v>
      </c>
      <c r="C152" s="30"/>
      <c r="D152" s="75"/>
      <c r="E152" s="65"/>
    </row>
    <row r="153" spans="1:5" ht="12.75">
      <c r="A153" s="38" t="s">
        <v>320</v>
      </c>
      <c r="B153" t="s">
        <v>321</v>
      </c>
      <c r="C153" s="28">
        <f>SUM(C146:C152)</f>
        <v>68150</v>
      </c>
      <c r="D153" s="61">
        <f>SUM(D146:D152)</f>
        <v>37165.18</v>
      </c>
      <c r="E153" s="142">
        <f>D153/C153</f>
        <v>0.5453438004402055</v>
      </c>
    </row>
    <row r="154" spans="1:5" ht="12.75">
      <c r="A154" s="19"/>
      <c r="C154" s="28"/>
      <c r="D154" s="61"/>
      <c r="E154" s="63"/>
    </row>
    <row r="155" spans="1:5" ht="12.75">
      <c r="A155" s="19" t="s">
        <v>669</v>
      </c>
      <c r="B155" t="s">
        <v>1</v>
      </c>
      <c r="C155" s="28">
        <v>700</v>
      </c>
      <c r="D155" s="61">
        <v>0</v>
      </c>
      <c r="E155" s="142">
        <f>D155/C155</f>
        <v>0</v>
      </c>
    </row>
    <row r="156" spans="1:5" ht="12.75">
      <c r="A156" s="19" t="s">
        <v>394</v>
      </c>
      <c r="B156" s="5" t="s">
        <v>311</v>
      </c>
      <c r="C156" s="28">
        <v>1587</v>
      </c>
      <c r="D156" s="61">
        <v>3937.18</v>
      </c>
      <c r="E156" s="142">
        <f>D156/C156</f>
        <v>2.480894770006301</v>
      </c>
    </row>
    <row r="157" spans="1:5" ht="12.75">
      <c r="A157" s="126" t="s">
        <v>725</v>
      </c>
      <c r="B157" s="2" t="s">
        <v>2</v>
      </c>
      <c r="C157" s="28">
        <v>0</v>
      </c>
      <c r="D157" s="214">
        <v>7.5</v>
      </c>
      <c r="E157" s="142">
        <v>0</v>
      </c>
    </row>
    <row r="158" spans="1:5" ht="12.75">
      <c r="A158" s="187" t="s">
        <v>646</v>
      </c>
      <c r="B158" s="184" t="s">
        <v>647</v>
      </c>
      <c r="C158" s="30">
        <v>5666</v>
      </c>
      <c r="D158" s="75">
        <v>5676.1</v>
      </c>
      <c r="E158" s="140">
        <f>D158/C158</f>
        <v>1.0017825626544299</v>
      </c>
    </row>
    <row r="159" spans="1:5" ht="12.75">
      <c r="A159" s="19" t="s">
        <v>296</v>
      </c>
      <c r="B159" s="87" t="s">
        <v>246</v>
      </c>
      <c r="C159" s="28">
        <f>SUM(C155:C158)</f>
        <v>7953</v>
      </c>
      <c r="D159" s="28">
        <f>SUM(D155:D158)</f>
        <v>9620.78</v>
      </c>
      <c r="E159" s="142">
        <f>D159/C159</f>
        <v>1.2097045140198668</v>
      </c>
    </row>
    <row r="160" spans="1:5" ht="13.5" thickBot="1">
      <c r="A160" s="17"/>
      <c r="B160" s="10"/>
      <c r="C160" s="33"/>
      <c r="D160" s="73"/>
      <c r="E160" s="82"/>
    </row>
    <row r="161" spans="1:5" ht="12.75">
      <c r="A161" s="56">
        <v>750</v>
      </c>
      <c r="B161" s="57" t="s">
        <v>322</v>
      </c>
      <c r="C161" s="50">
        <f>SUM(C153+C159)</f>
        <v>76103</v>
      </c>
      <c r="D161" s="139">
        <f>SUM(D153+D159)</f>
        <v>46785.96</v>
      </c>
      <c r="E161" s="145">
        <f>D161/C161</f>
        <v>0.6147715595968621</v>
      </c>
    </row>
    <row r="162" spans="1:5" ht="12.75">
      <c r="A162" s="19"/>
      <c r="C162" s="28"/>
      <c r="D162" s="49"/>
      <c r="E162" s="63"/>
    </row>
    <row r="163" spans="1:5" ht="12.75">
      <c r="A163" s="19" t="s">
        <v>395</v>
      </c>
      <c r="B163" t="s">
        <v>316</v>
      </c>
      <c r="C163" s="28">
        <v>1380</v>
      </c>
      <c r="D163" s="49">
        <v>690</v>
      </c>
      <c r="E163" s="142">
        <f>D163/C163</f>
        <v>0.5</v>
      </c>
    </row>
    <row r="164" spans="1:5" ht="12.75">
      <c r="A164" s="19"/>
      <c r="B164" t="s">
        <v>317</v>
      </c>
      <c r="C164" s="28"/>
      <c r="D164" s="49"/>
      <c r="E164" s="63"/>
    </row>
    <row r="165" spans="1:5" ht="12.75">
      <c r="A165" s="19"/>
      <c r="B165" t="s">
        <v>318</v>
      </c>
      <c r="C165" s="28"/>
      <c r="D165" s="49"/>
      <c r="E165" s="63"/>
    </row>
    <row r="166" spans="1:5" ht="12.75">
      <c r="A166" s="20"/>
      <c r="B166" s="4" t="s">
        <v>319</v>
      </c>
      <c r="C166" s="30"/>
      <c r="D166" s="72"/>
      <c r="E166" s="65"/>
    </row>
    <row r="167" spans="1:5" ht="12.75">
      <c r="A167" s="19" t="s">
        <v>324</v>
      </c>
      <c r="B167" t="s">
        <v>268</v>
      </c>
      <c r="C167" s="28">
        <f>SUM(C163:C166)</f>
        <v>1380</v>
      </c>
      <c r="D167" s="49">
        <f>SUM(D163:D166)</f>
        <v>690</v>
      </c>
      <c r="E167" s="142">
        <f>D167/C167</f>
        <v>0.5</v>
      </c>
    </row>
    <row r="168" spans="1:5" ht="12.75">
      <c r="A168" s="19"/>
      <c r="B168" t="s">
        <v>726</v>
      </c>
      <c r="C168" s="28"/>
      <c r="D168" s="49"/>
      <c r="E168" s="63"/>
    </row>
    <row r="169" spans="1:5" ht="13.5" thickBot="1">
      <c r="A169" s="17"/>
      <c r="B169" s="10"/>
      <c r="C169" s="33"/>
      <c r="D169" s="199"/>
      <c r="E169" s="82"/>
    </row>
    <row r="170" spans="1:5" ht="12.75">
      <c r="A170" s="56">
        <v>751</v>
      </c>
      <c r="B170" s="57" t="s">
        <v>268</v>
      </c>
      <c r="C170" s="50">
        <f>SUM(C167)</f>
        <v>1380</v>
      </c>
      <c r="D170" s="50">
        <f>SUM(D167)</f>
        <v>690</v>
      </c>
      <c r="E170" s="145">
        <f>D170/C170</f>
        <v>0.5</v>
      </c>
    </row>
    <row r="171" spans="1:5" ht="12.75">
      <c r="A171" s="23"/>
      <c r="B171" s="25" t="s">
        <v>269</v>
      </c>
      <c r="C171" s="31"/>
      <c r="D171" s="37"/>
      <c r="E171" s="31"/>
    </row>
    <row r="172" spans="1:5" ht="12.75">
      <c r="A172" s="95"/>
      <c r="B172" s="96"/>
      <c r="C172" s="90"/>
      <c r="D172" s="198"/>
      <c r="E172" s="142"/>
    </row>
    <row r="173" spans="1:5" ht="12.75">
      <c r="A173" s="19" t="s">
        <v>396</v>
      </c>
      <c r="B173" s="2" t="s">
        <v>328</v>
      </c>
      <c r="C173" s="28">
        <v>7100</v>
      </c>
      <c r="D173" s="61">
        <v>2964.71</v>
      </c>
      <c r="E173" s="142">
        <f>D173/C173</f>
        <v>0.4175647887323944</v>
      </c>
    </row>
    <row r="174" spans="1:5" ht="12.75">
      <c r="A174" s="20"/>
      <c r="B174" s="3" t="s">
        <v>277</v>
      </c>
      <c r="C174" s="30"/>
      <c r="D174" s="75"/>
      <c r="E174" s="65"/>
    </row>
    <row r="175" spans="1:5" ht="12.75">
      <c r="A175" s="19" t="s">
        <v>276</v>
      </c>
      <c r="B175" s="2" t="s">
        <v>516</v>
      </c>
      <c r="C175" s="28">
        <f>SUM(C173:C174)</f>
        <v>7100</v>
      </c>
      <c r="D175" s="81">
        <f>SUM(D173:D174)</f>
        <v>2964.71</v>
      </c>
      <c r="E175" s="142">
        <f>D175/C175</f>
        <v>0.4175647887323944</v>
      </c>
    </row>
    <row r="176" spans="1:5" ht="12.75">
      <c r="A176" s="19"/>
      <c r="B176" s="2"/>
      <c r="C176" s="28"/>
      <c r="D176" s="61"/>
      <c r="E176" s="63"/>
    </row>
    <row r="177" spans="1:5" ht="12.75">
      <c r="A177" s="19" t="s">
        <v>397</v>
      </c>
      <c r="B177" t="s">
        <v>330</v>
      </c>
      <c r="C177" s="28">
        <v>1107326</v>
      </c>
      <c r="D177" s="61">
        <v>570555.5</v>
      </c>
      <c r="E177" s="142">
        <f aca="true" t="shared" si="0" ref="E177:E183">D177/C177</f>
        <v>0.5152552184270938</v>
      </c>
    </row>
    <row r="178" spans="1:5" ht="12.75">
      <c r="A178" s="19" t="s">
        <v>398</v>
      </c>
      <c r="B178" t="s">
        <v>331</v>
      </c>
      <c r="C178" s="28">
        <v>224115</v>
      </c>
      <c r="D178" s="61">
        <v>131321.06</v>
      </c>
      <c r="E178" s="142">
        <f t="shared" si="0"/>
        <v>0.5859539075920844</v>
      </c>
    </row>
    <row r="179" spans="1:5" ht="12.75">
      <c r="A179" s="19" t="s">
        <v>399</v>
      </c>
      <c r="B179" t="s">
        <v>332</v>
      </c>
      <c r="C179" s="28">
        <v>39023</v>
      </c>
      <c r="D179" s="61">
        <v>19462</v>
      </c>
      <c r="E179" s="142">
        <f t="shared" si="0"/>
        <v>0.4987315173103042</v>
      </c>
    </row>
    <row r="180" spans="1:5" ht="12.75">
      <c r="A180" s="19" t="s">
        <v>400</v>
      </c>
      <c r="B180" t="s">
        <v>333</v>
      </c>
      <c r="C180" s="28">
        <v>123530</v>
      </c>
      <c r="D180" s="61">
        <v>62948</v>
      </c>
      <c r="E180" s="142">
        <f t="shared" si="0"/>
        <v>0.5095766210637093</v>
      </c>
    </row>
    <row r="181" spans="1:5" ht="12.75">
      <c r="A181" s="19" t="s">
        <v>401</v>
      </c>
      <c r="B181" s="5" t="s">
        <v>334</v>
      </c>
      <c r="C181" s="28">
        <v>12530</v>
      </c>
      <c r="D181" s="61">
        <v>5526.8</v>
      </c>
      <c r="E181" s="142">
        <f t="shared" si="0"/>
        <v>0.4410853950518755</v>
      </c>
    </row>
    <row r="182" spans="1:5" ht="12.75">
      <c r="A182" s="187" t="s">
        <v>727</v>
      </c>
      <c r="B182" s="242" t="s">
        <v>660</v>
      </c>
      <c r="C182" s="30">
        <v>0</v>
      </c>
      <c r="D182" s="118">
        <v>3.2</v>
      </c>
      <c r="E182" s="265">
        <v>0</v>
      </c>
    </row>
    <row r="183" spans="1:5" ht="12.75">
      <c r="A183" s="19" t="s">
        <v>335</v>
      </c>
      <c r="B183" t="s">
        <v>336</v>
      </c>
      <c r="C183" s="28">
        <f>SUM(C177:C182)</f>
        <v>1506524</v>
      </c>
      <c r="D183" s="61">
        <f>SUM(D177:D182)</f>
        <v>789816.56</v>
      </c>
      <c r="E183" s="142">
        <f t="shared" si="0"/>
        <v>0.524264173687243</v>
      </c>
    </row>
    <row r="184" spans="1:5" ht="12.75">
      <c r="A184" s="19"/>
      <c r="B184" t="s">
        <v>517</v>
      </c>
      <c r="C184" s="28"/>
      <c r="D184" s="61"/>
      <c r="E184" s="63"/>
    </row>
    <row r="185" spans="1:5" ht="12.75">
      <c r="A185" s="19"/>
      <c r="B185" s="5" t="s">
        <v>518</v>
      </c>
      <c r="C185" s="28"/>
      <c r="D185" s="61"/>
      <c r="E185" s="63"/>
    </row>
    <row r="186" spans="1:5" ht="12.75">
      <c r="A186" s="20"/>
      <c r="B186" s="4"/>
      <c r="C186" s="30"/>
      <c r="D186" s="75"/>
      <c r="E186" s="65"/>
    </row>
    <row r="187" spans="1:5" ht="12.75">
      <c r="A187" s="5"/>
      <c r="B187" s="5"/>
      <c r="C187" s="49"/>
      <c r="D187" s="61"/>
      <c r="E187" s="83"/>
    </row>
    <row r="188" spans="1:5" ht="12.75">
      <c r="A188" s="5"/>
      <c r="B188" s="5"/>
      <c r="C188" s="49"/>
      <c r="D188" s="61"/>
      <c r="E188" s="83"/>
    </row>
    <row r="189" spans="1:5" ht="13.5" thickBot="1">
      <c r="A189" s="8"/>
      <c r="B189" s="8"/>
      <c r="C189" s="191"/>
      <c r="D189" s="191"/>
      <c r="E189" s="8"/>
    </row>
    <row r="190" spans="1:5" ht="13.5" thickTop="1">
      <c r="A190" s="143" t="s">
        <v>303</v>
      </c>
      <c r="B190" s="239"/>
      <c r="C190" s="211" t="s">
        <v>305</v>
      </c>
      <c r="D190" s="243" t="s">
        <v>357</v>
      </c>
      <c r="E190" s="11" t="s">
        <v>358</v>
      </c>
    </row>
    <row r="191" spans="1:5" ht="13.5" thickBot="1">
      <c r="A191" s="69" t="s">
        <v>302</v>
      </c>
      <c r="B191" s="240" t="s">
        <v>304</v>
      </c>
      <c r="C191" s="193" t="s">
        <v>306</v>
      </c>
      <c r="D191" s="244" t="s">
        <v>306</v>
      </c>
      <c r="E191" s="12" t="s">
        <v>359</v>
      </c>
    </row>
    <row r="192" spans="1:5" ht="13.5" thickTop="1">
      <c r="A192" s="80" t="s">
        <v>19</v>
      </c>
      <c r="B192" s="80" t="s">
        <v>20</v>
      </c>
      <c r="C192" s="195" t="s">
        <v>21</v>
      </c>
      <c r="D192" s="245" t="s">
        <v>263</v>
      </c>
      <c r="E192" s="13" t="s">
        <v>339</v>
      </c>
    </row>
    <row r="193" spans="1:5" ht="12.75">
      <c r="A193" s="19"/>
      <c r="C193" s="28"/>
      <c r="D193" s="61"/>
      <c r="E193" s="63"/>
    </row>
    <row r="194" spans="1:5" ht="12.75">
      <c r="A194" s="19" t="s">
        <v>519</v>
      </c>
      <c r="B194" t="s">
        <v>330</v>
      </c>
      <c r="C194" s="28">
        <v>543026</v>
      </c>
      <c r="D194" s="61">
        <v>266207.53</v>
      </c>
      <c r="E194" s="142">
        <f aca="true" t="shared" si="1" ref="E194:E201">D194/C194</f>
        <v>0.49022980483439105</v>
      </c>
    </row>
    <row r="195" spans="1:5" ht="12.75">
      <c r="A195" s="19" t="s">
        <v>520</v>
      </c>
      <c r="B195" t="s">
        <v>331</v>
      </c>
      <c r="C195" s="28">
        <v>317205</v>
      </c>
      <c r="D195" s="61">
        <v>169317.92</v>
      </c>
      <c r="E195" s="142">
        <f t="shared" si="1"/>
        <v>0.5337807411610789</v>
      </c>
    </row>
    <row r="196" spans="1:5" ht="12.75">
      <c r="A196" s="19" t="s">
        <v>521</v>
      </c>
      <c r="B196" t="s">
        <v>332</v>
      </c>
      <c r="C196" s="28">
        <v>6376</v>
      </c>
      <c r="D196" s="61">
        <v>3221.68</v>
      </c>
      <c r="E196" s="142">
        <f t="shared" si="1"/>
        <v>0.5052823086574655</v>
      </c>
    </row>
    <row r="197" spans="1:5" ht="12.75">
      <c r="A197" s="19" t="s">
        <v>522</v>
      </c>
      <c r="B197" t="s">
        <v>333</v>
      </c>
      <c r="C197" s="28">
        <v>104700</v>
      </c>
      <c r="D197" s="61">
        <v>59923.42</v>
      </c>
      <c r="E197" s="142">
        <f t="shared" si="1"/>
        <v>0.5723344794651385</v>
      </c>
    </row>
    <row r="198" spans="1:5" ht="12.75">
      <c r="A198" s="19" t="s">
        <v>523</v>
      </c>
      <c r="B198" t="s">
        <v>337</v>
      </c>
      <c r="C198" s="28">
        <v>6083</v>
      </c>
      <c r="D198" s="61">
        <v>3041</v>
      </c>
      <c r="E198" s="142">
        <f t="shared" si="1"/>
        <v>0.49991780371527206</v>
      </c>
    </row>
    <row r="199" spans="1:5" ht="12.75">
      <c r="A199" s="19" t="s">
        <v>524</v>
      </c>
      <c r="B199" t="s">
        <v>338</v>
      </c>
      <c r="C199" s="28">
        <v>280</v>
      </c>
      <c r="D199" s="61">
        <v>1180</v>
      </c>
      <c r="E199" s="142">
        <f t="shared" si="1"/>
        <v>4.214285714285714</v>
      </c>
    </row>
    <row r="200" spans="1:5" ht="12.75">
      <c r="A200" s="19" t="s">
        <v>525</v>
      </c>
      <c r="B200" t="s">
        <v>0</v>
      </c>
      <c r="C200" s="28">
        <v>3300</v>
      </c>
      <c r="D200" s="61">
        <v>1725</v>
      </c>
      <c r="E200" s="142">
        <f t="shared" si="1"/>
        <v>0.5227272727272727</v>
      </c>
    </row>
    <row r="201" spans="1:5" ht="12.75">
      <c r="A201" s="19" t="s">
        <v>526</v>
      </c>
      <c r="B201" t="s">
        <v>334</v>
      </c>
      <c r="C201" s="28">
        <v>64876</v>
      </c>
      <c r="D201" s="61">
        <v>60510.2</v>
      </c>
      <c r="E201" s="142">
        <f t="shared" si="1"/>
        <v>0.9327054688945065</v>
      </c>
    </row>
    <row r="202" spans="1:5" ht="12.75">
      <c r="A202" s="20" t="s">
        <v>527</v>
      </c>
      <c r="B202" s="4" t="s">
        <v>660</v>
      </c>
      <c r="C202" s="30">
        <v>0</v>
      </c>
      <c r="D202" s="75">
        <v>16</v>
      </c>
      <c r="E202" s="140">
        <v>0</v>
      </c>
    </row>
    <row r="203" spans="1:5" ht="12.75">
      <c r="A203" s="19" t="s">
        <v>528</v>
      </c>
      <c r="B203" s="87" t="s">
        <v>529</v>
      </c>
      <c r="C203" s="28">
        <f>SUM(C194:C202)</f>
        <v>1045846</v>
      </c>
      <c r="D203" s="81">
        <f>SUM(D194:D202)</f>
        <v>565142.75</v>
      </c>
      <c r="E203" s="142">
        <f>D203/C203</f>
        <v>0.5403689931404815</v>
      </c>
    </row>
    <row r="204" spans="1:5" ht="12.75">
      <c r="A204" s="19"/>
      <c r="B204" s="87" t="s">
        <v>530</v>
      </c>
      <c r="C204" s="28"/>
      <c r="D204" s="61"/>
      <c r="E204" s="63"/>
    </row>
    <row r="205" spans="1:5" ht="12.75">
      <c r="A205" s="19"/>
      <c r="B205" s="87" t="s">
        <v>531</v>
      </c>
      <c r="C205" s="28"/>
      <c r="D205" s="61"/>
      <c r="E205" s="63"/>
    </row>
    <row r="206" spans="1:5" ht="12.75">
      <c r="A206" s="19"/>
      <c r="B206" s="87" t="s">
        <v>532</v>
      </c>
      <c r="C206" s="28"/>
      <c r="D206" s="61"/>
      <c r="E206" s="63"/>
    </row>
    <row r="207" spans="1:5" ht="12.75">
      <c r="A207" s="19"/>
      <c r="C207" s="28"/>
      <c r="D207" s="61"/>
      <c r="E207" s="63"/>
    </row>
    <row r="208" spans="1:5" ht="12.75">
      <c r="A208" s="19" t="s">
        <v>402</v>
      </c>
      <c r="B208" t="s">
        <v>3</v>
      </c>
      <c r="C208" s="28">
        <v>30587</v>
      </c>
      <c r="D208" s="49">
        <v>15005.92</v>
      </c>
      <c r="E208" s="142">
        <f>D208/C208</f>
        <v>0.4905979664563377</v>
      </c>
    </row>
    <row r="209" spans="1:5" ht="12.75">
      <c r="A209" s="19" t="s">
        <v>403</v>
      </c>
      <c r="B209" t="s">
        <v>307</v>
      </c>
      <c r="C209" s="28">
        <v>301080</v>
      </c>
      <c r="D209" s="49">
        <v>162515.06</v>
      </c>
      <c r="E209" s="142">
        <f>D209/C209</f>
        <v>0.5397736814135777</v>
      </c>
    </row>
    <row r="210" spans="1:5" ht="12.75">
      <c r="A210" s="19" t="s">
        <v>404</v>
      </c>
      <c r="B210" s="5" t="s">
        <v>406</v>
      </c>
      <c r="C210" s="28">
        <v>100000</v>
      </c>
      <c r="D210" s="49">
        <v>72716.29</v>
      </c>
      <c r="E210" s="142">
        <f>D210/C210</f>
        <v>0.7271629</v>
      </c>
    </row>
    <row r="211" spans="1:5" ht="12.75">
      <c r="A211" s="19" t="s">
        <v>407</v>
      </c>
      <c r="B211" s="87" t="s">
        <v>408</v>
      </c>
      <c r="C211" s="28">
        <v>9400</v>
      </c>
      <c r="D211" s="49">
        <v>3550</v>
      </c>
      <c r="E211" s="142">
        <f>D211/C211</f>
        <v>0.3776595744680851</v>
      </c>
    </row>
    <row r="212" spans="1:5" ht="12.75">
      <c r="A212" s="19"/>
      <c r="B212" s="87" t="s">
        <v>409</v>
      </c>
      <c r="C212" s="28"/>
      <c r="D212" s="49"/>
      <c r="E212" s="63"/>
    </row>
    <row r="213" spans="1:5" ht="12.75">
      <c r="A213" s="19"/>
      <c r="B213" s="87" t="s">
        <v>410</v>
      </c>
      <c r="C213" s="28"/>
      <c r="D213" s="49"/>
      <c r="E213" s="63"/>
    </row>
    <row r="214" spans="1:5" ht="12.75">
      <c r="A214" s="38" t="s">
        <v>4</v>
      </c>
      <c r="B214" s="62" t="s">
        <v>206</v>
      </c>
      <c r="C214" s="212">
        <f>SUM(C208:C213)</f>
        <v>441067</v>
      </c>
      <c r="D214" s="112">
        <f>SUM(D208:D213)</f>
        <v>253787.27000000002</v>
      </c>
      <c r="E214" s="156">
        <f>D214/C214</f>
        <v>0.5753939197446193</v>
      </c>
    </row>
    <row r="215" spans="1:5" ht="12.75">
      <c r="A215" s="41"/>
      <c r="B215" s="41" t="s">
        <v>405</v>
      </c>
      <c r="C215" s="28"/>
      <c r="D215" s="84"/>
      <c r="E215" s="266"/>
    </row>
    <row r="216" spans="1:5" ht="12.75">
      <c r="A216" s="19"/>
      <c r="C216" s="28"/>
      <c r="D216" s="49"/>
      <c r="E216" s="63"/>
    </row>
    <row r="217" spans="1:5" ht="12.75">
      <c r="A217" s="19" t="s">
        <v>411</v>
      </c>
      <c r="B217" t="s">
        <v>327</v>
      </c>
      <c r="C217" s="28">
        <v>2137746</v>
      </c>
      <c r="D217" s="49">
        <v>1040425</v>
      </c>
      <c r="E217" s="142">
        <f>D217/C217</f>
        <v>0.486692525678916</v>
      </c>
    </row>
    <row r="218" spans="1:5" ht="12.75">
      <c r="A218" s="20" t="s">
        <v>412</v>
      </c>
      <c r="B218" s="4" t="s">
        <v>329</v>
      </c>
      <c r="C218" s="30">
        <v>228145</v>
      </c>
      <c r="D218" s="216">
        <v>294111.16</v>
      </c>
      <c r="E218" s="140">
        <f>D218/C218</f>
        <v>1.2891413793859168</v>
      </c>
    </row>
    <row r="219" spans="1:5" ht="12.75">
      <c r="A219" s="19" t="s">
        <v>5</v>
      </c>
      <c r="B219" t="s">
        <v>6</v>
      </c>
      <c r="C219" s="28">
        <f>SUM(C217:C218)</f>
        <v>2365891</v>
      </c>
      <c r="D219" s="49">
        <f>SUM(D217:D218)</f>
        <v>1334536.16</v>
      </c>
      <c r="E219" s="142">
        <f>D219/C219</f>
        <v>0.5640733913777093</v>
      </c>
    </row>
    <row r="220" spans="1:5" ht="12.75">
      <c r="A220" s="19"/>
      <c r="B220" t="s">
        <v>7</v>
      </c>
      <c r="C220" s="28"/>
      <c r="D220" s="49"/>
      <c r="E220" s="63"/>
    </row>
    <row r="221" spans="1:5" ht="12.75">
      <c r="A221" s="19"/>
      <c r="C221" s="28"/>
      <c r="D221" s="49"/>
      <c r="E221" s="63"/>
    </row>
    <row r="222" spans="1:5" ht="12.75">
      <c r="A222" s="19" t="s">
        <v>535</v>
      </c>
      <c r="B222" t="s">
        <v>1</v>
      </c>
      <c r="C222" s="28">
        <v>5055</v>
      </c>
      <c r="D222" s="49">
        <v>1880.8</v>
      </c>
      <c r="E222" s="142">
        <f>D222/C222</f>
        <v>0.37206726013847674</v>
      </c>
    </row>
    <row r="223" spans="1:5" ht="12.75">
      <c r="A223" s="20" t="s">
        <v>536</v>
      </c>
      <c r="B223" s="4" t="s">
        <v>660</v>
      </c>
      <c r="C223" s="30">
        <v>17608</v>
      </c>
      <c r="D223" s="72">
        <v>7113.73</v>
      </c>
      <c r="E223" s="140">
        <f>D223/C223</f>
        <v>0.4040055656519764</v>
      </c>
    </row>
    <row r="224" spans="1:5" ht="12.75">
      <c r="A224" s="19" t="s">
        <v>460</v>
      </c>
      <c r="B224" s="87" t="s">
        <v>537</v>
      </c>
      <c r="C224" s="28">
        <f>SUM(C222:C223)</f>
        <v>22663</v>
      </c>
      <c r="D224" s="81">
        <f>SUM(D222:D223)</f>
        <v>8994.529999999999</v>
      </c>
      <c r="E224" s="142">
        <f>D224/C224</f>
        <v>0.39688170145170537</v>
      </c>
    </row>
    <row r="225" spans="1:5" ht="12.75">
      <c r="A225" s="19"/>
      <c r="B225" s="87" t="s">
        <v>538</v>
      </c>
      <c r="C225" s="28"/>
      <c r="D225" s="49"/>
      <c r="E225" s="142"/>
    </row>
    <row r="226" spans="1:5" ht="13.5" thickBot="1">
      <c r="A226" s="17"/>
      <c r="B226" s="10"/>
      <c r="C226" s="33"/>
      <c r="D226" s="217"/>
      <c r="E226" s="82"/>
    </row>
    <row r="227" spans="1:5" ht="12.75">
      <c r="A227" s="23">
        <v>756</v>
      </c>
      <c r="B227" s="1" t="s">
        <v>8</v>
      </c>
      <c r="C227" s="31">
        <f>SUM(C175+C183+C203+C214+C219+C224)</f>
        <v>5389091</v>
      </c>
      <c r="D227" s="206">
        <f>SUM(D175+D183+D203+D214+D219+D224)</f>
        <v>2955241.98</v>
      </c>
      <c r="E227" s="145">
        <f>D227/C227</f>
        <v>0.5483748520854445</v>
      </c>
    </row>
    <row r="228" spans="1:5" ht="12.75">
      <c r="A228" s="18"/>
      <c r="B228" s="1" t="s">
        <v>413</v>
      </c>
      <c r="C228" s="28"/>
      <c r="D228" s="49"/>
      <c r="E228" s="63"/>
    </row>
    <row r="229" spans="1:5" ht="12.75">
      <c r="A229" s="18"/>
      <c r="B229" s="1" t="s">
        <v>533</v>
      </c>
      <c r="C229" s="28"/>
      <c r="D229" s="49"/>
      <c r="E229" s="63"/>
    </row>
    <row r="230" spans="1:5" ht="12.75">
      <c r="A230" s="18"/>
      <c r="B230" s="1" t="s">
        <v>534</v>
      </c>
      <c r="C230" s="28"/>
      <c r="D230" s="49"/>
      <c r="E230" s="28"/>
    </row>
    <row r="231" spans="1:5" ht="12.75">
      <c r="A231" s="18"/>
      <c r="B231" s="1"/>
      <c r="C231" s="28"/>
      <c r="D231" s="49"/>
      <c r="E231" s="28"/>
    </row>
    <row r="232" spans="1:5" ht="12.75">
      <c r="A232" s="20" t="s">
        <v>414</v>
      </c>
      <c r="B232" s="4" t="s">
        <v>9</v>
      </c>
      <c r="C232" s="30">
        <v>5548934</v>
      </c>
      <c r="D232" s="216">
        <v>3414728</v>
      </c>
      <c r="E232" s="140">
        <f>D232/C232</f>
        <v>0.6153845044832035</v>
      </c>
    </row>
    <row r="233" spans="1:5" ht="12.75">
      <c r="A233" s="19" t="s">
        <v>10</v>
      </c>
      <c r="B233" t="s">
        <v>11</v>
      </c>
      <c r="C233" s="28">
        <f>SUM(C232)</f>
        <v>5548934</v>
      </c>
      <c r="D233" s="49">
        <f>SUM(D232)</f>
        <v>3414728</v>
      </c>
      <c r="E233" s="142">
        <f>D233/C233</f>
        <v>0.6153845044832035</v>
      </c>
    </row>
    <row r="234" spans="1:5" ht="12.75">
      <c r="A234" s="19"/>
      <c r="B234" t="s">
        <v>12</v>
      </c>
      <c r="C234" s="28"/>
      <c r="D234" s="49"/>
      <c r="E234" s="63"/>
    </row>
    <row r="235" spans="1:5" ht="12.75">
      <c r="A235" s="19"/>
      <c r="C235" s="28"/>
      <c r="D235" s="49"/>
      <c r="E235" s="63"/>
    </row>
    <row r="236" spans="1:5" ht="12.75">
      <c r="A236" s="20" t="s">
        <v>416</v>
      </c>
      <c r="B236" s="4" t="s">
        <v>9</v>
      </c>
      <c r="C236" s="30">
        <v>1783291</v>
      </c>
      <c r="D236" s="216">
        <v>891648</v>
      </c>
      <c r="E236" s="140">
        <f>D236/C236</f>
        <v>0.5000014019024377</v>
      </c>
    </row>
    <row r="237" spans="1:5" ht="12.75">
      <c r="A237" s="19" t="s">
        <v>417</v>
      </c>
      <c r="B237" t="s">
        <v>418</v>
      </c>
      <c r="C237" s="28">
        <f>SUM(C236)</f>
        <v>1783291</v>
      </c>
      <c r="D237" s="49">
        <f>SUM(D236)</f>
        <v>891648</v>
      </c>
      <c r="E237" s="142">
        <f>D237/C237</f>
        <v>0.5000014019024377</v>
      </c>
    </row>
    <row r="238" spans="1:5" ht="12.75">
      <c r="A238" s="19"/>
      <c r="B238" s="5"/>
      <c r="C238" s="28"/>
      <c r="D238" s="49"/>
      <c r="E238" s="63"/>
    </row>
    <row r="239" spans="1:5" ht="12.75">
      <c r="A239" s="20" t="s">
        <v>419</v>
      </c>
      <c r="B239" s="88" t="s">
        <v>2</v>
      </c>
      <c r="C239" s="30">
        <v>70000</v>
      </c>
      <c r="D239" s="72">
        <v>13518.04</v>
      </c>
      <c r="E239" s="140">
        <f>D239/C239</f>
        <v>0.19311485714285714</v>
      </c>
    </row>
    <row r="240" spans="1:5" ht="12.75">
      <c r="A240" s="19" t="s">
        <v>13</v>
      </c>
      <c r="B240" t="s">
        <v>14</v>
      </c>
      <c r="C240" s="28">
        <f>SUM(C239:C239)</f>
        <v>70000</v>
      </c>
      <c r="D240" s="28">
        <f>SUM(D239:D239)</f>
        <v>13518.04</v>
      </c>
      <c r="E240" s="142">
        <f>D240/C240</f>
        <v>0.19311485714285714</v>
      </c>
    </row>
    <row r="241" spans="1:5" ht="12.75">
      <c r="A241" s="19"/>
      <c r="C241" s="28"/>
      <c r="D241" s="81"/>
      <c r="E241" s="142"/>
    </row>
    <row r="242" spans="1:5" ht="12.75">
      <c r="A242" s="20" t="s">
        <v>728</v>
      </c>
      <c r="B242" s="4" t="s">
        <v>9</v>
      </c>
      <c r="C242" s="30">
        <v>3579</v>
      </c>
      <c r="D242" s="216">
        <v>1788</v>
      </c>
      <c r="E242" s="140">
        <f>D242/C242</f>
        <v>0.49958088851634536</v>
      </c>
    </row>
    <row r="243" spans="1:5" ht="12.75">
      <c r="A243" s="19" t="s">
        <v>729</v>
      </c>
      <c r="B243" s="87" t="s">
        <v>730</v>
      </c>
      <c r="C243" s="28">
        <f>SUM(C242)</f>
        <v>3579</v>
      </c>
      <c r="D243" s="81">
        <f>SUM(D242)</f>
        <v>1788</v>
      </c>
      <c r="E243" s="156">
        <f>D243/C243</f>
        <v>0.49958088851634536</v>
      </c>
    </row>
    <row r="244" spans="1:5" ht="13.5" thickBot="1">
      <c r="A244" s="17"/>
      <c r="B244" s="10"/>
      <c r="C244" s="33"/>
      <c r="D244" s="217"/>
      <c r="E244" s="82"/>
    </row>
    <row r="245" spans="1:5" ht="12.75">
      <c r="A245" s="56">
        <v>758</v>
      </c>
      <c r="B245" s="57" t="s">
        <v>15</v>
      </c>
      <c r="C245" s="50">
        <f>SUM(C233+C237+C240+C243)</f>
        <v>7405804</v>
      </c>
      <c r="D245" s="50">
        <f>SUM(D233+D237+D240+D243)</f>
        <v>4321682.04</v>
      </c>
      <c r="E245" s="145">
        <f>D245/C245</f>
        <v>0.5835533913670953</v>
      </c>
    </row>
    <row r="246" spans="1:5" ht="12.75">
      <c r="A246" s="23"/>
      <c r="B246" s="25"/>
      <c r="C246" s="31"/>
      <c r="D246" s="37"/>
      <c r="E246" s="145"/>
    </row>
    <row r="247" spans="1:5" ht="12.75">
      <c r="A247" s="256"/>
      <c r="B247" s="26"/>
      <c r="C247" s="219"/>
      <c r="D247" s="220"/>
      <c r="E247" s="186"/>
    </row>
    <row r="248" spans="1:5" ht="12.75">
      <c r="A248" s="24"/>
      <c r="B248" s="25"/>
      <c r="C248" s="37"/>
      <c r="D248" s="37"/>
      <c r="E248" s="185"/>
    </row>
    <row r="249" spans="1:5" ht="12.75">
      <c r="A249" s="24"/>
      <c r="B249" s="25"/>
      <c r="C249" s="37"/>
      <c r="D249" s="37"/>
      <c r="E249" s="185"/>
    </row>
    <row r="250" spans="1:5" ht="12.75">
      <c r="A250" s="24"/>
      <c r="B250" s="25"/>
      <c r="C250" s="37"/>
      <c r="D250" s="37"/>
      <c r="E250" s="185"/>
    </row>
    <row r="251" spans="1:5" ht="12.75">
      <c r="A251" s="24"/>
      <c r="B251" s="25"/>
      <c r="C251" s="37"/>
      <c r="D251" s="37"/>
      <c r="E251" s="185"/>
    </row>
    <row r="252" spans="1:5" ht="13.5" thickBot="1">
      <c r="A252" s="8"/>
      <c r="B252" s="8"/>
      <c r="C252" s="191"/>
      <c r="D252" s="191"/>
      <c r="E252" s="8"/>
    </row>
    <row r="253" spans="1:5" ht="13.5" thickTop="1">
      <c r="A253" s="143" t="s">
        <v>303</v>
      </c>
      <c r="B253" s="239"/>
      <c r="C253" s="211" t="s">
        <v>305</v>
      </c>
      <c r="D253" s="243" t="s">
        <v>357</v>
      </c>
      <c r="E253" s="11" t="s">
        <v>358</v>
      </c>
    </row>
    <row r="254" spans="1:5" ht="13.5" thickBot="1">
      <c r="A254" s="69" t="s">
        <v>302</v>
      </c>
      <c r="B254" s="240" t="s">
        <v>304</v>
      </c>
      <c r="C254" s="193" t="s">
        <v>306</v>
      </c>
      <c r="D254" s="244" t="s">
        <v>306</v>
      </c>
      <c r="E254" s="12" t="s">
        <v>359</v>
      </c>
    </row>
    <row r="255" spans="1:5" ht="13.5" thickTop="1">
      <c r="A255" s="80" t="s">
        <v>19</v>
      </c>
      <c r="B255" s="80" t="s">
        <v>20</v>
      </c>
      <c r="C255" s="195" t="s">
        <v>21</v>
      </c>
      <c r="D255" s="245" t="s">
        <v>263</v>
      </c>
      <c r="E255" s="13" t="s">
        <v>339</v>
      </c>
    </row>
    <row r="256" spans="1:5" ht="12.75">
      <c r="A256" s="23"/>
      <c r="B256" s="1"/>
      <c r="C256" s="31"/>
      <c r="D256" s="37"/>
      <c r="E256" s="66"/>
    </row>
    <row r="257" spans="1:5" ht="12.75">
      <c r="A257" s="95" t="s">
        <v>670</v>
      </c>
      <c r="B257" s="125" t="s">
        <v>1</v>
      </c>
      <c r="C257" s="201">
        <v>0</v>
      </c>
      <c r="D257" s="200">
        <v>169</v>
      </c>
      <c r="E257" s="142">
        <v>0</v>
      </c>
    </row>
    <row r="258" spans="1:5" ht="12.75">
      <c r="A258" s="19" t="s">
        <v>420</v>
      </c>
      <c r="B258" t="s">
        <v>367</v>
      </c>
      <c r="C258" s="28">
        <v>6552</v>
      </c>
      <c r="D258" s="49">
        <v>4326.84</v>
      </c>
      <c r="E258" s="142">
        <f>D258/C258</f>
        <v>0.6603846153846155</v>
      </c>
    </row>
    <row r="259" spans="1:5" ht="12.75">
      <c r="A259" s="19"/>
      <c r="B259" t="s">
        <v>369</v>
      </c>
      <c r="C259" s="28"/>
      <c r="D259" s="49"/>
      <c r="E259" s="63"/>
    </row>
    <row r="260" spans="1:5" ht="12.75">
      <c r="A260" s="19"/>
      <c r="B260" s="5" t="s">
        <v>368</v>
      </c>
      <c r="C260" s="28"/>
      <c r="D260" s="49"/>
      <c r="E260" s="63"/>
    </row>
    <row r="261" spans="1:5" ht="12.75">
      <c r="A261" s="19"/>
      <c r="B261" s="5" t="s">
        <v>539</v>
      </c>
      <c r="C261" s="28"/>
      <c r="D261" s="49"/>
      <c r="E261" s="63"/>
    </row>
    <row r="262" spans="1:5" ht="12.75">
      <c r="A262" s="19" t="s">
        <v>421</v>
      </c>
      <c r="B262" s="5" t="s">
        <v>311</v>
      </c>
      <c r="C262" s="28">
        <v>4993</v>
      </c>
      <c r="D262" s="49">
        <v>2496.36</v>
      </c>
      <c r="E262" s="142">
        <f>D262/C262</f>
        <v>0.4999719607450431</v>
      </c>
    </row>
    <row r="263" spans="1:5" ht="12.75">
      <c r="A263" s="19" t="s">
        <v>731</v>
      </c>
      <c r="B263" s="87" t="s">
        <v>2</v>
      </c>
      <c r="C263" s="28">
        <v>0</v>
      </c>
      <c r="D263" s="49">
        <v>5.69</v>
      </c>
      <c r="E263" s="142">
        <v>0</v>
      </c>
    </row>
    <row r="264" spans="1:5" ht="12.75">
      <c r="A264" s="19" t="s">
        <v>648</v>
      </c>
      <c r="B264" s="87" t="s">
        <v>344</v>
      </c>
      <c r="C264" s="28">
        <v>0</v>
      </c>
      <c r="D264" s="49">
        <v>2532.86</v>
      </c>
      <c r="E264" s="142">
        <v>0</v>
      </c>
    </row>
    <row r="265" spans="1:5" ht="12.75">
      <c r="A265" s="19" t="s">
        <v>422</v>
      </c>
      <c r="B265" s="5" t="s">
        <v>316</v>
      </c>
      <c r="C265" s="28">
        <v>9030</v>
      </c>
      <c r="D265" s="49">
        <v>6774</v>
      </c>
      <c r="E265" s="142">
        <f>D265/C265</f>
        <v>0.7501661129568107</v>
      </c>
    </row>
    <row r="266" spans="1:5" ht="12.75">
      <c r="A266" s="19"/>
      <c r="B266" s="5" t="s">
        <v>271</v>
      </c>
      <c r="C266" s="28"/>
      <c r="D266" s="49"/>
      <c r="E266" s="63"/>
    </row>
    <row r="267" spans="1:5" ht="12.75">
      <c r="A267" s="19"/>
      <c r="B267" s="5" t="s">
        <v>423</v>
      </c>
      <c r="C267" s="28"/>
      <c r="D267" s="49"/>
      <c r="E267" s="63"/>
    </row>
    <row r="268" spans="1:5" ht="12.75">
      <c r="A268" s="19" t="s">
        <v>650</v>
      </c>
      <c r="B268" s="87" t="s">
        <v>512</v>
      </c>
      <c r="C268" s="28">
        <v>177617</v>
      </c>
      <c r="D268" s="49">
        <v>177616.21</v>
      </c>
      <c r="E268" s="142">
        <f>D268/C268</f>
        <v>0.9999955522275458</v>
      </c>
    </row>
    <row r="269" spans="1:5" ht="12.75">
      <c r="A269" s="19"/>
      <c r="B269" s="87" t="s">
        <v>513</v>
      </c>
      <c r="C269" s="28"/>
      <c r="D269" s="49"/>
      <c r="E269" s="63"/>
    </row>
    <row r="270" spans="1:5" ht="12.75">
      <c r="A270" s="19"/>
      <c r="B270" s="87" t="s">
        <v>649</v>
      </c>
      <c r="C270" s="28"/>
      <c r="D270" s="49"/>
      <c r="E270" s="63"/>
    </row>
    <row r="271" spans="1:5" ht="12.75">
      <c r="A271" s="19" t="s">
        <v>540</v>
      </c>
      <c r="B271" s="5" t="s">
        <v>316</v>
      </c>
      <c r="C271" s="28">
        <v>23682</v>
      </c>
      <c r="D271" s="49">
        <v>23682</v>
      </c>
      <c r="E271" s="142">
        <f>D271/C271</f>
        <v>1</v>
      </c>
    </row>
    <row r="272" spans="1:5" ht="12.75">
      <c r="A272" s="19"/>
      <c r="B272" s="5" t="s">
        <v>541</v>
      </c>
      <c r="C272" s="28"/>
      <c r="D272" s="49"/>
      <c r="E272" s="63"/>
    </row>
    <row r="273" spans="1:5" ht="12.75">
      <c r="A273" s="20"/>
      <c r="B273" s="4" t="s">
        <v>732</v>
      </c>
      <c r="C273" s="30"/>
      <c r="D273" s="72"/>
      <c r="E273" s="65"/>
    </row>
    <row r="274" spans="1:5" ht="12.75">
      <c r="A274" s="19" t="s">
        <v>16</v>
      </c>
      <c r="B274" t="s">
        <v>17</v>
      </c>
      <c r="C274" s="28">
        <f>SUM(C257:C273)</f>
        <v>221874</v>
      </c>
      <c r="D274" s="28">
        <f>SUM(D257:D273)</f>
        <v>217602.96</v>
      </c>
      <c r="E274" s="142">
        <f>D274/C274</f>
        <v>0.9807501554936585</v>
      </c>
    </row>
    <row r="275" spans="1:5" ht="12.75">
      <c r="A275" s="19"/>
      <c r="C275" s="28"/>
      <c r="D275" s="49"/>
      <c r="E275" s="28"/>
    </row>
    <row r="276" spans="1:5" ht="12.75">
      <c r="A276" s="19" t="s">
        <v>424</v>
      </c>
      <c r="B276" t="s">
        <v>367</v>
      </c>
      <c r="C276" s="28">
        <v>3376</v>
      </c>
      <c r="D276" s="49">
        <v>1752.18</v>
      </c>
      <c r="E276" s="142">
        <f>D276/C276</f>
        <v>0.519010663507109</v>
      </c>
    </row>
    <row r="277" spans="1:5" ht="12.75">
      <c r="A277" s="19"/>
      <c r="B277" t="s">
        <v>369</v>
      </c>
      <c r="C277" s="28"/>
      <c r="D277" s="49"/>
      <c r="E277" s="28"/>
    </row>
    <row r="278" spans="1:5" ht="12.75">
      <c r="A278" s="19"/>
      <c r="B278" s="5" t="s">
        <v>368</v>
      </c>
      <c r="C278" s="28"/>
      <c r="D278" s="49"/>
      <c r="E278" s="28"/>
    </row>
    <row r="279" spans="1:5" ht="12.75">
      <c r="A279" s="19"/>
      <c r="B279" s="5" t="s">
        <v>539</v>
      </c>
      <c r="C279" s="28"/>
      <c r="D279" s="49"/>
      <c r="E279" s="28"/>
    </row>
    <row r="280" spans="1:5" ht="12.75">
      <c r="A280" s="19" t="s">
        <v>425</v>
      </c>
      <c r="B280" s="87" t="s">
        <v>311</v>
      </c>
      <c r="C280" s="28">
        <v>76183</v>
      </c>
      <c r="D280" s="49">
        <v>38057.85</v>
      </c>
      <c r="E280" s="142">
        <f>D280/C280</f>
        <v>0.4995583004082275</v>
      </c>
    </row>
    <row r="281" spans="1:5" ht="12.75">
      <c r="A281" s="20" t="s">
        <v>733</v>
      </c>
      <c r="B281" s="88" t="s">
        <v>2</v>
      </c>
      <c r="C281" s="30">
        <v>0</v>
      </c>
      <c r="D281" s="72">
        <v>1.56</v>
      </c>
      <c r="E281" s="140">
        <v>0</v>
      </c>
    </row>
    <row r="282" spans="1:5" ht="12.75">
      <c r="A282" s="19" t="s">
        <v>251</v>
      </c>
      <c r="B282" s="87" t="s">
        <v>426</v>
      </c>
      <c r="C282" s="28">
        <f>SUM(C276:C281)</f>
        <v>79559</v>
      </c>
      <c r="D282" s="81">
        <f>SUM(D276:D281)</f>
        <v>39811.59</v>
      </c>
      <c r="E282" s="142">
        <f>D282/C282</f>
        <v>0.5004033484583768</v>
      </c>
    </row>
    <row r="283" spans="1:5" ht="12.75">
      <c r="A283" s="14"/>
      <c r="B283" s="9"/>
      <c r="C283" s="196"/>
      <c r="D283" s="213"/>
      <c r="E283" s="14"/>
    </row>
    <row r="284" spans="1:5" ht="12.75">
      <c r="A284" s="238" t="s">
        <v>671</v>
      </c>
      <c r="B284" s="96" t="s">
        <v>1</v>
      </c>
      <c r="C284" s="90">
        <v>0</v>
      </c>
      <c r="D284" s="198">
        <v>35</v>
      </c>
      <c r="E284" s="142">
        <v>0</v>
      </c>
    </row>
    <row r="285" spans="1:5" ht="12.75">
      <c r="A285" s="19" t="s">
        <v>427</v>
      </c>
      <c r="B285" t="s">
        <v>367</v>
      </c>
      <c r="C285" s="28">
        <v>1000</v>
      </c>
      <c r="D285" s="49">
        <v>1500</v>
      </c>
      <c r="E285" s="142">
        <f>D285/C285</f>
        <v>1.5</v>
      </c>
    </row>
    <row r="286" spans="1:5" ht="12.75">
      <c r="A286" s="19"/>
      <c r="B286" t="s">
        <v>369</v>
      </c>
      <c r="C286" s="28"/>
      <c r="D286" s="49"/>
      <c r="E286" s="63"/>
    </row>
    <row r="287" spans="1:5" ht="12.75">
      <c r="A287" s="19"/>
      <c r="B287" t="s">
        <v>368</v>
      </c>
      <c r="C287" s="28"/>
      <c r="D287" s="49"/>
      <c r="E287" s="63"/>
    </row>
    <row r="288" spans="1:5" ht="12.75">
      <c r="A288" s="19"/>
      <c r="B288" t="s">
        <v>539</v>
      </c>
      <c r="C288" s="28"/>
      <c r="D288" s="49"/>
      <c r="E288" s="63"/>
    </row>
    <row r="289" spans="1:5" ht="12.75">
      <c r="A289" s="19" t="s">
        <v>734</v>
      </c>
      <c r="B289" t="s">
        <v>2</v>
      </c>
      <c r="C289" s="28">
        <v>0</v>
      </c>
      <c r="D289" s="49">
        <v>3.45</v>
      </c>
      <c r="E289" s="142">
        <v>0</v>
      </c>
    </row>
    <row r="290" spans="1:5" ht="12.75">
      <c r="A290" s="19" t="s">
        <v>735</v>
      </c>
      <c r="B290" t="s">
        <v>679</v>
      </c>
      <c r="C290" s="28">
        <v>300000</v>
      </c>
      <c r="D290" s="49">
        <v>0</v>
      </c>
      <c r="E290" s="142">
        <f>D290/C290</f>
        <v>0</v>
      </c>
    </row>
    <row r="291" spans="1:5" ht="12.75">
      <c r="A291" s="19"/>
      <c r="B291" t="s">
        <v>680</v>
      </c>
      <c r="C291" s="28"/>
      <c r="D291" s="49"/>
      <c r="E291" s="63"/>
    </row>
    <row r="292" spans="1:5" ht="12.75">
      <c r="A292" s="20"/>
      <c r="B292" s="4" t="s">
        <v>736</v>
      </c>
      <c r="C292" s="30"/>
      <c r="D292" s="72"/>
      <c r="E292" s="65"/>
    </row>
    <row r="293" spans="1:5" ht="12.75">
      <c r="A293" s="19" t="s">
        <v>252</v>
      </c>
      <c r="B293" s="5" t="s">
        <v>162</v>
      </c>
      <c r="C293" s="28">
        <f>SUM(C284:C292)</f>
        <v>301000</v>
      </c>
      <c r="D293" s="28">
        <f>SUM(D284:D292)</f>
        <v>1538.45</v>
      </c>
      <c r="E293" s="142">
        <f>D293/C293</f>
        <v>0.005111129568106313</v>
      </c>
    </row>
    <row r="294" spans="1:5" ht="12.75">
      <c r="A294" s="19"/>
      <c r="B294" s="5"/>
      <c r="C294" s="28"/>
      <c r="D294" s="49"/>
      <c r="E294" s="142"/>
    </row>
    <row r="295" spans="1:5" ht="12.75">
      <c r="A295" s="19" t="s">
        <v>652</v>
      </c>
      <c r="B295" t="s">
        <v>316</v>
      </c>
      <c r="C295" s="28">
        <v>34499</v>
      </c>
      <c r="D295" s="49">
        <v>34499</v>
      </c>
      <c r="E295" s="142">
        <f>D295/C295</f>
        <v>1</v>
      </c>
    </row>
    <row r="296" spans="1:5" ht="12.75">
      <c r="A296" s="19"/>
      <c r="B296" t="s">
        <v>545</v>
      </c>
      <c r="C296" s="28"/>
      <c r="D296" s="49"/>
      <c r="E296" s="142"/>
    </row>
    <row r="297" spans="1:5" ht="12.75">
      <c r="A297" s="20"/>
      <c r="B297" s="4" t="s">
        <v>546</v>
      </c>
      <c r="C297" s="30"/>
      <c r="D297" s="72"/>
      <c r="E297" s="140"/>
    </row>
    <row r="298" spans="1:5" ht="12.75">
      <c r="A298" s="19" t="s">
        <v>274</v>
      </c>
      <c r="B298" s="87" t="s">
        <v>308</v>
      </c>
      <c r="C298" s="28">
        <f>SUM(C295:C297)</f>
        <v>34499</v>
      </c>
      <c r="D298" s="28">
        <f>SUM(D295:D297)</f>
        <v>34499</v>
      </c>
      <c r="E298" s="142">
        <f>D298/C298</f>
        <v>1</v>
      </c>
    </row>
    <row r="299" spans="1:5" ht="13.5" thickBot="1">
      <c r="A299" s="17"/>
      <c r="B299" s="10"/>
      <c r="C299" s="33"/>
      <c r="D299" s="199"/>
      <c r="E299" s="82"/>
    </row>
    <row r="300" spans="1:5" ht="12.75">
      <c r="A300" s="23">
        <v>801</v>
      </c>
      <c r="B300" s="1" t="s">
        <v>18</v>
      </c>
      <c r="C300" s="31">
        <f>SUM(C274+C282+C293+C298)</f>
        <v>636932</v>
      </c>
      <c r="D300" s="31">
        <f>SUM(D274+D282+D293+D298)</f>
        <v>293452</v>
      </c>
      <c r="E300" s="145">
        <f>D300/C300</f>
        <v>0.4607273617905836</v>
      </c>
    </row>
    <row r="301" spans="1:5" ht="12.75">
      <c r="A301" s="14"/>
      <c r="B301" s="181"/>
      <c r="C301" s="196"/>
      <c r="D301" s="213"/>
      <c r="E301" s="14"/>
    </row>
    <row r="302" spans="1:5" ht="12.75">
      <c r="A302" s="95" t="s">
        <v>672</v>
      </c>
      <c r="B302" s="152" t="s">
        <v>1</v>
      </c>
      <c r="C302" s="90">
        <v>1000</v>
      </c>
      <c r="D302" s="198">
        <v>1751.2</v>
      </c>
      <c r="E302" s="142">
        <f>D302/C302</f>
        <v>1.7512</v>
      </c>
    </row>
    <row r="303" spans="1:5" ht="12.75">
      <c r="A303" s="95" t="s">
        <v>543</v>
      </c>
      <c r="B303" s="5" t="s">
        <v>542</v>
      </c>
      <c r="C303" s="90">
        <v>2000</v>
      </c>
      <c r="D303" s="198">
        <v>5500</v>
      </c>
      <c r="E303" s="142">
        <f>D303/C303</f>
        <v>2.75</v>
      </c>
    </row>
    <row r="304" spans="1:5" ht="12.75">
      <c r="A304" s="95" t="s">
        <v>428</v>
      </c>
      <c r="B304" t="s">
        <v>316</v>
      </c>
      <c r="C304" s="90">
        <v>185200</v>
      </c>
      <c r="D304" s="198">
        <v>98824</v>
      </c>
      <c r="E304" s="142">
        <f>D304/C304</f>
        <v>0.5336069114470843</v>
      </c>
    </row>
    <row r="305" spans="1:5" ht="12.75">
      <c r="A305" s="19"/>
      <c r="B305" t="s">
        <v>673</v>
      </c>
      <c r="C305" s="28"/>
      <c r="D305" s="49"/>
      <c r="E305" s="63"/>
    </row>
    <row r="306" spans="1:5" ht="12.75">
      <c r="A306" s="19"/>
      <c r="B306" t="s">
        <v>674</v>
      </c>
      <c r="C306" s="28"/>
      <c r="D306" s="49"/>
      <c r="E306" s="63"/>
    </row>
    <row r="307" spans="1:5" ht="12.75">
      <c r="A307" s="20"/>
      <c r="B307" s="4" t="s">
        <v>675</v>
      </c>
      <c r="C307" s="30"/>
      <c r="D307" s="72"/>
      <c r="E307" s="65"/>
    </row>
    <row r="308" spans="1:5" ht="12.75">
      <c r="A308" s="38" t="s">
        <v>429</v>
      </c>
      <c r="B308" s="62" t="s">
        <v>29</v>
      </c>
      <c r="C308" s="212">
        <f>SUM(C302:C307)</f>
        <v>188200</v>
      </c>
      <c r="D308" s="212">
        <f>SUM(D302:D307)</f>
        <v>106075.2</v>
      </c>
      <c r="E308" s="156">
        <f>D308/C308</f>
        <v>0.5636301806588735</v>
      </c>
    </row>
    <row r="309" spans="1:5" ht="12.75">
      <c r="A309" s="19"/>
      <c r="B309" s="5"/>
      <c r="C309" s="28"/>
      <c r="D309" s="49"/>
      <c r="E309" s="142"/>
    </row>
    <row r="310" spans="1:5" ht="12.75">
      <c r="A310" s="20"/>
      <c r="B310" s="4"/>
      <c r="C310" s="30"/>
      <c r="D310" s="72"/>
      <c r="E310" s="140"/>
    </row>
    <row r="311" spans="1:5" ht="12.75">
      <c r="A311" s="5"/>
      <c r="B311" s="5"/>
      <c r="C311" s="49"/>
      <c r="D311" s="49"/>
      <c r="E311" s="141"/>
    </row>
    <row r="312" spans="1:5" ht="12.75">
      <c r="A312" s="5"/>
      <c r="B312" s="5"/>
      <c r="C312" s="49"/>
      <c r="D312" s="49"/>
      <c r="E312" s="141"/>
    </row>
    <row r="313" spans="1:5" ht="12.75">
      <c r="A313" s="5"/>
      <c r="B313" s="5"/>
      <c r="C313" s="49"/>
      <c r="D313" s="49"/>
      <c r="E313" s="141"/>
    </row>
    <row r="314" spans="1:5" ht="12.75">
      <c r="A314" s="5"/>
      <c r="B314" s="5"/>
      <c r="C314" s="49"/>
      <c r="D314" s="49"/>
      <c r="E314" s="141"/>
    </row>
    <row r="315" spans="1:5" ht="13.5" thickBot="1">
      <c r="A315" s="8"/>
      <c r="B315" s="8"/>
      <c r="C315" s="191"/>
      <c r="D315" s="191"/>
      <c r="E315" s="8"/>
    </row>
    <row r="316" spans="1:5" ht="13.5" thickTop="1">
      <c r="A316" s="143" t="s">
        <v>303</v>
      </c>
      <c r="B316" s="239"/>
      <c r="C316" s="211" t="s">
        <v>305</v>
      </c>
      <c r="D316" s="243" t="s">
        <v>357</v>
      </c>
      <c r="E316" s="11" t="s">
        <v>358</v>
      </c>
    </row>
    <row r="317" spans="1:5" ht="13.5" thickBot="1">
      <c r="A317" s="69" t="s">
        <v>302</v>
      </c>
      <c r="B317" s="240" t="s">
        <v>304</v>
      </c>
      <c r="C317" s="193" t="s">
        <v>306</v>
      </c>
      <c r="D317" s="244" t="s">
        <v>306</v>
      </c>
      <c r="E317" s="12" t="s">
        <v>359</v>
      </c>
    </row>
    <row r="318" spans="1:5" ht="13.5" thickTop="1">
      <c r="A318" s="80" t="s">
        <v>19</v>
      </c>
      <c r="B318" s="80" t="s">
        <v>20</v>
      </c>
      <c r="C318" s="195" t="s">
        <v>21</v>
      </c>
      <c r="D318" s="245" t="s">
        <v>263</v>
      </c>
      <c r="E318" s="13" t="s">
        <v>339</v>
      </c>
    </row>
    <row r="319" spans="1:5" ht="12.75">
      <c r="A319" s="19"/>
      <c r="C319" s="28"/>
      <c r="D319" s="49"/>
      <c r="E319" s="142"/>
    </row>
    <row r="320" spans="1:5" ht="12.75">
      <c r="A320" s="19" t="s">
        <v>676</v>
      </c>
      <c r="B320" t="s">
        <v>344</v>
      </c>
      <c r="C320" s="28">
        <v>0</v>
      </c>
      <c r="D320" s="49">
        <v>1213.12</v>
      </c>
      <c r="E320" s="142">
        <v>0</v>
      </c>
    </row>
    <row r="321" spans="1:5" ht="12.75">
      <c r="A321" s="19" t="s">
        <v>430</v>
      </c>
      <c r="B321" t="s">
        <v>316</v>
      </c>
      <c r="C321" s="28">
        <v>3413200</v>
      </c>
      <c r="D321" s="49">
        <v>1648817</v>
      </c>
      <c r="E321" s="142">
        <f>D321/C321</f>
        <v>0.4830707254189617</v>
      </c>
    </row>
    <row r="322" spans="1:5" ht="12.75">
      <c r="A322" s="19"/>
      <c r="B322" t="s">
        <v>673</v>
      </c>
      <c r="C322" s="28"/>
      <c r="D322" s="49"/>
      <c r="E322" s="63"/>
    </row>
    <row r="323" spans="1:5" ht="12.75">
      <c r="A323" s="19"/>
      <c r="B323" t="s">
        <v>674</v>
      </c>
      <c r="C323" s="28"/>
      <c r="D323" s="49"/>
      <c r="E323" s="63"/>
    </row>
    <row r="324" spans="1:5" ht="12.75">
      <c r="A324" s="20"/>
      <c r="B324" s="88" t="s">
        <v>675</v>
      </c>
      <c r="C324" s="30"/>
      <c r="D324" s="72"/>
      <c r="E324" s="65"/>
    </row>
    <row r="325" spans="1:5" ht="12.75">
      <c r="A325" s="19" t="s">
        <v>431</v>
      </c>
      <c r="B325" s="126" t="s">
        <v>737</v>
      </c>
      <c r="C325" s="28">
        <f>SUM(C320:C324)</f>
        <v>3413200</v>
      </c>
      <c r="D325" s="28">
        <f>SUM(D320:D324)</f>
        <v>1650030.12</v>
      </c>
      <c r="E325" s="142">
        <f>D325/C325</f>
        <v>0.4834261455525607</v>
      </c>
    </row>
    <row r="326" spans="1:5" ht="12.75">
      <c r="A326" s="19"/>
      <c r="B326" s="126" t="s">
        <v>738</v>
      </c>
      <c r="C326" s="28"/>
      <c r="D326" s="49"/>
      <c r="E326" s="63"/>
    </row>
    <row r="327" spans="1:5" ht="12.75">
      <c r="A327" s="19"/>
      <c r="B327" s="126" t="s">
        <v>489</v>
      </c>
      <c r="C327" s="28"/>
      <c r="D327" s="49"/>
      <c r="E327" s="63"/>
    </row>
    <row r="328" spans="1:5" ht="12.75">
      <c r="A328" s="19"/>
      <c r="B328" s="87"/>
      <c r="C328" s="28"/>
      <c r="D328" s="49"/>
      <c r="E328" s="63"/>
    </row>
    <row r="329" spans="1:5" ht="12.75">
      <c r="A329" s="19" t="s">
        <v>432</v>
      </c>
      <c r="B329" t="s">
        <v>316</v>
      </c>
      <c r="C329" s="28">
        <v>12300</v>
      </c>
      <c r="D329" s="49">
        <v>5584</v>
      </c>
      <c r="E329" s="142">
        <f>D329/C329</f>
        <v>0.45398373983739837</v>
      </c>
    </row>
    <row r="330" spans="1:5" ht="12.75">
      <c r="A330" s="19"/>
      <c r="B330" t="s">
        <v>673</v>
      </c>
      <c r="C330" s="28"/>
      <c r="D330" s="49"/>
      <c r="E330" s="63"/>
    </row>
    <row r="331" spans="1:5" ht="12.75">
      <c r="A331" s="19"/>
      <c r="B331" t="s">
        <v>674</v>
      </c>
      <c r="C331" s="28"/>
      <c r="D331" s="49"/>
      <c r="E331" s="63"/>
    </row>
    <row r="332" spans="1:5" ht="12.75">
      <c r="A332" s="20"/>
      <c r="B332" s="20" t="s">
        <v>675</v>
      </c>
      <c r="C332" s="30"/>
      <c r="D332" s="72"/>
      <c r="E332" s="65"/>
    </row>
    <row r="333" spans="1:5" ht="12.75">
      <c r="A333" s="19" t="s">
        <v>433</v>
      </c>
      <c r="B333" s="126" t="s">
        <v>293</v>
      </c>
      <c r="C333" s="28">
        <f>SUM(C329:C332)</f>
        <v>12300</v>
      </c>
      <c r="D333" s="49">
        <f>SUM(D329:D332)</f>
        <v>5584</v>
      </c>
      <c r="E333" s="142">
        <f>D333/C333</f>
        <v>0.45398373983739837</v>
      </c>
    </row>
    <row r="334" spans="1:5" ht="12.75">
      <c r="A334" s="14"/>
      <c r="B334" s="96" t="s">
        <v>294</v>
      </c>
      <c r="C334" s="196"/>
      <c r="D334" s="213"/>
      <c r="E334" s="14"/>
    </row>
    <row r="335" spans="1:5" ht="12.75">
      <c r="A335" s="14"/>
      <c r="B335" s="96" t="s">
        <v>434</v>
      </c>
      <c r="C335" s="196"/>
      <c r="D335" s="213"/>
      <c r="E335" s="14"/>
    </row>
    <row r="336" spans="1:5" ht="12.75">
      <c r="A336" s="14"/>
      <c r="B336" s="96"/>
      <c r="C336" s="196"/>
      <c r="D336" s="213"/>
      <c r="E336" s="14"/>
    </row>
    <row r="337" spans="1:5" ht="12.75">
      <c r="A337" s="95" t="s">
        <v>435</v>
      </c>
      <c r="B337" t="s">
        <v>316</v>
      </c>
      <c r="C337" s="90">
        <v>82967</v>
      </c>
      <c r="D337" s="198">
        <v>37541</v>
      </c>
      <c r="E337" s="142">
        <f>D337/C337</f>
        <v>0.4524811069461352</v>
      </c>
    </row>
    <row r="338" spans="1:5" ht="12.75">
      <c r="A338" s="14"/>
      <c r="B338" t="s">
        <v>673</v>
      </c>
      <c r="C338" s="196"/>
      <c r="D338" s="213"/>
      <c r="E338" s="14"/>
    </row>
    <row r="339" spans="1:5" ht="12.75">
      <c r="A339" s="14"/>
      <c r="B339" t="s">
        <v>674</v>
      </c>
      <c r="C339" s="196"/>
      <c r="D339" s="213"/>
      <c r="E339" s="14"/>
    </row>
    <row r="340" spans="1:5" ht="12.75">
      <c r="A340" s="14"/>
      <c r="B340" s="19" t="s">
        <v>675</v>
      </c>
      <c r="C340" s="196"/>
      <c r="D340" s="213"/>
      <c r="E340" s="14"/>
    </row>
    <row r="341" spans="1:5" ht="12.75">
      <c r="A341" s="19" t="s">
        <v>544</v>
      </c>
      <c r="B341" t="s">
        <v>316</v>
      </c>
      <c r="C341" s="28">
        <v>286200</v>
      </c>
      <c r="D341" s="49">
        <v>143100</v>
      </c>
      <c r="E341" s="142">
        <f>D341/C341</f>
        <v>0.5</v>
      </c>
    </row>
    <row r="342" spans="1:5" ht="12.75">
      <c r="A342" s="19"/>
      <c r="B342" t="s">
        <v>545</v>
      </c>
      <c r="C342" s="28"/>
      <c r="D342" s="49"/>
      <c r="E342" s="63"/>
    </row>
    <row r="343" spans="1:5" ht="12.75">
      <c r="A343" s="20"/>
      <c r="B343" s="4" t="s">
        <v>546</v>
      </c>
      <c r="C343" s="30"/>
      <c r="D343" s="72"/>
      <c r="E343" s="65"/>
    </row>
    <row r="344" spans="1:5" ht="12.75">
      <c r="A344" s="19" t="s">
        <v>436</v>
      </c>
      <c r="B344" t="s">
        <v>739</v>
      </c>
      <c r="C344" s="28">
        <f>SUM(C337:C343)</f>
        <v>369167</v>
      </c>
      <c r="D344" s="49">
        <f>SUM(D337:D343)</f>
        <v>180641</v>
      </c>
      <c r="E344" s="142">
        <f>D344/C344</f>
        <v>0.48932055140356534</v>
      </c>
    </row>
    <row r="345" spans="1:5" ht="12.75">
      <c r="A345" s="19"/>
      <c r="B345" t="s">
        <v>740</v>
      </c>
      <c r="C345" s="28"/>
      <c r="D345" s="49"/>
      <c r="E345" s="63"/>
    </row>
    <row r="346" spans="1:5" ht="12.75">
      <c r="A346" s="19"/>
      <c r="B346" s="5"/>
      <c r="C346" s="28"/>
      <c r="D346" s="61"/>
      <c r="E346" s="63"/>
    </row>
    <row r="347" spans="1:5" ht="12.75">
      <c r="A347" s="19" t="s">
        <v>437</v>
      </c>
      <c r="B347" t="s">
        <v>2</v>
      </c>
      <c r="C347" s="28">
        <v>50</v>
      </c>
      <c r="D347" s="49">
        <v>18.3</v>
      </c>
      <c r="E347" s="142">
        <f>D347/C347</f>
        <v>0.366</v>
      </c>
    </row>
    <row r="348" spans="1:5" ht="12.75">
      <c r="A348" s="19" t="s">
        <v>547</v>
      </c>
      <c r="B348" t="s">
        <v>316</v>
      </c>
      <c r="C348" s="28">
        <v>102800</v>
      </c>
      <c r="D348" s="49">
        <v>56746</v>
      </c>
      <c r="E348" s="142">
        <f>D348/C348</f>
        <v>0.5520038910505837</v>
      </c>
    </row>
    <row r="349" spans="1:5" ht="12.75">
      <c r="A349" s="19"/>
      <c r="B349" t="s">
        <v>545</v>
      </c>
      <c r="C349" s="28"/>
      <c r="D349" s="49"/>
      <c r="E349" s="63"/>
    </row>
    <row r="350" spans="1:5" ht="12.75">
      <c r="A350" s="19"/>
      <c r="B350" s="4" t="s">
        <v>546</v>
      </c>
      <c r="C350" s="28"/>
      <c r="D350" s="72"/>
      <c r="E350" s="65"/>
    </row>
    <row r="351" spans="1:5" ht="12.75">
      <c r="A351" s="38" t="s">
        <v>438</v>
      </c>
      <c r="B351" t="s">
        <v>30</v>
      </c>
      <c r="C351" s="212">
        <f>SUM(C347:C350)</f>
        <v>102850</v>
      </c>
      <c r="D351" s="49">
        <f>SUM(D347:D350)</f>
        <v>56764.3</v>
      </c>
      <c r="E351" s="142">
        <f>D351/C351</f>
        <v>0.5519134662129315</v>
      </c>
    </row>
    <row r="352" spans="1:5" ht="12.75">
      <c r="A352" s="14"/>
      <c r="B352" s="9"/>
      <c r="C352" s="196"/>
      <c r="D352" s="213"/>
      <c r="E352" s="63"/>
    </row>
    <row r="353" spans="1:5" ht="12.75">
      <c r="A353" s="95" t="s">
        <v>439</v>
      </c>
      <c r="B353" s="96" t="s">
        <v>311</v>
      </c>
      <c r="C353" s="90">
        <v>12000</v>
      </c>
      <c r="D353" s="198">
        <v>9588.4</v>
      </c>
      <c r="E353" s="142">
        <f>D353/C353</f>
        <v>0.7990333333333333</v>
      </c>
    </row>
    <row r="354" spans="1:5" ht="12.75">
      <c r="A354" s="95" t="s">
        <v>548</v>
      </c>
      <c r="B354" t="s">
        <v>316</v>
      </c>
      <c r="C354" s="90">
        <v>103400</v>
      </c>
      <c r="D354" s="198">
        <v>51697</v>
      </c>
      <c r="E354" s="142">
        <f>D354/C354</f>
        <v>0.49997098646034815</v>
      </c>
    </row>
    <row r="355" spans="1:5" ht="12.75">
      <c r="A355" s="95"/>
      <c r="B355" t="s">
        <v>673</v>
      </c>
      <c r="C355" s="90"/>
      <c r="D355" s="198"/>
      <c r="E355" s="90"/>
    </row>
    <row r="356" spans="1:5" ht="12.75">
      <c r="A356" s="95"/>
      <c r="B356" s="5" t="s">
        <v>674</v>
      </c>
      <c r="C356" s="90"/>
      <c r="D356" s="198"/>
      <c r="E356" s="90"/>
    </row>
    <row r="357" spans="1:5" ht="12.75">
      <c r="A357" s="98"/>
      <c r="B357" s="20" t="s">
        <v>675</v>
      </c>
      <c r="C357" s="102"/>
      <c r="D357" s="197"/>
      <c r="E357" s="102"/>
    </row>
    <row r="358" spans="1:5" ht="12.75">
      <c r="A358" s="19" t="s">
        <v>440</v>
      </c>
      <c r="B358" t="s">
        <v>354</v>
      </c>
      <c r="C358" s="28">
        <f>SUM(C353:C357)</f>
        <v>115400</v>
      </c>
      <c r="D358" s="49">
        <f>SUM(D353:D357)</f>
        <v>61285.4</v>
      </c>
      <c r="E358" s="142">
        <f>D358/C358</f>
        <v>0.5310693240901213</v>
      </c>
    </row>
    <row r="359" spans="1:5" ht="12.75">
      <c r="A359" s="19"/>
      <c r="B359" s="87"/>
      <c r="C359" s="28"/>
      <c r="D359" s="49"/>
      <c r="E359" s="142"/>
    </row>
    <row r="360" spans="1:5" ht="12.75">
      <c r="A360" s="19" t="s">
        <v>677</v>
      </c>
      <c r="B360" s="87" t="s">
        <v>344</v>
      </c>
      <c r="C360" s="28">
        <v>11520</v>
      </c>
      <c r="D360" s="49">
        <v>1929.6</v>
      </c>
      <c r="E360" s="142">
        <f>D360/C360</f>
        <v>0.16749999999999998</v>
      </c>
    </row>
    <row r="361" spans="1:5" ht="12.75">
      <c r="A361" s="19" t="s">
        <v>549</v>
      </c>
      <c r="B361" t="s">
        <v>316</v>
      </c>
      <c r="C361" s="28">
        <v>33068</v>
      </c>
      <c r="D361" s="49">
        <v>28134</v>
      </c>
      <c r="E361" s="142">
        <f>D361/C361</f>
        <v>0.8507923067618242</v>
      </c>
    </row>
    <row r="362" spans="1:5" ht="12.75">
      <c r="A362" s="19"/>
      <c r="B362" t="s">
        <v>545</v>
      </c>
      <c r="C362" s="28"/>
      <c r="D362" s="49"/>
      <c r="E362" s="19"/>
    </row>
    <row r="363" spans="1:5" ht="12.75">
      <c r="A363" s="20"/>
      <c r="B363" s="4" t="s">
        <v>546</v>
      </c>
      <c r="C363" s="30"/>
      <c r="D363" s="72"/>
      <c r="E363" s="20"/>
    </row>
    <row r="364" spans="1:5" ht="12.75">
      <c r="A364" s="19" t="s">
        <v>508</v>
      </c>
      <c r="B364" t="s">
        <v>308</v>
      </c>
      <c r="C364" s="28">
        <f>SUM(C360:C363)</f>
        <v>44588</v>
      </c>
      <c r="D364" s="28">
        <f>SUM(D360:D363)</f>
        <v>30063.6</v>
      </c>
      <c r="E364" s="142">
        <f>D364/C364</f>
        <v>0.6742531622858168</v>
      </c>
    </row>
    <row r="365" spans="1:5" ht="13.5" thickBot="1">
      <c r="A365" s="17"/>
      <c r="B365" s="10"/>
      <c r="C365" s="33"/>
      <c r="D365" s="199"/>
      <c r="E365" s="82"/>
    </row>
    <row r="366" spans="1:5" ht="12.75">
      <c r="A366" s="56">
        <v>852</v>
      </c>
      <c r="B366" s="57" t="s">
        <v>441</v>
      </c>
      <c r="C366" s="50">
        <f>SUM(C308+C325+C333+C344+C351+C358+C364)</f>
        <v>4245705</v>
      </c>
      <c r="D366" s="50">
        <f>SUM(D308+D325+D333+D344+D351+D358+D364)</f>
        <v>2090443.62</v>
      </c>
      <c r="E366" s="145">
        <f>D366/C366</f>
        <v>0.4923666670199649</v>
      </c>
    </row>
    <row r="367" spans="1:5" ht="12.75">
      <c r="A367" s="23"/>
      <c r="B367" s="25"/>
      <c r="C367" s="31"/>
      <c r="D367" s="37"/>
      <c r="E367" s="145"/>
    </row>
    <row r="368" spans="1:5" ht="12.75">
      <c r="A368" s="159" t="s">
        <v>550</v>
      </c>
      <c r="B368" s="161" t="s">
        <v>311</v>
      </c>
      <c r="C368" s="90">
        <v>213477</v>
      </c>
      <c r="D368" s="198">
        <v>106977.43</v>
      </c>
      <c r="E368" s="142">
        <f>D368/C368</f>
        <v>0.5011192306431137</v>
      </c>
    </row>
    <row r="369" spans="1:5" ht="12.75">
      <c r="A369" s="162" t="s">
        <v>678</v>
      </c>
      <c r="B369" s="4" t="s">
        <v>344</v>
      </c>
      <c r="C369" s="102">
        <v>0</v>
      </c>
      <c r="D369" s="197">
        <v>445.35</v>
      </c>
      <c r="E369" s="140">
        <v>0</v>
      </c>
    </row>
    <row r="370" spans="1:5" ht="12.75">
      <c r="A370" s="159" t="s">
        <v>255</v>
      </c>
      <c r="B370" s="161" t="s">
        <v>194</v>
      </c>
      <c r="C370" s="90">
        <f>SUM(C368:C369)</f>
        <v>213477</v>
      </c>
      <c r="D370" s="198">
        <f>SUM(D368:D369)</f>
        <v>107422.78</v>
      </c>
      <c r="E370" s="142">
        <f>D370/C370</f>
        <v>0.5032054038608375</v>
      </c>
    </row>
    <row r="371" spans="1:5" ht="12.75">
      <c r="A371" s="162"/>
      <c r="B371" s="255"/>
      <c r="C371" s="102"/>
      <c r="D371" s="197"/>
      <c r="E371" s="140"/>
    </row>
    <row r="372" spans="1:5" ht="12.75">
      <c r="A372" s="160"/>
      <c r="B372" s="161"/>
      <c r="C372" s="198"/>
      <c r="D372" s="198"/>
      <c r="E372" s="141"/>
    </row>
    <row r="373" spans="1:5" ht="12.75">
      <c r="A373" s="160"/>
      <c r="B373" s="161"/>
      <c r="C373" s="198"/>
      <c r="D373" s="198"/>
      <c r="E373" s="141"/>
    </row>
    <row r="374" spans="1:5" ht="12.75">
      <c r="A374" s="160"/>
      <c r="B374" s="161"/>
      <c r="C374" s="198"/>
      <c r="D374" s="198"/>
      <c r="E374" s="141"/>
    </row>
    <row r="375" spans="1:5" ht="12.75">
      <c r="A375" s="160"/>
      <c r="B375" s="161"/>
      <c r="C375" s="198"/>
      <c r="D375" s="198"/>
      <c r="E375" s="141"/>
    </row>
    <row r="376" spans="1:5" ht="12.75">
      <c r="A376" s="160"/>
      <c r="B376" s="161"/>
      <c r="C376" s="198"/>
      <c r="D376" s="198"/>
      <c r="E376" s="141"/>
    </row>
    <row r="377" spans="1:5" ht="12.75">
      <c r="A377" s="160"/>
      <c r="B377" s="161"/>
      <c r="C377" s="198"/>
      <c r="D377" s="198"/>
      <c r="E377" s="141"/>
    </row>
    <row r="378" spans="1:5" ht="13.5" thickBot="1">
      <c r="A378" s="39"/>
      <c r="B378" s="39"/>
      <c r="C378" s="221"/>
      <c r="D378" s="191"/>
      <c r="E378" s="83"/>
    </row>
    <row r="379" spans="1:5" ht="13.5" thickTop="1">
      <c r="A379" s="11" t="s">
        <v>303</v>
      </c>
      <c r="B379" s="2"/>
      <c r="C379" s="211" t="s">
        <v>305</v>
      </c>
      <c r="D379" s="215" t="s">
        <v>357</v>
      </c>
      <c r="E379" s="67" t="s">
        <v>358</v>
      </c>
    </row>
    <row r="380" spans="1:5" ht="13.5" thickBot="1">
      <c r="A380" s="12" t="s">
        <v>302</v>
      </c>
      <c r="B380" s="6" t="s">
        <v>304</v>
      </c>
      <c r="C380" s="193" t="s">
        <v>306</v>
      </c>
      <c r="D380" s="192" t="s">
        <v>306</v>
      </c>
      <c r="E380" s="12" t="s">
        <v>359</v>
      </c>
    </row>
    <row r="381" spans="1:5" ht="13.5" thickTop="1">
      <c r="A381" s="13" t="s">
        <v>19</v>
      </c>
      <c r="B381" s="7" t="s">
        <v>20</v>
      </c>
      <c r="C381" s="195" t="s">
        <v>21</v>
      </c>
      <c r="D381" s="194" t="s">
        <v>263</v>
      </c>
      <c r="E381" s="13" t="s">
        <v>339</v>
      </c>
    </row>
    <row r="382" spans="1:5" ht="12.75">
      <c r="A382" s="159"/>
      <c r="B382" s="160"/>
      <c r="C382" s="90"/>
      <c r="D382" s="198"/>
      <c r="E382" s="142"/>
    </row>
    <row r="383" spans="1:5" ht="12.75">
      <c r="A383" s="159" t="s">
        <v>551</v>
      </c>
      <c r="B383" t="s">
        <v>316</v>
      </c>
      <c r="C383" s="90">
        <v>100404</v>
      </c>
      <c r="D383" s="198">
        <v>100404</v>
      </c>
      <c r="E383" s="142">
        <f>D383/C383</f>
        <v>1</v>
      </c>
    </row>
    <row r="384" spans="1:5" ht="12.75">
      <c r="A384" s="159"/>
      <c r="B384" t="s">
        <v>545</v>
      </c>
      <c r="C384" s="90"/>
      <c r="D384" s="198"/>
      <c r="E384" s="142"/>
    </row>
    <row r="385" spans="1:5" ht="12.75">
      <c r="A385" s="162"/>
      <c r="B385" s="4" t="s">
        <v>546</v>
      </c>
      <c r="C385" s="102"/>
      <c r="D385" s="197"/>
      <c r="E385" s="140"/>
    </row>
    <row r="386" spans="1:5" ht="12.75">
      <c r="A386" s="159" t="s">
        <v>552</v>
      </c>
      <c r="B386" s="161" t="s">
        <v>553</v>
      </c>
      <c r="C386" s="90">
        <f>SUM(C383:C385)</f>
        <v>100404</v>
      </c>
      <c r="D386" s="198">
        <f>SUM(D383:D385)</f>
        <v>100404</v>
      </c>
      <c r="E386" s="142">
        <f>D386/C386</f>
        <v>1</v>
      </c>
    </row>
    <row r="387" spans="1:5" ht="13.5" thickBot="1">
      <c r="A387" s="163"/>
      <c r="B387" s="164"/>
      <c r="C387" s="157"/>
      <c r="D387" s="208"/>
      <c r="E387" s="158"/>
    </row>
    <row r="388" spans="1:5" ht="12.75">
      <c r="A388" s="56">
        <v>854</v>
      </c>
      <c r="B388" s="57" t="s">
        <v>24</v>
      </c>
      <c r="C388" s="50">
        <f>SUM(C370+C386)</f>
        <v>313881</v>
      </c>
      <c r="D388" s="50">
        <f>SUM(D370+D386)</f>
        <v>207826.78</v>
      </c>
      <c r="E388" s="174">
        <f>D388/C388</f>
        <v>0.6621196568126136</v>
      </c>
    </row>
    <row r="389" spans="1:5" ht="12.75">
      <c r="A389" s="23"/>
      <c r="B389" s="25"/>
      <c r="C389" s="31"/>
      <c r="D389" s="37"/>
      <c r="E389" s="145"/>
    </row>
    <row r="390" spans="1:5" ht="12.75">
      <c r="A390" s="19" t="s">
        <v>442</v>
      </c>
      <c r="B390" t="s">
        <v>1</v>
      </c>
      <c r="C390" s="28">
        <v>572</v>
      </c>
      <c r="D390" s="49">
        <v>149.6</v>
      </c>
      <c r="E390" s="142">
        <f>D390/C390</f>
        <v>0.26153846153846155</v>
      </c>
    </row>
    <row r="391" spans="1:5" ht="12.75">
      <c r="A391" s="19" t="s">
        <v>443</v>
      </c>
      <c r="B391" t="s">
        <v>311</v>
      </c>
      <c r="C391" s="28">
        <v>269521</v>
      </c>
      <c r="D391" s="49">
        <v>127543.67</v>
      </c>
      <c r="E391" s="142">
        <f>D391/C391</f>
        <v>0.47322349649934514</v>
      </c>
    </row>
    <row r="392" spans="1:5" ht="12.75">
      <c r="A392" s="20" t="s">
        <v>741</v>
      </c>
      <c r="B392" s="4" t="s">
        <v>2</v>
      </c>
      <c r="C392" s="30">
        <v>2852</v>
      </c>
      <c r="D392" s="72">
        <v>1840.11</v>
      </c>
      <c r="E392" s="140">
        <f>D392/C392</f>
        <v>0.6451998597475456</v>
      </c>
    </row>
    <row r="393" spans="1:5" ht="12.75">
      <c r="A393" s="19" t="s">
        <v>31</v>
      </c>
      <c r="B393" s="5" t="s">
        <v>32</v>
      </c>
      <c r="C393" s="28">
        <f>SUM(C390:C392)</f>
        <v>272945</v>
      </c>
      <c r="D393" s="49">
        <f>SUM(D390:D392)</f>
        <v>129533.38</v>
      </c>
      <c r="E393" s="142">
        <f>D393/C393</f>
        <v>0.47457685614317907</v>
      </c>
    </row>
    <row r="394" spans="1:5" ht="12.75">
      <c r="A394" s="19"/>
      <c r="B394" s="87"/>
      <c r="C394" s="28"/>
      <c r="D394" s="49"/>
      <c r="E394" s="63"/>
    </row>
    <row r="395" spans="1:5" ht="12.75">
      <c r="A395" s="19" t="s">
        <v>444</v>
      </c>
      <c r="B395" t="s">
        <v>1</v>
      </c>
      <c r="C395" s="28">
        <v>10</v>
      </c>
      <c r="D395" s="49">
        <v>0</v>
      </c>
      <c r="E395" s="142">
        <f>D395/C395</f>
        <v>0</v>
      </c>
    </row>
    <row r="396" spans="1:5" ht="12.75">
      <c r="A396" s="19" t="s">
        <v>445</v>
      </c>
      <c r="B396" s="5" t="s">
        <v>311</v>
      </c>
      <c r="C396" s="28">
        <v>20433</v>
      </c>
      <c r="D396" s="49">
        <v>11826.73</v>
      </c>
      <c r="E396" s="142">
        <f>D396/C396</f>
        <v>0.5788053638721675</v>
      </c>
    </row>
    <row r="397" spans="1:5" ht="12.75">
      <c r="A397" s="19" t="s">
        <v>742</v>
      </c>
      <c r="B397" t="s">
        <v>2</v>
      </c>
      <c r="C397" s="28">
        <v>24</v>
      </c>
      <c r="D397" s="216">
        <v>5</v>
      </c>
      <c r="E397" s="140">
        <f>D397/C397</f>
        <v>0.20833333333333334</v>
      </c>
    </row>
    <row r="398" spans="1:5" ht="12.75">
      <c r="A398" s="38" t="s">
        <v>33</v>
      </c>
      <c r="B398" s="62" t="s">
        <v>34</v>
      </c>
      <c r="C398" s="212">
        <f>SUM(C395:C397)</f>
        <v>20467</v>
      </c>
      <c r="D398" s="49">
        <f>SUM(D395:D397)</f>
        <v>11831.73</v>
      </c>
      <c r="E398" s="142">
        <f>D398/C398</f>
        <v>0.5780881418869399</v>
      </c>
    </row>
    <row r="399" spans="1:5" ht="12.75">
      <c r="A399" s="19"/>
      <c r="B399" s="5"/>
      <c r="C399" s="28"/>
      <c r="D399" s="49"/>
      <c r="E399" s="142"/>
    </row>
    <row r="400" spans="1:5" ht="12.75">
      <c r="A400" s="20" t="s">
        <v>651</v>
      </c>
      <c r="B400" s="88" t="s">
        <v>344</v>
      </c>
      <c r="C400" s="30">
        <v>24000</v>
      </c>
      <c r="D400" s="72">
        <v>7242.66</v>
      </c>
      <c r="E400" s="140">
        <f>D400/C400</f>
        <v>0.3017775</v>
      </c>
    </row>
    <row r="401" spans="1:5" ht="12.75">
      <c r="A401" s="19" t="s">
        <v>35</v>
      </c>
      <c r="B401" s="87" t="s">
        <v>36</v>
      </c>
      <c r="C401" s="28">
        <f>SUM(C400)</f>
        <v>24000</v>
      </c>
      <c r="D401" s="28">
        <f>SUM(D400)</f>
        <v>7242.66</v>
      </c>
      <c r="E401" s="142">
        <f>D401/C401</f>
        <v>0.3017775</v>
      </c>
    </row>
    <row r="402" spans="1:5" ht="12.75">
      <c r="A402" s="19"/>
      <c r="B402" s="5"/>
      <c r="C402" s="28"/>
      <c r="D402" s="49"/>
      <c r="E402" s="63"/>
    </row>
    <row r="403" spans="1:5" ht="12.75">
      <c r="A403" s="20" t="s">
        <v>446</v>
      </c>
      <c r="B403" s="4" t="s">
        <v>350</v>
      </c>
      <c r="C403" s="30">
        <v>1000</v>
      </c>
      <c r="D403" s="72">
        <v>2941.69</v>
      </c>
      <c r="E403" s="140">
        <f>D403/C403</f>
        <v>2.94169</v>
      </c>
    </row>
    <row r="404" spans="1:5" ht="12.75">
      <c r="A404" s="19" t="s">
        <v>351</v>
      </c>
      <c r="B404" t="s">
        <v>352</v>
      </c>
      <c r="C404" s="28">
        <f>SUM(C403)</f>
        <v>1000</v>
      </c>
      <c r="D404" s="81">
        <f>SUM(D403)</f>
        <v>2941.69</v>
      </c>
      <c r="E404" s="142">
        <f>D404/C404</f>
        <v>2.94169</v>
      </c>
    </row>
    <row r="405" spans="1:5" ht="12.75">
      <c r="A405" s="19"/>
      <c r="B405" t="s">
        <v>353</v>
      </c>
      <c r="C405" s="28"/>
      <c r="D405" s="49"/>
      <c r="E405" s="63"/>
    </row>
    <row r="406" spans="1:5" ht="13.5" thickBot="1">
      <c r="A406" s="17"/>
      <c r="B406" s="10"/>
      <c r="C406" s="33"/>
      <c r="D406" s="217"/>
      <c r="E406" s="82"/>
    </row>
    <row r="407" spans="1:5" ht="12.75">
      <c r="A407" s="56">
        <v>900</v>
      </c>
      <c r="B407" s="57" t="s">
        <v>258</v>
      </c>
      <c r="C407" s="50">
        <f>SUM(C393+C398+C401+C404)</f>
        <v>318412</v>
      </c>
      <c r="D407" s="50">
        <f>SUM(D393+D398+D401+D404)</f>
        <v>151549.46000000002</v>
      </c>
      <c r="E407" s="145">
        <f>D407/C407</f>
        <v>0.4759539841463262</v>
      </c>
    </row>
    <row r="408" spans="1:5" ht="12.75">
      <c r="A408" s="27"/>
      <c r="B408" s="26"/>
      <c r="C408" s="219"/>
      <c r="D408" s="220"/>
      <c r="E408" s="27"/>
    </row>
    <row r="409" spans="1:5" ht="12.75">
      <c r="A409" s="25"/>
      <c r="B409" s="25"/>
      <c r="C409" s="37"/>
      <c r="D409" s="37"/>
      <c r="E409" s="25"/>
    </row>
    <row r="410" spans="1:5" ht="12.75">
      <c r="A410" s="25"/>
      <c r="B410" s="25"/>
      <c r="C410" s="37"/>
      <c r="D410" s="37"/>
      <c r="E410" s="25"/>
    </row>
    <row r="411" spans="1:5" ht="12.75">
      <c r="A411" s="24"/>
      <c r="B411" s="25"/>
      <c r="C411" s="37"/>
      <c r="D411" s="37"/>
      <c r="E411" s="5"/>
    </row>
    <row r="412" spans="1:5" ht="12.75">
      <c r="A412" s="24"/>
      <c r="B412" s="25"/>
      <c r="C412" s="37"/>
      <c r="D412" s="37"/>
      <c r="E412" s="5"/>
    </row>
    <row r="413" spans="1:5" ht="12.75">
      <c r="A413" s="24"/>
      <c r="B413" s="25"/>
      <c r="C413" s="37"/>
      <c r="D413" s="37"/>
      <c r="E413" s="5"/>
    </row>
    <row r="414" spans="1:5" ht="12.75">
      <c r="A414" s="24"/>
      <c r="B414" s="25"/>
      <c r="C414" s="37"/>
      <c r="D414" s="37"/>
      <c r="E414" s="5"/>
    </row>
    <row r="415" spans="1:5" ht="12.75">
      <c r="A415" s="9"/>
      <c r="B415" s="52"/>
      <c r="C415" s="54"/>
      <c r="D415" s="54"/>
      <c r="E415" s="9"/>
    </row>
    <row r="416" spans="1:5" ht="12.75">
      <c r="A416" s="96"/>
      <c r="B416" s="25"/>
      <c r="C416" s="25"/>
      <c r="D416" s="25"/>
      <c r="E416" s="9"/>
    </row>
    <row r="417" spans="1:5" ht="12.75">
      <c r="A417" s="96" t="s">
        <v>743</v>
      </c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5"/>
      <c r="B419" s="5"/>
      <c r="C419" s="5"/>
      <c r="D419" s="5"/>
      <c r="E419" s="49"/>
    </row>
    <row r="420" spans="1:5" ht="12.75">
      <c r="A420" s="5"/>
      <c r="B420" s="5"/>
      <c r="C420" s="5"/>
      <c r="D420" s="5"/>
      <c r="E420" s="49"/>
    </row>
    <row r="421" spans="1:5" ht="12.75">
      <c r="A421" s="5"/>
      <c r="B421" s="5"/>
      <c r="C421" s="5"/>
      <c r="D421" s="5"/>
      <c r="E421" s="49"/>
    </row>
    <row r="422" spans="1:5" ht="12.75">
      <c r="A422" s="5"/>
      <c r="B422" s="5"/>
      <c r="C422" s="5"/>
      <c r="D422" s="5"/>
      <c r="E422" s="49"/>
    </row>
    <row r="423" spans="1:5" ht="12.75">
      <c r="A423" s="5"/>
      <c r="B423" s="5"/>
      <c r="C423" s="5"/>
      <c r="D423" s="5"/>
      <c r="E423" s="55"/>
    </row>
    <row r="424" spans="1:5" ht="12.75">
      <c r="A424" s="5"/>
      <c r="B424" s="5"/>
      <c r="C424" s="5"/>
      <c r="D424" s="5"/>
      <c r="E424" s="55"/>
    </row>
    <row r="425" spans="1:5" ht="12.75">
      <c r="A425" s="5"/>
      <c r="B425" s="5"/>
      <c r="C425" s="5"/>
      <c r="D425" s="5"/>
      <c r="E425" s="55"/>
    </row>
    <row r="426" spans="1:5" ht="12.75">
      <c r="A426" s="5"/>
      <c r="B426" s="5"/>
      <c r="C426" s="5"/>
      <c r="D426" s="5"/>
      <c r="E426" s="5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49"/>
    </row>
    <row r="429" spans="1:5" ht="12.75">
      <c r="A429" s="5"/>
      <c r="B429" s="5"/>
      <c r="C429" s="5"/>
      <c r="D429" s="5"/>
      <c r="E429" s="49"/>
    </row>
    <row r="430" spans="1:5" ht="12.75">
      <c r="A430" s="5"/>
      <c r="B430" s="5"/>
      <c r="C430" s="5"/>
      <c r="D430" s="5"/>
      <c r="E430" s="5"/>
    </row>
    <row r="431" spans="1:5" ht="12.75">
      <c r="A431" s="24"/>
      <c r="B431" s="25"/>
      <c r="C431" s="25"/>
      <c r="D431" s="25"/>
      <c r="E431" s="37"/>
    </row>
    <row r="432" spans="1:5" ht="12.75">
      <c r="A432" s="24"/>
      <c r="B432" s="25"/>
      <c r="C432" s="25"/>
      <c r="D432" s="25"/>
      <c r="E432" s="37"/>
    </row>
    <row r="433" spans="1:5" ht="12.75">
      <c r="A433" s="24"/>
      <c r="B433" s="25"/>
      <c r="C433" s="25"/>
      <c r="D433" s="25"/>
      <c r="E433" s="37"/>
    </row>
    <row r="434" spans="1:5" ht="12.75">
      <c r="A434" s="24"/>
      <c r="B434" s="25"/>
      <c r="C434" s="25"/>
      <c r="D434" s="25"/>
      <c r="E434" s="37"/>
    </row>
    <row r="435" spans="1:5" ht="12.75">
      <c r="A435" s="5"/>
      <c r="B435" s="5"/>
      <c r="C435" s="5"/>
      <c r="D435" s="5"/>
      <c r="E435" s="5"/>
    </row>
    <row r="436" spans="1:5" ht="12.75">
      <c r="A436" s="25"/>
      <c r="B436" s="25"/>
      <c r="C436" s="25"/>
      <c r="D436" s="25"/>
      <c r="E436" s="25"/>
    </row>
    <row r="437" spans="1:5" ht="12.75">
      <c r="A437" s="25"/>
      <c r="B437" s="25"/>
      <c r="C437" s="25"/>
      <c r="D437" s="25"/>
      <c r="E437" s="25"/>
    </row>
    <row r="438" spans="1:5" ht="12.75">
      <c r="A438" s="25"/>
      <c r="B438" s="25"/>
      <c r="C438" s="25"/>
      <c r="D438" s="25"/>
      <c r="E438" s="25"/>
    </row>
    <row r="439" spans="1:5" ht="12.75">
      <c r="A439" s="1"/>
      <c r="B439" s="1"/>
      <c r="C439" s="1"/>
      <c r="D439" s="1"/>
      <c r="E439" s="1"/>
    </row>
    <row r="440" spans="1:5" ht="12.75">
      <c r="A440" s="24"/>
      <c r="B440" s="25"/>
      <c r="C440" s="25"/>
      <c r="D440" s="25"/>
      <c r="E440" s="5"/>
    </row>
    <row r="441" spans="1:5" ht="12.75">
      <c r="A441" s="9"/>
      <c r="B441" s="54"/>
      <c r="C441" s="54"/>
      <c r="D441" s="54"/>
      <c r="E441" s="9"/>
    </row>
    <row r="442" spans="1:5" ht="12.75">
      <c r="A442" s="9"/>
      <c r="B442" s="25"/>
      <c r="C442" s="25"/>
      <c r="D442" s="25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</sheetData>
  <printOptions/>
  <pageMargins left="0.75" right="0.75" top="1" bottom="1" header="0.5" footer="0.5"/>
  <pageSetup horizontalDpi="300" verticalDpi="300" orientation="portrait" paperSize="9" scale="8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1.75390625" style="0" customWidth="1"/>
    <col min="2" max="2" width="44.875" style="0" customWidth="1"/>
    <col min="3" max="3" width="11.375" style="0" customWidth="1"/>
    <col min="4" max="4" width="13.00390625" style="0" customWidth="1"/>
    <col min="5" max="5" width="11.00390625" style="0" customWidth="1"/>
    <col min="6" max="7" width="12.625" style="0" customWidth="1"/>
    <col min="8" max="8" width="11.875" style="0" customWidth="1"/>
  </cols>
  <sheetData>
    <row r="2" ht="12.75">
      <c r="D2" s="122" t="s">
        <v>363</v>
      </c>
    </row>
    <row r="5" ht="12.75">
      <c r="A5" t="s">
        <v>853</v>
      </c>
    </row>
    <row r="8" spans="1:8" ht="13.5" thickBot="1">
      <c r="A8" s="5"/>
      <c r="B8" s="5"/>
      <c r="C8" s="5"/>
      <c r="D8" s="5"/>
      <c r="E8" s="5"/>
      <c r="F8" s="5"/>
      <c r="G8" s="5"/>
      <c r="H8" s="5"/>
    </row>
    <row r="9" spans="1:8" ht="12.75">
      <c r="A9" s="273" t="s">
        <v>303</v>
      </c>
      <c r="B9" s="128"/>
      <c r="C9" s="274" t="s">
        <v>305</v>
      </c>
      <c r="D9" s="274" t="s">
        <v>362</v>
      </c>
      <c r="E9" s="274" t="s">
        <v>358</v>
      </c>
      <c r="F9" s="274" t="s">
        <v>305</v>
      </c>
      <c r="G9" s="274" t="s">
        <v>362</v>
      </c>
      <c r="H9" s="275" t="s">
        <v>358</v>
      </c>
    </row>
    <row r="10" spans="1:8" ht="13.5" thickBot="1">
      <c r="A10" s="276" t="s">
        <v>302</v>
      </c>
      <c r="B10" s="42" t="s">
        <v>261</v>
      </c>
      <c r="C10" s="12" t="s">
        <v>262</v>
      </c>
      <c r="D10" s="12" t="s">
        <v>262</v>
      </c>
      <c r="E10" s="12" t="s">
        <v>359</v>
      </c>
      <c r="F10" s="12" t="s">
        <v>453</v>
      </c>
      <c r="G10" s="12" t="s">
        <v>453</v>
      </c>
      <c r="H10" s="277" t="s">
        <v>359</v>
      </c>
    </row>
    <row r="11" spans="1:8" ht="14.25" thickBot="1" thickTop="1">
      <c r="A11" s="278" t="s">
        <v>19</v>
      </c>
      <c r="B11" s="43" t="s">
        <v>20</v>
      </c>
      <c r="C11" s="44" t="s">
        <v>21</v>
      </c>
      <c r="D11" s="44" t="s">
        <v>263</v>
      </c>
      <c r="E11" s="44" t="s">
        <v>339</v>
      </c>
      <c r="F11" s="44" t="s">
        <v>340</v>
      </c>
      <c r="G11" s="44" t="s">
        <v>341</v>
      </c>
      <c r="H11" s="279" t="s">
        <v>342</v>
      </c>
    </row>
    <row r="12" spans="1:8" ht="12.75">
      <c r="A12" s="127"/>
      <c r="B12" s="128"/>
      <c r="C12" s="77"/>
      <c r="D12" s="77"/>
      <c r="E12" s="77"/>
      <c r="F12" s="128"/>
      <c r="G12" s="77"/>
      <c r="H12" s="129"/>
    </row>
    <row r="13" spans="1:8" ht="12.75">
      <c r="A13" s="130">
        <v>952</v>
      </c>
      <c r="B13" s="87" t="s">
        <v>714</v>
      </c>
      <c r="C13" s="28">
        <v>1564306.63</v>
      </c>
      <c r="D13" s="28">
        <v>0</v>
      </c>
      <c r="E13" s="166">
        <f>D13/C13</f>
        <v>0</v>
      </c>
      <c r="F13" s="5"/>
      <c r="G13" s="19"/>
      <c r="H13" s="131"/>
    </row>
    <row r="14" spans="1:8" ht="12.75">
      <c r="A14" s="262"/>
      <c r="B14" s="87" t="s">
        <v>715</v>
      </c>
      <c r="C14" s="19"/>
      <c r="D14" s="19"/>
      <c r="E14" s="166"/>
      <c r="F14" s="5"/>
      <c r="G14" s="19"/>
      <c r="H14" s="131"/>
    </row>
    <row r="15" spans="1:8" ht="12.75">
      <c r="A15" s="130">
        <v>957</v>
      </c>
      <c r="B15" s="5" t="s">
        <v>264</v>
      </c>
      <c r="C15" s="28">
        <v>156396.37</v>
      </c>
      <c r="D15" s="28">
        <v>156396.37</v>
      </c>
      <c r="E15" s="166">
        <f>D15/C15</f>
        <v>1</v>
      </c>
      <c r="F15" s="49"/>
      <c r="G15" s="28"/>
      <c r="H15" s="131"/>
    </row>
    <row r="16" spans="1:8" ht="12.75">
      <c r="A16" s="130">
        <v>992</v>
      </c>
      <c r="B16" s="5" t="s">
        <v>854</v>
      </c>
      <c r="C16" s="28"/>
      <c r="D16" s="28"/>
      <c r="E16" s="166"/>
      <c r="F16" s="49">
        <v>520800</v>
      </c>
      <c r="G16" s="28">
        <v>260400</v>
      </c>
      <c r="H16" s="173">
        <f>G16/F16</f>
        <v>0.5</v>
      </c>
    </row>
    <row r="17" spans="1:8" ht="12.75">
      <c r="A17" s="177"/>
      <c r="B17" s="113"/>
      <c r="C17" s="30"/>
      <c r="D17" s="30"/>
      <c r="E17" s="167"/>
      <c r="F17" s="216"/>
      <c r="G17" s="30"/>
      <c r="H17" s="132"/>
    </row>
    <row r="18" spans="1:8" ht="13.5" thickBot="1">
      <c r="A18" s="179"/>
      <c r="B18" s="180" t="s">
        <v>640</v>
      </c>
      <c r="C18" s="235">
        <f>SUM(C13:C17)</f>
        <v>1720703</v>
      </c>
      <c r="D18" s="235">
        <f>SUM(D13:D17)</f>
        <v>156396.37</v>
      </c>
      <c r="E18" s="263">
        <f>D18/C18</f>
        <v>0.09089097304996853</v>
      </c>
      <c r="F18" s="236">
        <f>SUM(F16)</f>
        <v>520800</v>
      </c>
      <c r="G18" s="235">
        <f>SUM(G16)</f>
        <v>260400</v>
      </c>
      <c r="H18" s="178">
        <f>G18/F18</f>
        <v>0.5</v>
      </c>
    </row>
    <row r="19" spans="6:8" ht="12.75">
      <c r="F19" s="5"/>
      <c r="G19" s="5"/>
      <c r="H19" s="5"/>
    </row>
    <row r="25" ht="12.75">
      <c r="A25" t="s">
        <v>743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7"/>
  <sheetViews>
    <sheetView view="pageBreakPreview" zoomScaleSheetLayoutView="100" workbookViewId="0" topLeftCell="A664">
      <selection activeCell="B712" sqref="B712"/>
    </sheetView>
  </sheetViews>
  <sheetFormatPr defaultColWidth="9.00390625" defaultRowHeight="12.75"/>
  <cols>
    <col min="1" max="1" width="14.125" style="0" customWidth="1"/>
    <col min="2" max="2" width="39.25390625" style="0" customWidth="1"/>
    <col min="3" max="3" width="16.375" style="0" customWidth="1"/>
    <col min="4" max="4" width="7.25390625" style="0" customWidth="1"/>
    <col min="5" max="5" width="13.00390625" style="0" customWidth="1"/>
    <col min="6" max="6" width="13.125" style="0" customWidth="1"/>
    <col min="7" max="7" width="9.625" style="0" customWidth="1"/>
  </cols>
  <sheetData>
    <row r="1" spans="1:6" ht="12.75">
      <c r="A1" s="5"/>
      <c r="B1" s="5"/>
      <c r="C1" s="5"/>
      <c r="D1" s="5"/>
      <c r="E1" s="93"/>
      <c r="F1" s="93" t="s">
        <v>361</v>
      </c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5"/>
      <c r="B5" s="25" t="s">
        <v>744</v>
      </c>
      <c r="C5" s="5"/>
      <c r="D5" s="5"/>
      <c r="E5" s="5"/>
      <c r="F5" s="5"/>
      <c r="G5" s="5"/>
    </row>
    <row r="6" spans="1:9" ht="13.5" thickBot="1">
      <c r="A6" s="39"/>
      <c r="B6" s="39"/>
      <c r="C6" s="39"/>
      <c r="D6" s="39"/>
      <c r="E6" s="39"/>
      <c r="F6" s="39"/>
      <c r="G6" s="39"/>
      <c r="H6" s="5"/>
      <c r="I6" s="5"/>
    </row>
    <row r="7" spans="1:9" ht="13.5" thickTop="1">
      <c r="A7" s="11" t="s">
        <v>303</v>
      </c>
      <c r="B7" s="25"/>
      <c r="C7" s="25"/>
      <c r="D7" s="25"/>
      <c r="E7" s="11" t="s">
        <v>305</v>
      </c>
      <c r="F7" s="9" t="s">
        <v>357</v>
      </c>
      <c r="G7" s="11" t="s">
        <v>358</v>
      </c>
      <c r="H7" s="5"/>
      <c r="I7" s="9"/>
    </row>
    <row r="8" spans="1:9" ht="13.5" thickBot="1">
      <c r="A8" s="12" t="s">
        <v>302</v>
      </c>
      <c r="B8" s="6" t="s">
        <v>304</v>
      </c>
      <c r="C8" s="6"/>
      <c r="D8" s="6"/>
      <c r="E8" s="12" t="s">
        <v>43</v>
      </c>
      <c r="F8" s="42" t="s">
        <v>43</v>
      </c>
      <c r="G8" s="12" t="s">
        <v>359</v>
      </c>
      <c r="H8" s="9"/>
      <c r="I8" s="9"/>
    </row>
    <row r="9" spans="1:9" ht="14.25" thickBot="1" thickTop="1">
      <c r="A9" s="44" t="s">
        <v>19</v>
      </c>
      <c r="B9" s="43" t="s">
        <v>20</v>
      </c>
      <c r="C9" s="43"/>
      <c r="D9" s="43"/>
      <c r="E9" s="44" t="s">
        <v>21</v>
      </c>
      <c r="F9" s="43" t="s">
        <v>263</v>
      </c>
      <c r="G9" s="44" t="s">
        <v>339</v>
      </c>
      <c r="H9" s="9"/>
      <c r="I9" s="9"/>
    </row>
    <row r="10" spans="1:9" ht="12.75">
      <c r="A10" s="14"/>
      <c r="B10" s="9"/>
      <c r="C10" s="9"/>
      <c r="D10" s="9"/>
      <c r="E10" s="14"/>
      <c r="F10" s="9"/>
      <c r="G10" s="14"/>
      <c r="H10" s="5"/>
      <c r="I10" s="5"/>
    </row>
    <row r="11" spans="1:9" ht="12.75">
      <c r="A11" s="19" t="s">
        <v>309</v>
      </c>
      <c r="B11" s="5" t="s">
        <v>310</v>
      </c>
      <c r="C11" s="5"/>
      <c r="D11" s="5"/>
      <c r="E11" s="28">
        <f>SUM(E90)</f>
        <v>128272</v>
      </c>
      <c r="F11" s="28">
        <f>SUM(F90)</f>
        <v>123226.01000000001</v>
      </c>
      <c r="G11" s="166">
        <f aca="true" t="shared" si="0" ref="G11:G18">F11/E11</f>
        <v>0.9606617968067857</v>
      </c>
      <c r="H11" s="49"/>
      <c r="I11" s="49"/>
    </row>
    <row r="12" spans="1:9" ht="12.75">
      <c r="A12" s="32">
        <v>400</v>
      </c>
      <c r="B12" s="5" t="s">
        <v>239</v>
      </c>
      <c r="C12" s="5"/>
      <c r="D12" s="5"/>
      <c r="E12" s="28">
        <f>SUM(E116)</f>
        <v>400797</v>
      </c>
      <c r="F12" s="28">
        <f>SUM(F116)</f>
        <v>176826.68999999997</v>
      </c>
      <c r="G12" s="166">
        <f t="shared" si="0"/>
        <v>0.4411876585902588</v>
      </c>
      <c r="H12" s="49"/>
      <c r="I12" s="49"/>
    </row>
    <row r="13" spans="1:9" ht="12.75">
      <c r="A13" s="32">
        <v>600</v>
      </c>
      <c r="B13" s="5" t="s">
        <v>44</v>
      </c>
      <c r="C13" s="5"/>
      <c r="D13" s="5"/>
      <c r="E13" s="28">
        <f>SUM(E131)</f>
        <v>778817</v>
      </c>
      <c r="F13" s="28">
        <f>SUM(F131)</f>
        <v>246662.63999999998</v>
      </c>
      <c r="G13" s="166">
        <f t="shared" si="0"/>
        <v>0.3167145041774897</v>
      </c>
      <c r="H13" s="49"/>
      <c r="I13" s="49"/>
    </row>
    <row r="14" spans="1:9" ht="12.75">
      <c r="A14" s="32">
        <v>700</v>
      </c>
      <c r="B14" s="5" t="s">
        <v>315</v>
      </c>
      <c r="C14" s="5"/>
      <c r="D14" s="5"/>
      <c r="E14" s="28">
        <f>SUM(E165)</f>
        <v>457723</v>
      </c>
      <c r="F14" s="28">
        <f>SUM(F165)</f>
        <v>163638.18</v>
      </c>
      <c r="G14" s="166">
        <f t="shared" si="0"/>
        <v>0.35750482278583334</v>
      </c>
      <c r="H14" s="49"/>
      <c r="I14" s="49"/>
    </row>
    <row r="15" spans="1:9" ht="12.75">
      <c r="A15" s="32">
        <v>710</v>
      </c>
      <c r="B15" s="5" t="s">
        <v>301</v>
      </c>
      <c r="C15" s="5"/>
      <c r="D15" s="5"/>
      <c r="E15" s="28">
        <f>SUM(E170)</f>
        <v>20000</v>
      </c>
      <c r="F15" s="28">
        <f>SUM(F170)</f>
        <v>12017</v>
      </c>
      <c r="G15" s="166">
        <f t="shared" si="0"/>
        <v>0.60085</v>
      </c>
      <c r="H15" s="49"/>
      <c r="I15" s="49"/>
    </row>
    <row r="16" spans="1:9" ht="12.75">
      <c r="A16" s="32">
        <v>730</v>
      </c>
      <c r="B16" s="5" t="s">
        <v>45</v>
      </c>
      <c r="C16" s="5"/>
      <c r="D16" s="5"/>
      <c r="E16" s="28">
        <f>SUM(E179)</f>
        <v>11125</v>
      </c>
      <c r="F16" s="28">
        <f>SUM(F179)</f>
        <v>6099.98</v>
      </c>
      <c r="G16" s="166">
        <f t="shared" si="0"/>
        <v>0.548312808988764</v>
      </c>
      <c r="H16" s="49"/>
      <c r="I16" s="49"/>
    </row>
    <row r="17" spans="1:9" ht="12.75">
      <c r="A17" s="32">
        <v>750</v>
      </c>
      <c r="B17" s="5" t="s">
        <v>322</v>
      </c>
      <c r="C17" s="5"/>
      <c r="D17" s="5"/>
      <c r="E17" s="28">
        <f>SUM(E241)</f>
        <v>1389405</v>
      </c>
      <c r="F17" s="28">
        <f>SUM(F241)</f>
        <v>652356.1999999998</v>
      </c>
      <c r="G17" s="166">
        <f t="shared" si="0"/>
        <v>0.4695219896286539</v>
      </c>
      <c r="H17" s="49"/>
      <c r="I17" s="49"/>
    </row>
    <row r="18" spans="1:9" ht="12.75">
      <c r="A18" s="32">
        <v>751</v>
      </c>
      <c r="B18" s="5" t="s">
        <v>265</v>
      </c>
      <c r="C18" s="5"/>
      <c r="D18" s="5"/>
      <c r="E18" s="28">
        <f>SUM(E246)</f>
        <v>1500</v>
      </c>
      <c r="F18" s="28">
        <f>SUM(F246)</f>
        <v>1442</v>
      </c>
      <c r="G18" s="166">
        <f t="shared" si="0"/>
        <v>0.9613333333333334</v>
      </c>
      <c r="H18" s="49"/>
      <c r="I18" s="49"/>
    </row>
    <row r="19" spans="1:9" ht="12.75">
      <c r="A19" s="32"/>
      <c r="B19" s="5" t="s">
        <v>267</v>
      </c>
      <c r="C19" s="5"/>
      <c r="D19" s="5"/>
      <c r="E19" s="28"/>
      <c r="F19" s="49"/>
      <c r="G19" s="28"/>
      <c r="H19" s="5"/>
      <c r="I19" s="5"/>
    </row>
    <row r="20" spans="1:9" ht="12.75">
      <c r="A20" s="32">
        <v>754</v>
      </c>
      <c r="B20" s="5" t="s">
        <v>248</v>
      </c>
      <c r="C20" s="5"/>
      <c r="D20" s="5"/>
      <c r="E20" s="28">
        <f>SUM(E269)</f>
        <v>90835</v>
      </c>
      <c r="F20" s="28">
        <f>SUM(F269)</f>
        <v>39934.27999999999</v>
      </c>
      <c r="G20" s="166">
        <f>F20/E20</f>
        <v>0.4396353828370121</v>
      </c>
      <c r="H20" s="49"/>
      <c r="I20" s="49"/>
    </row>
    <row r="21" spans="1:9" ht="12.75">
      <c r="A21" s="32">
        <v>756</v>
      </c>
      <c r="B21" s="87" t="s">
        <v>639</v>
      </c>
      <c r="C21" s="5"/>
      <c r="D21" s="5"/>
      <c r="E21" s="28">
        <f>SUM(E278)</f>
        <v>26397</v>
      </c>
      <c r="F21" s="28">
        <f>SUM(F278)</f>
        <v>15744.93</v>
      </c>
      <c r="G21" s="166">
        <f>F21/E21</f>
        <v>0.596466643936811</v>
      </c>
      <c r="H21" s="49"/>
      <c r="I21" s="49"/>
    </row>
    <row r="22" spans="1:9" ht="12.75">
      <c r="A22" s="32"/>
      <c r="B22" s="87" t="s">
        <v>462</v>
      </c>
      <c r="C22" s="5"/>
      <c r="D22" s="5"/>
      <c r="E22" s="28"/>
      <c r="F22" s="28"/>
      <c r="G22" s="28"/>
      <c r="H22" s="49"/>
      <c r="I22" s="49"/>
    </row>
    <row r="23" spans="1:9" ht="12.75">
      <c r="A23" s="32">
        <v>757</v>
      </c>
      <c r="B23" s="87" t="s">
        <v>465</v>
      </c>
      <c r="C23" s="5"/>
      <c r="D23" s="5"/>
      <c r="E23" s="28">
        <f>SUM(E287)</f>
        <v>237284</v>
      </c>
      <c r="F23" s="28">
        <f>SUM(F287)</f>
        <v>4305.07</v>
      </c>
      <c r="G23" s="166">
        <f aca="true" t="shared" si="1" ref="G23:G31">F23/E23</f>
        <v>0.018143111208509633</v>
      </c>
      <c r="H23" s="49"/>
      <c r="I23" s="49"/>
    </row>
    <row r="24" spans="1:9" ht="12.75">
      <c r="A24" s="32">
        <v>758</v>
      </c>
      <c r="B24" s="5" t="s">
        <v>15</v>
      </c>
      <c r="C24" s="5"/>
      <c r="D24" s="5"/>
      <c r="E24" s="28">
        <f>SUM(E297)</f>
        <v>150000</v>
      </c>
      <c r="F24" s="28">
        <f>SUM(F297)</f>
        <v>0</v>
      </c>
      <c r="G24" s="166">
        <f t="shared" si="1"/>
        <v>0</v>
      </c>
      <c r="H24" s="49"/>
      <c r="I24" s="49"/>
    </row>
    <row r="25" spans="1:9" ht="12.75">
      <c r="A25" s="32">
        <v>801</v>
      </c>
      <c r="B25" s="5" t="s">
        <v>18</v>
      </c>
      <c r="C25" s="5"/>
      <c r="D25" s="5"/>
      <c r="E25" s="28">
        <f>SUM(E447)</f>
        <v>9895963</v>
      </c>
      <c r="F25" s="28">
        <f>SUM(F447)</f>
        <v>3959911.16</v>
      </c>
      <c r="G25" s="166">
        <f t="shared" si="1"/>
        <v>0.40015420025317394</v>
      </c>
      <c r="H25" s="49"/>
      <c r="I25" s="49"/>
    </row>
    <row r="26" spans="1:9" ht="12.75">
      <c r="A26" s="32">
        <v>851</v>
      </c>
      <c r="B26" s="5" t="s">
        <v>41</v>
      </c>
      <c r="C26" s="5"/>
      <c r="D26" s="5"/>
      <c r="E26" s="28">
        <f>SUM(E464)</f>
        <v>107462</v>
      </c>
      <c r="F26" s="28">
        <f>SUM(F464)</f>
        <v>73048.90999999997</v>
      </c>
      <c r="G26" s="166">
        <f t="shared" si="1"/>
        <v>0.6797650332210453</v>
      </c>
      <c r="H26" s="49"/>
      <c r="I26" s="49"/>
    </row>
    <row r="27" spans="1:9" ht="12.75">
      <c r="A27" s="32">
        <v>852</v>
      </c>
      <c r="B27" s="5" t="s">
        <v>441</v>
      </c>
      <c r="C27" s="5"/>
      <c r="D27" s="5"/>
      <c r="E27" s="28">
        <f>SUM(E562)</f>
        <v>5490650</v>
      </c>
      <c r="F27" s="28">
        <f>SUM(F562)</f>
        <v>2310409.27</v>
      </c>
      <c r="G27" s="166">
        <f t="shared" si="1"/>
        <v>0.4207897553113019</v>
      </c>
      <c r="H27" s="49"/>
      <c r="I27" s="49"/>
    </row>
    <row r="28" spans="1:9" ht="12.75">
      <c r="A28" s="32">
        <v>854</v>
      </c>
      <c r="B28" s="5" t="s">
        <v>24</v>
      </c>
      <c r="C28" s="5"/>
      <c r="D28" s="5"/>
      <c r="E28" s="28">
        <f>SUM(E605)</f>
        <v>844610</v>
      </c>
      <c r="F28" s="28">
        <f>SUM(F605)</f>
        <v>476843.85</v>
      </c>
      <c r="G28" s="166">
        <f t="shared" si="1"/>
        <v>0.5645728205917524</v>
      </c>
      <c r="H28" s="49"/>
      <c r="I28" s="49"/>
    </row>
    <row r="29" spans="1:9" ht="12.75">
      <c r="A29" s="32">
        <v>900</v>
      </c>
      <c r="B29" s="5" t="s">
        <v>258</v>
      </c>
      <c r="C29" s="5"/>
      <c r="D29" s="5"/>
      <c r="E29" s="28">
        <f>SUM(E671)</f>
        <v>578718</v>
      </c>
      <c r="F29" s="28">
        <f>SUM(F671)</f>
        <v>270078.11</v>
      </c>
      <c r="G29" s="166">
        <f t="shared" si="1"/>
        <v>0.4666834451321714</v>
      </c>
      <c r="H29" s="49"/>
      <c r="I29" s="49"/>
    </row>
    <row r="30" spans="1:9" ht="12.75">
      <c r="A30" s="32">
        <v>921</v>
      </c>
      <c r="B30" s="5" t="s">
        <v>25</v>
      </c>
      <c r="C30" s="5"/>
      <c r="D30" s="5"/>
      <c r="E30" s="28">
        <f>SUM(E689)</f>
        <v>476270</v>
      </c>
      <c r="F30" s="28">
        <f>SUM(F689)</f>
        <v>233403.34999999998</v>
      </c>
      <c r="G30" s="166">
        <f t="shared" si="1"/>
        <v>0.49006519411258315</v>
      </c>
      <c r="H30" s="49"/>
      <c r="I30" s="49"/>
    </row>
    <row r="31" spans="1:9" ht="12.75">
      <c r="A31" s="32">
        <v>926</v>
      </c>
      <c r="B31" s="5" t="s">
        <v>46</v>
      </c>
      <c r="C31" s="5"/>
      <c r="D31" s="5"/>
      <c r="E31" s="28">
        <f>SUM(E699)</f>
        <v>67800</v>
      </c>
      <c r="F31" s="28">
        <f>SUM(F699)</f>
        <v>19203.47</v>
      </c>
      <c r="G31" s="166">
        <f t="shared" si="1"/>
        <v>0.28323702064896755</v>
      </c>
      <c r="H31" s="49"/>
      <c r="I31" s="49"/>
    </row>
    <row r="32" spans="1:9" ht="13.5" thickBot="1">
      <c r="A32" s="17"/>
      <c r="B32" s="10"/>
      <c r="C32" s="10"/>
      <c r="D32" s="10"/>
      <c r="E32" s="33"/>
      <c r="F32" s="199"/>
      <c r="G32" s="17"/>
      <c r="H32" s="5"/>
      <c r="I32" s="5"/>
    </row>
    <row r="33" spans="1:9" ht="13.5" thickBot="1">
      <c r="A33" s="71"/>
      <c r="B33" s="35" t="s">
        <v>42</v>
      </c>
      <c r="C33" s="70"/>
      <c r="D33" s="70"/>
      <c r="E33" s="189">
        <f>SUM(E11:E32)</f>
        <v>21153628</v>
      </c>
      <c r="F33" s="189">
        <f>SUM(F11:F32)</f>
        <v>8785151.1</v>
      </c>
      <c r="G33" s="172">
        <f>F33/E33</f>
        <v>0.4153023348997155</v>
      </c>
      <c r="H33" s="37"/>
      <c r="I33" s="37"/>
    </row>
    <row r="34" spans="1:9" ht="12.75">
      <c r="A34" s="5"/>
      <c r="B34" s="25"/>
      <c r="C34" s="5"/>
      <c r="D34" s="5"/>
      <c r="E34" s="37"/>
      <c r="F34" s="37"/>
      <c r="G34" s="37"/>
      <c r="H34" s="37"/>
      <c r="I34" s="37"/>
    </row>
    <row r="35" spans="1:9" ht="12.75">
      <c r="A35" s="5"/>
      <c r="B35" s="25"/>
      <c r="C35" s="5"/>
      <c r="D35" s="5"/>
      <c r="E35" s="37"/>
      <c r="F35" s="37"/>
      <c r="G35" s="37"/>
      <c r="H35" s="37"/>
      <c r="I35" s="37"/>
    </row>
    <row r="36" spans="1:9" ht="12.75">
      <c r="A36" s="5"/>
      <c r="B36" s="25"/>
      <c r="C36" s="5"/>
      <c r="D36" s="5"/>
      <c r="E36" s="37"/>
      <c r="F36" s="37"/>
      <c r="G36" s="37"/>
      <c r="H36" s="37"/>
      <c r="I36" s="37"/>
    </row>
    <row r="37" spans="1:9" ht="12.75">
      <c r="A37" s="5"/>
      <c r="B37" s="25"/>
      <c r="C37" s="5"/>
      <c r="D37" s="5"/>
      <c r="E37" s="37"/>
      <c r="F37" s="37"/>
      <c r="G37" s="37"/>
      <c r="H37" s="37"/>
      <c r="I37" s="37"/>
    </row>
    <row r="38" spans="1:9" ht="12.75">
      <c r="A38" s="5"/>
      <c r="B38" s="25"/>
      <c r="C38" s="5"/>
      <c r="D38" s="5"/>
      <c r="E38" s="37"/>
      <c r="F38" s="37"/>
      <c r="G38" s="37"/>
      <c r="H38" s="37"/>
      <c r="I38" s="37"/>
    </row>
    <row r="39" spans="1:9" ht="12.75">
      <c r="A39" s="5"/>
      <c r="B39" s="25"/>
      <c r="C39" s="5"/>
      <c r="D39" s="5"/>
      <c r="E39" s="37"/>
      <c r="F39" s="37"/>
      <c r="G39" s="37"/>
      <c r="H39" s="37"/>
      <c r="I39" s="37"/>
    </row>
    <row r="40" spans="1:9" ht="12.75">
      <c r="A40" s="5"/>
      <c r="B40" s="25"/>
      <c r="C40" s="5"/>
      <c r="D40" s="5"/>
      <c r="E40" s="37"/>
      <c r="F40" s="37"/>
      <c r="G40" s="37"/>
      <c r="H40" s="37"/>
      <c r="I40" s="37"/>
    </row>
    <row r="41" spans="1:9" ht="12.75">
      <c r="A41" s="5"/>
      <c r="B41" s="25"/>
      <c r="C41" s="5"/>
      <c r="D41" s="5"/>
      <c r="E41" s="37"/>
      <c r="F41" s="37"/>
      <c r="G41" s="37"/>
      <c r="H41" s="37"/>
      <c r="I41" s="37"/>
    </row>
    <row r="42" spans="1:9" ht="12.75">
      <c r="A42" s="5"/>
      <c r="B42" s="25"/>
      <c r="C42" s="5"/>
      <c r="D42" s="5"/>
      <c r="E42" s="37"/>
      <c r="F42" s="37"/>
      <c r="G42" s="37"/>
      <c r="H42" s="37"/>
      <c r="I42" s="37"/>
    </row>
    <row r="43" spans="1:9" ht="12.75">
      <c r="A43" s="5"/>
      <c r="B43" s="25"/>
      <c r="C43" s="5"/>
      <c r="D43" s="5"/>
      <c r="E43" s="37"/>
      <c r="F43" s="37"/>
      <c r="G43" s="37"/>
      <c r="H43" s="37"/>
      <c r="I43" s="37"/>
    </row>
    <row r="44" spans="1:9" ht="12.75">
      <c r="A44" s="5"/>
      <c r="B44" s="25"/>
      <c r="C44" s="5"/>
      <c r="D44" s="5"/>
      <c r="E44" s="37"/>
      <c r="F44" s="37"/>
      <c r="G44" s="37"/>
      <c r="H44" s="37"/>
      <c r="I44" s="37"/>
    </row>
    <row r="45" spans="1:9" ht="12.75">
      <c r="A45" s="5"/>
      <c r="B45" s="25"/>
      <c r="C45" s="5"/>
      <c r="D45" s="5"/>
      <c r="E45" s="37"/>
      <c r="F45" s="37"/>
      <c r="G45" s="37"/>
      <c r="H45" s="37"/>
      <c r="I45" s="37"/>
    </row>
    <row r="46" spans="1:9" ht="12.75">
      <c r="A46" s="5"/>
      <c r="B46" s="25"/>
      <c r="C46" s="5"/>
      <c r="D46" s="5"/>
      <c r="E46" s="37"/>
      <c r="F46" s="37"/>
      <c r="G46" s="37"/>
      <c r="H46" s="37"/>
      <c r="I46" s="37"/>
    </row>
    <row r="47" spans="1:9" ht="12.75">
      <c r="A47" s="5"/>
      <c r="B47" s="25"/>
      <c r="C47" s="5"/>
      <c r="D47" s="5"/>
      <c r="E47" s="37"/>
      <c r="F47" s="37"/>
      <c r="G47" s="37"/>
      <c r="H47" s="37"/>
      <c r="I47" s="37"/>
    </row>
    <row r="48" spans="1:9" ht="12.75">
      <c r="A48" s="5"/>
      <c r="B48" s="25"/>
      <c r="C48" s="5"/>
      <c r="D48" s="5"/>
      <c r="E48" s="37"/>
      <c r="F48" s="37"/>
      <c r="G48" s="37"/>
      <c r="H48" s="37"/>
      <c r="I48" s="37"/>
    </row>
    <row r="49" spans="1:9" ht="12.75">
      <c r="A49" s="5"/>
      <c r="B49" s="25"/>
      <c r="C49" s="5"/>
      <c r="D49" s="5"/>
      <c r="E49" s="37"/>
      <c r="F49" s="37"/>
      <c r="G49" s="37"/>
      <c r="H49" s="37"/>
      <c r="I49" s="37"/>
    </row>
    <row r="50" spans="1:9" ht="12.75">
      <c r="A50" s="5"/>
      <c r="B50" s="25"/>
      <c r="C50" s="5"/>
      <c r="D50" s="5"/>
      <c r="E50" s="37"/>
      <c r="F50" s="37"/>
      <c r="G50" s="37"/>
      <c r="H50" s="37"/>
      <c r="I50" s="37"/>
    </row>
    <row r="51" spans="1:9" ht="12.75">
      <c r="A51" s="5"/>
      <c r="B51" s="25"/>
      <c r="C51" s="5"/>
      <c r="D51" s="5"/>
      <c r="E51" s="37"/>
      <c r="F51" s="37"/>
      <c r="G51" s="37"/>
      <c r="H51" s="37"/>
      <c r="I51" s="37"/>
    </row>
    <row r="52" spans="1:9" ht="12.75">
      <c r="A52" s="5"/>
      <c r="B52" s="25"/>
      <c r="C52" s="5"/>
      <c r="D52" s="5"/>
      <c r="E52" s="37"/>
      <c r="F52" s="37"/>
      <c r="G52" s="37"/>
      <c r="H52" s="37"/>
      <c r="I52" s="37"/>
    </row>
    <row r="53" spans="1:9" ht="12.75">
      <c r="A53" s="5"/>
      <c r="B53" s="25"/>
      <c r="C53" s="5"/>
      <c r="D53" s="5"/>
      <c r="E53" s="37"/>
      <c r="F53" s="37"/>
      <c r="G53" s="37"/>
      <c r="H53" s="37"/>
      <c r="I53" s="37"/>
    </row>
    <row r="54" spans="1:9" ht="12.75">
      <c r="A54" s="5"/>
      <c r="B54" s="25"/>
      <c r="C54" s="5"/>
      <c r="D54" s="5"/>
      <c r="E54" s="37"/>
      <c r="F54" s="37"/>
      <c r="G54" s="37"/>
      <c r="H54" s="37"/>
      <c r="I54" s="37"/>
    </row>
    <row r="55" spans="1:9" ht="12.75">
      <c r="A55" s="5"/>
      <c r="B55" s="25"/>
      <c r="C55" s="5"/>
      <c r="D55" s="5"/>
      <c r="E55" s="37"/>
      <c r="F55" s="37"/>
      <c r="G55" s="37"/>
      <c r="H55" s="37"/>
      <c r="I55" s="37"/>
    </row>
    <row r="56" spans="1:9" ht="12.75">
      <c r="A56" s="5"/>
      <c r="B56" s="25"/>
      <c r="C56" s="5"/>
      <c r="D56" s="5"/>
      <c r="E56" s="37"/>
      <c r="F56" s="37"/>
      <c r="G56" s="37"/>
      <c r="H56" s="37"/>
      <c r="I56" s="37"/>
    </row>
    <row r="57" spans="1:9" ht="12.75">
      <c r="A57" s="5"/>
      <c r="B57" s="25"/>
      <c r="C57" s="5"/>
      <c r="D57" s="5"/>
      <c r="E57" s="37"/>
      <c r="F57" s="37"/>
      <c r="G57" s="37"/>
      <c r="H57" s="37"/>
      <c r="I57" s="37"/>
    </row>
    <row r="58" spans="1:9" ht="12.75">
      <c r="A58" s="5"/>
      <c r="B58" s="25"/>
      <c r="C58" s="5"/>
      <c r="D58" s="5"/>
      <c r="E58" s="37"/>
      <c r="F58" s="37"/>
      <c r="G58" s="37"/>
      <c r="H58" s="37"/>
      <c r="I58" s="37"/>
    </row>
    <row r="59" spans="1:9" ht="12.75">
      <c r="A59" s="5"/>
      <c r="B59" s="25"/>
      <c r="C59" s="5"/>
      <c r="D59" s="5"/>
      <c r="E59" s="37"/>
      <c r="F59" s="37"/>
      <c r="G59" s="37"/>
      <c r="H59" s="37"/>
      <c r="I59" s="37"/>
    </row>
    <row r="60" spans="1:9" ht="12.75">
      <c r="A60" s="5"/>
      <c r="B60" s="25"/>
      <c r="C60" s="5"/>
      <c r="D60" s="5"/>
      <c r="E60" s="37"/>
      <c r="F60" s="37"/>
      <c r="G60" s="37"/>
      <c r="H60" s="37"/>
      <c r="I60" s="37"/>
    </row>
    <row r="61" spans="1:9" ht="12.75">
      <c r="A61" s="5"/>
      <c r="B61" s="25"/>
      <c r="C61" s="5"/>
      <c r="D61" s="5"/>
      <c r="E61" s="37"/>
      <c r="F61" s="37"/>
      <c r="G61" s="37"/>
      <c r="H61" s="37"/>
      <c r="I61" s="37"/>
    </row>
    <row r="62" spans="1:9" ht="12.75">
      <c r="A62" s="5"/>
      <c r="B62" s="25"/>
      <c r="C62" s="5"/>
      <c r="D62" s="5"/>
      <c r="E62" s="37"/>
      <c r="F62" s="37"/>
      <c r="G62" s="37"/>
      <c r="H62" s="37"/>
      <c r="I62" s="37"/>
    </row>
    <row r="63" spans="1:9" ht="12.75">
      <c r="A63" s="5"/>
      <c r="B63" s="25"/>
      <c r="C63" s="5"/>
      <c r="D63" s="5"/>
      <c r="E63" s="37"/>
      <c r="F63" s="37"/>
      <c r="G63" s="37"/>
      <c r="H63" s="37"/>
      <c r="I63" s="37"/>
    </row>
    <row r="64" spans="1:9" ht="12.75">
      <c r="A64" s="5"/>
      <c r="B64" s="25"/>
      <c r="C64" s="5"/>
      <c r="D64" s="5"/>
      <c r="E64" s="37"/>
      <c r="F64" s="37"/>
      <c r="G64" s="37"/>
      <c r="H64" s="37"/>
      <c r="I64" s="37"/>
    </row>
    <row r="65" spans="1:9" ht="12.75">
      <c r="A65" s="5"/>
      <c r="B65" s="25"/>
      <c r="C65" s="5"/>
      <c r="D65" s="5"/>
      <c r="E65" s="37"/>
      <c r="F65" s="37"/>
      <c r="G65" s="37"/>
      <c r="H65" s="37"/>
      <c r="I65" s="37"/>
    </row>
    <row r="66" spans="1:9" ht="12.75">
      <c r="A66" s="5"/>
      <c r="B66" s="25"/>
      <c r="C66" s="5"/>
      <c r="D66" s="5"/>
      <c r="E66" s="37"/>
      <c r="F66" s="37"/>
      <c r="G66" s="37"/>
      <c r="H66" s="37"/>
      <c r="I66" s="37"/>
    </row>
    <row r="67" spans="1:9" ht="12.75">
      <c r="A67" s="5"/>
      <c r="B67" s="25"/>
      <c r="C67" s="5"/>
      <c r="D67" s="5"/>
      <c r="E67" s="37"/>
      <c r="F67" s="37"/>
      <c r="G67" s="37"/>
      <c r="H67" s="37"/>
      <c r="I67" s="37"/>
    </row>
    <row r="68" spans="1:9" ht="12.75">
      <c r="A68" s="5"/>
      <c r="B68" s="5"/>
      <c r="C68" s="5"/>
      <c r="D68" s="5"/>
      <c r="E68" s="49"/>
      <c r="F68" s="49"/>
      <c r="G68" s="5"/>
      <c r="H68" s="5"/>
      <c r="I68" s="5"/>
    </row>
    <row r="69" spans="1:9" ht="12.75">
      <c r="A69" s="5"/>
      <c r="B69" s="5"/>
      <c r="C69" s="5"/>
      <c r="D69" s="5"/>
      <c r="E69" s="49"/>
      <c r="F69" s="49"/>
      <c r="G69" s="5"/>
      <c r="H69" s="5"/>
      <c r="I69" s="5"/>
    </row>
    <row r="70" spans="1:9" ht="12.75">
      <c r="A70" s="5"/>
      <c r="B70" s="5"/>
      <c r="C70" s="5"/>
      <c r="D70" s="5"/>
      <c r="E70" s="49"/>
      <c r="F70" s="49"/>
      <c r="G70" s="5"/>
      <c r="H70" s="5"/>
      <c r="I70" s="5"/>
    </row>
    <row r="71" spans="1:9" ht="12.75">
      <c r="A71" s="5"/>
      <c r="B71" s="5"/>
      <c r="C71" s="5"/>
      <c r="D71" s="5"/>
      <c r="E71" s="49"/>
      <c r="F71" s="49"/>
      <c r="G71" s="5"/>
      <c r="H71" s="5"/>
      <c r="I71" s="5"/>
    </row>
    <row r="72" spans="1:9" ht="12.75">
      <c r="A72" s="5"/>
      <c r="B72" s="5"/>
      <c r="C72" s="5"/>
      <c r="D72" s="5"/>
      <c r="E72" s="49"/>
      <c r="F72" s="49"/>
      <c r="G72" s="5"/>
      <c r="H72" s="5"/>
      <c r="I72" s="5"/>
    </row>
    <row r="73" spans="1:9" ht="13.5" thickBot="1">
      <c r="A73" s="39"/>
      <c r="B73" s="39"/>
      <c r="C73" s="39"/>
      <c r="D73" s="39"/>
      <c r="E73" s="221"/>
      <c r="F73" s="221"/>
      <c r="G73" s="39"/>
      <c r="H73" s="5"/>
      <c r="I73" s="5"/>
    </row>
    <row r="74" spans="1:9" ht="13.5" thickTop="1">
      <c r="A74" s="11" t="s">
        <v>303</v>
      </c>
      <c r="B74" s="25"/>
      <c r="C74" s="25"/>
      <c r="D74" s="25"/>
      <c r="E74" s="211" t="s">
        <v>305</v>
      </c>
      <c r="F74" s="213" t="s">
        <v>357</v>
      </c>
      <c r="G74" s="11" t="s">
        <v>358</v>
      </c>
      <c r="H74" s="5"/>
      <c r="I74" s="5"/>
    </row>
    <row r="75" spans="1:9" ht="13.5" thickBot="1">
      <c r="A75" s="12" t="s">
        <v>302</v>
      </c>
      <c r="B75" s="6" t="s">
        <v>304</v>
      </c>
      <c r="C75" s="6"/>
      <c r="D75" s="6"/>
      <c r="E75" s="193" t="s">
        <v>43</v>
      </c>
      <c r="F75" s="192" t="s">
        <v>43</v>
      </c>
      <c r="G75" s="12" t="s">
        <v>359</v>
      </c>
      <c r="H75" s="5"/>
      <c r="I75" s="9"/>
    </row>
    <row r="76" spans="1:9" ht="14.25" thickBot="1" thickTop="1">
      <c r="A76" s="44" t="s">
        <v>19</v>
      </c>
      <c r="B76" s="43" t="s">
        <v>20</v>
      </c>
      <c r="C76" s="43"/>
      <c r="D76" s="43"/>
      <c r="E76" s="222" t="s">
        <v>21</v>
      </c>
      <c r="F76" s="223" t="s">
        <v>263</v>
      </c>
      <c r="G76" s="44" t="s">
        <v>339</v>
      </c>
      <c r="H76" s="9"/>
      <c r="I76" s="9"/>
    </row>
    <row r="77" spans="1:9" ht="12.75">
      <c r="A77" s="14"/>
      <c r="B77" s="9"/>
      <c r="C77" s="9"/>
      <c r="D77" s="9"/>
      <c r="E77" s="196"/>
      <c r="F77" s="213"/>
      <c r="G77" s="14"/>
      <c r="H77" s="9"/>
      <c r="I77" s="9"/>
    </row>
    <row r="78" spans="1:9" ht="12.75">
      <c r="A78" s="20" t="s">
        <v>295</v>
      </c>
      <c r="B78" s="88" t="s">
        <v>554</v>
      </c>
      <c r="C78" s="4"/>
      <c r="D78" s="4"/>
      <c r="E78" s="30">
        <v>10827</v>
      </c>
      <c r="F78" s="72">
        <v>6154.06</v>
      </c>
      <c r="G78" s="167">
        <f>F78/E78</f>
        <v>0.5683993719405191</v>
      </c>
      <c r="H78" s="49"/>
      <c r="I78" s="49"/>
    </row>
    <row r="79" spans="1:9" ht="12.75">
      <c r="A79" s="19" t="s">
        <v>278</v>
      </c>
      <c r="B79" s="5" t="s">
        <v>279</v>
      </c>
      <c r="C79" s="5"/>
      <c r="D79" s="5"/>
      <c r="E79" s="28">
        <f>SUM(E78:E78)</f>
        <v>10827</v>
      </c>
      <c r="F79" s="28">
        <f>SUM(F78:F78)</f>
        <v>6154.06</v>
      </c>
      <c r="G79" s="166">
        <f>F79/E79</f>
        <v>0.5683993719405191</v>
      </c>
      <c r="H79" s="49"/>
      <c r="I79" s="49"/>
    </row>
    <row r="80" spans="1:9" ht="12.75">
      <c r="A80" s="19"/>
      <c r="B80" s="5"/>
      <c r="C80" s="5"/>
      <c r="D80" s="5"/>
      <c r="E80" s="28"/>
      <c r="F80" s="49"/>
      <c r="G80" s="166"/>
      <c r="H80" s="49"/>
      <c r="I80" s="49"/>
    </row>
    <row r="81" spans="1:9" ht="12.75">
      <c r="A81" s="19" t="s">
        <v>684</v>
      </c>
      <c r="B81" s="87" t="s">
        <v>47</v>
      </c>
      <c r="C81" s="5"/>
      <c r="D81" s="5"/>
      <c r="E81" s="28">
        <v>1103</v>
      </c>
      <c r="F81" s="49">
        <v>1000</v>
      </c>
      <c r="G81" s="166">
        <f aca="true" t="shared" si="2" ref="G81:G86">F81/E81</f>
        <v>0.9066183136899365</v>
      </c>
      <c r="H81" s="49"/>
      <c r="I81" s="49"/>
    </row>
    <row r="82" spans="1:9" ht="12.75">
      <c r="A82" s="19" t="s">
        <v>685</v>
      </c>
      <c r="B82" s="87" t="s">
        <v>63</v>
      </c>
      <c r="C82" s="5"/>
      <c r="D82" s="5"/>
      <c r="E82" s="28">
        <v>770</v>
      </c>
      <c r="F82" s="49">
        <v>545</v>
      </c>
      <c r="G82" s="166">
        <f t="shared" si="2"/>
        <v>0.7077922077922078</v>
      </c>
      <c r="H82" s="49"/>
      <c r="I82" s="49"/>
    </row>
    <row r="83" spans="1:9" ht="12.75">
      <c r="A83" s="19" t="s">
        <v>745</v>
      </c>
      <c r="B83" s="87" t="s">
        <v>64</v>
      </c>
      <c r="C83" s="5"/>
      <c r="D83" s="5"/>
      <c r="E83" s="28">
        <v>30</v>
      </c>
      <c r="F83" s="49">
        <v>24.6</v>
      </c>
      <c r="G83" s="166">
        <f t="shared" si="2"/>
        <v>0.8200000000000001</v>
      </c>
      <c r="H83" s="49"/>
      <c r="I83" s="49"/>
    </row>
    <row r="84" spans="1:9" ht="12.75">
      <c r="A84" s="19" t="s">
        <v>686</v>
      </c>
      <c r="B84" s="87" t="s">
        <v>748</v>
      </c>
      <c r="C84" s="5"/>
      <c r="D84" s="5"/>
      <c r="E84" s="28">
        <v>115142</v>
      </c>
      <c r="F84" s="49">
        <v>115141.35</v>
      </c>
      <c r="G84" s="166">
        <f t="shared" si="2"/>
        <v>0.9999943547966859</v>
      </c>
      <c r="H84" s="49"/>
      <c r="I84" s="49"/>
    </row>
    <row r="85" spans="1:9" ht="12.75">
      <c r="A85" s="19" t="s">
        <v>746</v>
      </c>
      <c r="B85" s="87" t="s">
        <v>749</v>
      </c>
      <c r="C85" s="5"/>
      <c r="D85" s="5"/>
      <c r="E85" s="28">
        <v>300</v>
      </c>
      <c r="F85" s="49">
        <v>261</v>
      </c>
      <c r="G85" s="166">
        <f t="shared" si="2"/>
        <v>0.87</v>
      </c>
      <c r="H85" s="49"/>
      <c r="I85" s="49"/>
    </row>
    <row r="86" spans="1:9" ht="12.75">
      <c r="A86" s="19" t="s">
        <v>747</v>
      </c>
      <c r="B86" s="87" t="s">
        <v>750</v>
      </c>
      <c r="C86" s="5"/>
      <c r="D86" s="5"/>
      <c r="E86" s="28">
        <v>100</v>
      </c>
      <c r="F86" s="49">
        <v>100</v>
      </c>
      <c r="G86" s="166">
        <f t="shared" si="2"/>
        <v>1</v>
      </c>
      <c r="H86" s="49"/>
      <c r="I86" s="49"/>
    </row>
    <row r="87" spans="1:9" ht="12.75">
      <c r="A87" s="20"/>
      <c r="B87" s="88" t="s">
        <v>751</v>
      </c>
      <c r="C87" s="4"/>
      <c r="D87" s="4"/>
      <c r="E87" s="30"/>
      <c r="F87" s="72"/>
      <c r="G87" s="167"/>
      <c r="H87" s="49"/>
      <c r="I87" s="49"/>
    </row>
    <row r="88" spans="1:9" ht="12.75">
      <c r="A88" s="19" t="s">
        <v>659</v>
      </c>
      <c r="B88" s="87" t="s">
        <v>308</v>
      </c>
      <c r="C88" s="5"/>
      <c r="D88" s="5"/>
      <c r="E88" s="28">
        <f>SUM(E81:E87)</f>
        <v>117445</v>
      </c>
      <c r="F88" s="28">
        <f>SUM(F81:F87)</f>
        <v>117071.95000000001</v>
      </c>
      <c r="G88" s="166">
        <f>F88/E88</f>
        <v>0.9968236195666057</v>
      </c>
      <c r="H88" s="49"/>
      <c r="I88" s="49"/>
    </row>
    <row r="89" spans="1:9" ht="13.5" thickBot="1">
      <c r="A89" s="47"/>
      <c r="B89" s="46"/>
      <c r="C89" s="46"/>
      <c r="D89" s="46"/>
      <c r="E89" s="48"/>
      <c r="F89" s="73"/>
      <c r="G89" s="48"/>
      <c r="H89" s="37"/>
      <c r="I89" s="37"/>
    </row>
    <row r="90" spans="1:9" ht="12.75">
      <c r="A90" s="18" t="s">
        <v>309</v>
      </c>
      <c r="B90" s="25" t="s">
        <v>310</v>
      </c>
      <c r="C90" s="25"/>
      <c r="D90" s="25"/>
      <c r="E90" s="31">
        <f>SUM(E79+E88)</f>
        <v>128272</v>
      </c>
      <c r="F90" s="31">
        <f>SUM(F79+F88)</f>
        <v>123226.01000000001</v>
      </c>
      <c r="G90" s="168">
        <f>F90/E90</f>
        <v>0.9606617968067857</v>
      </c>
      <c r="H90" s="49"/>
      <c r="I90" s="49"/>
    </row>
    <row r="91" spans="1:9" ht="12.75">
      <c r="A91" s="19"/>
      <c r="B91" s="5"/>
      <c r="C91" s="5"/>
      <c r="D91" s="5"/>
      <c r="E91" s="28"/>
      <c r="F91" s="49"/>
      <c r="G91" s="28"/>
      <c r="H91" s="49"/>
      <c r="I91" s="49"/>
    </row>
    <row r="92" spans="1:9" ht="12.75">
      <c r="A92" s="19" t="s">
        <v>280</v>
      </c>
      <c r="B92" s="5" t="s">
        <v>356</v>
      </c>
      <c r="C92" s="5"/>
      <c r="D92" s="5"/>
      <c r="E92" s="28">
        <v>420</v>
      </c>
      <c r="F92" s="49">
        <v>0</v>
      </c>
      <c r="G92" s="166">
        <f aca="true" t="shared" si="3" ref="G92:G114">F92/E92</f>
        <v>0</v>
      </c>
      <c r="H92" s="49"/>
      <c r="I92" s="49"/>
    </row>
    <row r="93" spans="1:9" ht="12.75">
      <c r="A93" s="19" t="s">
        <v>50</v>
      </c>
      <c r="B93" s="5" t="s">
        <v>51</v>
      </c>
      <c r="C93" s="5"/>
      <c r="D93" s="5"/>
      <c r="E93" s="28">
        <v>56628</v>
      </c>
      <c r="F93" s="49">
        <v>28469.4</v>
      </c>
      <c r="G93" s="166">
        <f t="shared" si="3"/>
        <v>0.5027442254714982</v>
      </c>
      <c r="H93" s="49"/>
      <c r="I93" s="49"/>
    </row>
    <row r="94" spans="1:9" ht="12.75">
      <c r="A94" s="19" t="s">
        <v>52</v>
      </c>
      <c r="B94" s="5" t="s">
        <v>53</v>
      </c>
      <c r="C94" s="5"/>
      <c r="D94" s="5"/>
      <c r="E94" s="28">
        <v>3336</v>
      </c>
      <c r="F94" s="49">
        <v>3335.11</v>
      </c>
      <c r="G94" s="166">
        <f t="shared" si="3"/>
        <v>0.9997332134292566</v>
      </c>
      <c r="H94" s="49"/>
      <c r="I94" s="49"/>
    </row>
    <row r="95" spans="1:9" ht="12.75">
      <c r="A95" s="19" t="s">
        <v>54</v>
      </c>
      <c r="B95" s="5" t="s">
        <v>55</v>
      </c>
      <c r="C95" s="5"/>
      <c r="D95" s="5"/>
      <c r="E95" s="28">
        <v>11515</v>
      </c>
      <c r="F95" s="49">
        <v>5467.23</v>
      </c>
      <c r="G95" s="166">
        <f t="shared" si="3"/>
        <v>0.47479201042118974</v>
      </c>
      <c r="H95" s="49"/>
      <c r="I95" s="49"/>
    </row>
    <row r="96" spans="1:9" ht="12.75">
      <c r="A96" s="19" t="s">
        <v>56</v>
      </c>
      <c r="B96" s="5" t="s">
        <v>57</v>
      </c>
      <c r="C96" s="5"/>
      <c r="D96" s="5"/>
      <c r="E96" s="28">
        <v>1642</v>
      </c>
      <c r="F96" s="49">
        <v>779.23</v>
      </c>
      <c r="G96" s="166">
        <f t="shared" si="3"/>
        <v>0.4745615103532278</v>
      </c>
      <c r="H96" s="49"/>
      <c r="I96" s="49"/>
    </row>
    <row r="97" spans="1:9" ht="12.75">
      <c r="A97" s="19" t="s">
        <v>58</v>
      </c>
      <c r="B97" s="5" t="s">
        <v>47</v>
      </c>
      <c r="C97" s="5"/>
      <c r="D97" s="5"/>
      <c r="E97" s="28">
        <v>8500</v>
      </c>
      <c r="F97" s="49">
        <v>2999.66</v>
      </c>
      <c r="G97" s="166">
        <f t="shared" si="3"/>
        <v>0.3529011764705882</v>
      </c>
      <c r="H97" s="49"/>
      <c r="I97" s="49"/>
    </row>
    <row r="98" spans="1:9" ht="12.75">
      <c r="A98" s="19" t="s">
        <v>59</v>
      </c>
      <c r="B98" s="5" t="s">
        <v>60</v>
      </c>
      <c r="C98" s="5"/>
      <c r="D98" s="5"/>
      <c r="E98" s="28">
        <v>157000</v>
      </c>
      <c r="F98" s="49">
        <v>73891.42</v>
      </c>
      <c r="G98" s="166">
        <f t="shared" si="3"/>
        <v>0.4706459872611465</v>
      </c>
      <c r="H98" s="49"/>
      <c r="I98" s="49"/>
    </row>
    <row r="99" spans="1:9" ht="12.75">
      <c r="A99" s="19" t="s">
        <v>61</v>
      </c>
      <c r="B99" s="5" t="s">
        <v>48</v>
      </c>
      <c r="C99" s="5"/>
      <c r="D99" s="5"/>
      <c r="E99" s="28">
        <v>55614</v>
      </c>
      <c r="F99" s="49">
        <v>26134.73</v>
      </c>
      <c r="G99" s="166">
        <f t="shared" si="3"/>
        <v>0.469930772826986</v>
      </c>
      <c r="H99" s="49"/>
      <c r="I99" s="49"/>
    </row>
    <row r="100" spans="1:9" ht="12.75">
      <c r="A100" s="19" t="s">
        <v>555</v>
      </c>
      <c r="B100" s="87" t="s">
        <v>556</v>
      </c>
      <c r="C100" s="5"/>
      <c r="D100" s="5"/>
      <c r="E100" s="28">
        <v>485</v>
      </c>
      <c r="F100" s="49">
        <v>0</v>
      </c>
      <c r="G100" s="166">
        <f t="shared" si="3"/>
        <v>0</v>
      </c>
      <c r="H100" s="49"/>
      <c r="I100" s="49"/>
    </row>
    <row r="101" spans="1:9" ht="12.75">
      <c r="A101" s="19" t="s">
        <v>62</v>
      </c>
      <c r="B101" s="5" t="s">
        <v>63</v>
      </c>
      <c r="C101" s="5"/>
      <c r="D101" s="5"/>
      <c r="E101" s="28">
        <v>23192</v>
      </c>
      <c r="F101" s="49">
        <v>7221.69</v>
      </c>
      <c r="G101" s="166">
        <f t="shared" si="3"/>
        <v>0.3113871162469817</v>
      </c>
      <c r="H101" s="5"/>
      <c r="I101" s="49"/>
    </row>
    <row r="102" spans="1:9" ht="12.75">
      <c r="A102" s="19" t="s">
        <v>752</v>
      </c>
      <c r="B102" s="87" t="s">
        <v>760</v>
      </c>
      <c r="C102" s="5"/>
      <c r="D102" s="5"/>
      <c r="E102" s="28">
        <v>450</v>
      </c>
      <c r="F102" s="49">
        <v>200.54</v>
      </c>
      <c r="G102" s="166">
        <f t="shared" si="3"/>
        <v>0.44564444444444445</v>
      </c>
      <c r="H102" s="5"/>
      <c r="I102" s="49"/>
    </row>
    <row r="103" spans="1:9" ht="12.75">
      <c r="A103" s="19" t="s">
        <v>753</v>
      </c>
      <c r="B103" s="87" t="s">
        <v>761</v>
      </c>
      <c r="C103" s="5"/>
      <c r="D103" s="5"/>
      <c r="E103" s="28">
        <v>3000</v>
      </c>
      <c r="F103" s="49">
        <v>900.55</v>
      </c>
      <c r="G103" s="166">
        <f t="shared" si="3"/>
        <v>0.3001833333333333</v>
      </c>
      <c r="H103" s="5"/>
      <c r="I103" s="49"/>
    </row>
    <row r="104" spans="1:9" ht="12.75">
      <c r="A104" s="19" t="s">
        <v>454</v>
      </c>
      <c r="B104" s="87" t="s">
        <v>64</v>
      </c>
      <c r="C104" s="5"/>
      <c r="D104" s="5"/>
      <c r="E104" s="28">
        <v>230</v>
      </c>
      <c r="F104" s="49">
        <v>0</v>
      </c>
      <c r="G104" s="166">
        <f t="shared" si="3"/>
        <v>0</v>
      </c>
      <c r="H104" s="5"/>
      <c r="I104" s="49"/>
    </row>
    <row r="105" spans="1:9" ht="12.75">
      <c r="A105" s="19" t="s">
        <v>65</v>
      </c>
      <c r="B105" s="5" t="s">
        <v>66</v>
      </c>
      <c r="C105" s="5"/>
      <c r="D105" s="5"/>
      <c r="E105" s="28">
        <v>23650</v>
      </c>
      <c r="F105" s="49">
        <v>13298.31</v>
      </c>
      <c r="G105" s="166">
        <f t="shared" si="3"/>
        <v>0.5622964059196617</v>
      </c>
      <c r="H105" s="5"/>
      <c r="I105" s="49"/>
    </row>
    <row r="106" spans="1:9" ht="12.75">
      <c r="A106" s="19" t="s">
        <v>67</v>
      </c>
      <c r="B106" s="87" t="s">
        <v>238</v>
      </c>
      <c r="C106" s="5"/>
      <c r="D106" s="5"/>
      <c r="E106" s="28">
        <v>3120</v>
      </c>
      <c r="F106" s="49">
        <v>3120</v>
      </c>
      <c r="G106" s="166">
        <f t="shared" si="3"/>
        <v>1</v>
      </c>
      <c r="H106" s="5"/>
      <c r="I106" s="49"/>
    </row>
    <row r="107" spans="1:9" ht="12.75">
      <c r="A107" s="19" t="s">
        <v>754</v>
      </c>
      <c r="B107" s="87" t="s">
        <v>762</v>
      </c>
      <c r="C107" s="5"/>
      <c r="D107" s="5"/>
      <c r="E107" s="28">
        <v>38500</v>
      </c>
      <c r="F107" s="49">
        <v>3546.65</v>
      </c>
      <c r="G107" s="166">
        <f t="shared" si="3"/>
        <v>0.09212077922077923</v>
      </c>
      <c r="H107" s="5"/>
      <c r="I107" s="49"/>
    </row>
    <row r="108" spans="1:9" ht="12.75">
      <c r="A108" s="19" t="s">
        <v>755</v>
      </c>
      <c r="B108" s="87" t="s">
        <v>2</v>
      </c>
      <c r="C108" s="5"/>
      <c r="D108" s="5"/>
      <c r="E108" s="28">
        <v>70</v>
      </c>
      <c r="F108" s="49">
        <v>62.56</v>
      </c>
      <c r="G108" s="166">
        <f t="shared" si="3"/>
        <v>0.8937142857142858</v>
      </c>
      <c r="H108" s="5"/>
      <c r="I108" s="49"/>
    </row>
    <row r="109" spans="1:9" ht="12.75">
      <c r="A109" s="19" t="s">
        <v>756</v>
      </c>
      <c r="B109" s="87" t="s">
        <v>749</v>
      </c>
      <c r="C109" s="5"/>
      <c r="D109" s="5"/>
      <c r="E109" s="28">
        <v>600</v>
      </c>
      <c r="F109" s="49">
        <v>0</v>
      </c>
      <c r="G109" s="166">
        <f t="shared" si="3"/>
        <v>0</v>
      </c>
      <c r="H109" s="5"/>
      <c r="I109" s="49"/>
    </row>
    <row r="110" spans="1:9" ht="12.75">
      <c r="A110" s="19" t="s">
        <v>757</v>
      </c>
      <c r="B110" s="87" t="s">
        <v>750</v>
      </c>
      <c r="C110" s="5"/>
      <c r="D110" s="5"/>
      <c r="E110" s="28">
        <v>2715</v>
      </c>
      <c r="F110" s="49">
        <v>408.59</v>
      </c>
      <c r="G110" s="166">
        <f t="shared" si="3"/>
        <v>0.15049355432780845</v>
      </c>
      <c r="H110" s="5"/>
      <c r="I110" s="49"/>
    </row>
    <row r="111" spans="1:9" ht="12.75">
      <c r="A111" s="19"/>
      <c r="B111" s="87" t="s">
        <v>751</v>
      </c>
      <c r="C111" s="5"/>
      <c r="D111" s="5"/>
      <c r="E111" s="28"/>
      <c r="F111" s="49"/>
      <c r="G111" s="166"/>
      <c r="H111" s="5"/>
      <c r="I111" s="49"/>
    </row>
    <row r="112" spans="1:9" ht="12.75">
      <c r="A112" s="19" t="s">
        <v>758</v>
      </c>
      <c r="B112" s="87" t="s">
        <v>763</v>
      </c>
      <c r="C112" s="5"/>
      <c r="D112" s="5"/>
      <c r="E112" s="28">
        <v>1600</v>
      </c>
      <c r="F112" s="49">
        <v>0</v>
      </c>
      <c r="G112" s="166">
        <f t="shared" si="3"/>
        <v>0</v>
      </c>
      <c r="H112" s="5"/>
      <c r="I112" s="49"/>
    </row>
    <row r="113" spans="1:9" ht="12.75">
      <c r="A113" s="19" t="s">
        <v>759</v>
      </c>
      <c r="B113" s="87" t="s">
        <v>245</v>
      </c>
      <c r="C113" s="5"/>
      <c r="D113" s="5"/>
      <c r="E113" s="28">
        <v>8530</v>
      </c>
      <c r="F113" s="49">
        <v>6991.02</v>
      </c>
      <c r="G113" s="167">
        <f t="shared" si="3"/>
        <v>0.8195803048065651</v>
      </c>
      <c r="H113" s="5"/>
      <c r="I113" s="49"/>
    </row>
    <row r="114" spans="1:9" ht="12.75">
      <c r="A114" s="110" t="s">
        <v>26</v>
      </c>
      <c r="B114" s="111" t="s">
        <v>27</v>
      </c>
      <c r="C114" s="111"/>
      <c r="D114" s="111"/>
      <c r="E114" s="224">
        <f>SUM(E92:E113)</f>
        <v>400797</v>
      </c>
      <c r="F114" s="224">
        <f>SUM(F92:F113)</f>
        <v>176826.68999999997</v>
      </c>
      <c r="G114" s="166">
        <f t="shared" si="3"/>
        <v>0.4411876585902588</v>
      </c>
      <c r="H114" s="49"/>
      <c r="I114" s="49"/>
    </row>
    <row r="115" spans="1:9" ht="13.5" thickBot="1">
      <c r="A115" s="17"/>
      <c r="B115" s="10"/>
      <c r="C115" s="10"/>
      <c r="D115" s="10"/>
      <c r="E115" s="33"/>
      <c r="F115" s="199"/>
      <c r="G115" s="33"/>
      <c r="H115" s="49"/>
      <c r="I115" s="49"/>
    </row>
    <row r="116" spans="1:9" ht="12.75">
      <c r="A116" s="23">
        <v>400</v>
      </c>
      <c r="B116" s="25" t="s">
        <v>239</v>
      </c>
      <c r="C116" s="25"/>
      <c r="D116" s="25"/>
      <c r="E116" s="31">
        <f>SUM(E114)</f>
        <v>400797</v>
      </c>
      <c r="F116" s="31">
        <f>SUM(F114)</f>
        <v>176826.68999999997</v>
      </c>
      <c r="G116" s="168">
        <f>F116/E116</f>
        <v>0.4411876585902588</v>
      </c>
      <c r="H116" s="49"/>
      <c r="I116" s="49"/>
    </row>
    <row r="117" spans="1:9" ht="12.75">
      <c r="A117" s="14"/>
      <c r="B117" s="9"/>
      <c r="C117" s="9"/>
      <c r="D117" s="9"/>
      <c r="E117" s="196"/>
      <c r="F117" s="213"/>
      <c r="G117" s="14"/>
      <c r="H117" s="9"/>
      <c r="I117" s="9"/>
    </row>
    <row r="118" spans="1:9" ht="12.75">
      <c r="A118" s="95" t="s">
        <v>557</v>
      </c>
      <c r="B118" s="96" t="s">
        <v>455</v>
      </c>
      <c r="C118" s="96"/>
      <c r="D118" s="96"/>
      <c r="E118" s="90">
        <v>100000</v>
      </c>
      <c r="F118" s="198">
        <v>100000</v>
      </c>
      <c r="G118" s="166">
        <f>F118/E118</f>
        <v>1</v>
      </c>
      <c r="H118" s="9"/>
      <c r="I118" s="9"/>
    </row>
    <row r="119" spans="1:9" ht="12.75">
      <c r="A119" s="98"/>
      <c r="B119" s="99" t="s">
        <v>558</v>
      </c>
      <c r="C119" s="99"/>
      <c r="D119" s="99"/>
      <c r="E119" s="102"/>
      <c r="F119" s="197"/>
      <c r="G119" s="109"/>
      <c r="H119" s="9"/>
      <c r="I119" s="9"/>
    </row>
    <row r="120" spans="1:9" ht="12.75">
      <c r="A120" s="95" t="s">
        <v>559</v>
      </c>
      <c r="B120" s="96" t="s">
        <v>560</v>
      </c>
      <c r="C120" s="96"/>
      <c r="D120" s="96"/>
      <c r="E120" s="90">
        <f>SUM(E118:E119)</f>
        <v>100000</v>
      </c>
      <c r="F120" s="90">
        <f>SUM(F118:F119)</f>
        <v>100000</v>
      </c>
      <c r="G120" s="166">
        <f>F120/E120</f>
        <v>1</v>
      </c>
      <c r="H120" s="9"/>
      <c r="I120" s="9"/>
    </row>
    <row r="121" spans="1:9" ht="12.75">
      <c r="A121" s="95"/>
      <c r="B121" s="96"/>
      <c r="C121" s="96"/>
      <c r="D121" s="96"/>
      <c r="E121" s="90"/>
      <c r="F121" s="198"/>
      <c r="G121" s="166"/>
      <c r="H121" s="9"/>
      <c r="I121" s="9"/>
    </row>
    <row r="122" spans="1:9" ht="12.75">
      <c r="A122" s="95" t="s">
        <v>764</v>
      </c>
      <c r="B122" s="96" t="s">
        <v>92</v>
      </c>
      <c r="C122" s="96"/>
      <c r="D122" s="96"/>
      <c r="E122" s="90">
        <v>70</v>
      </c>
      <c r="F122" s="198">
        <v>60.28</v>
      </c>
      <c r="G122" s="166">
        <f>F122/E122</f>
        <v>0.8611428571428572</v>
      </c>
      <c r="H122" s="9"/>
      <c r="I122" s="9"/>
    </row>
    <row r="123" spans="1:9" ht="12.75">
      <c r="A123" s="19" t="s">
        <v>68</v>
      </c>
      <c r="B123" s="5" t="s">
        <v>47</v>
      </c>
      <c r="C123" s="5"/>
      <c r="D123" s="5"/>
      <c r="E123" s="28">
        <v>41425</v>
      </c>
      <c r="F123" s="49">
        <v>18456.91</v>
      </c>
      <c r="G123" s="166">
        <f aca="true" t="shared" si="4" ref="G123:G129">F123/E123</f>
        <v>0.4455500301750151</v>
      </c>
      <c r="H123" s="49"/>
      <c r="I123" s="49"/>
    </row>
    <row r="124" spans="1:9" ht="12.75">
      <c r="A124" s="19" t="s">
        <v>69</v>
      </c>
      <c r="B124" s="5" t="s">
        <v>48</v>
      </c>
      <c r="C124" s="5"/>
      <c r="D124" s="5"/>
      <c r="E124" s="28">
        <v>46454</v>
      </c>
      <c r="F124" s="49">
        <v>4721.4</v>
      </c>
      <c r="G124" s="166">
        <f t="shared" si="4"/>
        <v>0.10163602703749945</v>
      </c>
      <c r="H124" s="49"/>
      <c r="I124" s="49"/>
    </row>
    <row r="125" spans="1:9" ht="12.75">
      <c r="A125" s="19" t="s">
        <v>70</v>
      </c>
      <c r="B125" s="5" t="s">
        <v>63</v>
      </c>
      <c r="C125" s="5"/>
      <c r="D125" s="5"/>
      <c r="E125" s="28">
        <v>168368</v>
      </c>
      <c r="F125" s="49">
        <v>102722.24</v>
      </c>
      <c r="G125" s="166">
        <f t="shared" si="4"/>
        <v>0.6101054832272166</v>
      </c>
      <c r="H125" s="49"/>
      <c r="I125" s="49"/>
    </row>
    <row r="126" spans="1:9" ht="12.75">
      <c r="A126" s="19" t="s">
        <v>561</v>
      </c>
      <c r="B126" s="87" t="s">
        <v>66</v>
      </c>
      <c r="C126" s="5"/>
      <c r="D126" s="5"/>
      <c r="E126" s="28">
        <v>1000</v>
      </c>
      <c r="F126" s="49">
        <v>659.65</v>
      </c>
      <c r="G126" s="166">
        <f t="shared" si="4"/>
        <v>0.65965</v>
      </c>
      <c r="H126" s="49"/>
      <c r="I126" s="49"/>
    </row>
    <row r="127" spans="1:9" ht="12.75">
      <c r="A127" s="19" t="s">
        <v>71</v>
      </c>
      <c r="B127" s="87" t="s">
        <v>360</v>
      </c>
      <c r="C127" s="5"/>
      <c r="D127" s="5"/>
      <c r="E127" s="28">
        <v>411500</v>
      </c>
      <c r="F127" s="49">
        <v>20042.16</v>
      </c>
      <c r="G127" s="166">
        <f t="shared" si="4"/>
        <v>0.04870512758201701</v>
      </c>
      <c r="H127" s="49"/>
      <c r="I127" s="49"/>
    </row>
    <row r="128" spans="1:9" ht="12.75">
      <c r="A128" s="20" t="s">
        <v>765</v>
      </c>
      <c r="B128" s="4" t="s">
        <v>245</v>
      </c>
      <c r="C128" s="4"/>
      <c r="D128" s="4"/>
      <c r="E128" s="30">
        <v>10000</v>
      </c>
      <c r="F128" s="72">
        <v>0</v>
      </c>
      <c r="G128" s="167">
        <f t="shared" si="4"/>
        <v>0</v>
      </c>
      <c r="H128" s="49"/>
      <c r="I128" s="49"/>
    </row>
    <row r="129" spans="1:9" ht="12.75">
      <c r="A129" s="19" t="s">
        <v>240</v>
      </c>
      <c r="B129" s="5" t="s">
        <v>297</v>
      </c>
      <c r="C129" s="5"/>
      <c r="D129" s="5"/>
      <c r="E129" s="28">
        <f>SUM(E122:E128)</f>
        <v>678817</v>
      </c>
      <c r="F129" s="28">
        <f>SUM(F122:F128)</f>
        <v>146662.63999999998</v>
      </c>
      <c r="G129" s="166">
        <f t="shared" si="4"/>
        <v>0.21605622723060852</v>
      </c>
      <c r="H129" s="49"/>
      <c r="I129" s="49"/>
    </row>
    <row r="130" spans="1:9" ht="13.5" thickBot="1">
      <c r="A130" s="17"/>
      <c r="B130" s="10"/>
      <c r="C130" s="10"/>
      <c r="D130" s="10"/>
      <c r="E130" s="33"/>
      <c r="F130" s="199"/>
      <c r="G130" s="17"/>
      <c r="H130" s="5"/>
      <c r="I130" s="5"/>
    </row>
    <row r="131" spans="1:9" ht="12.75">
      <c r="A131" s="23">
        <v>600</v>
      </c>
      <c r="B131" s="25" t="s">
        <v>44</v>
      </c>
      <c r="C131" s="25"/>
      <c r="D131" s="25"/>
      <c r="E131" s="31">
        <f>SUM(E120+E129)</f>
        <v>778817</v>
      </c>
      <c r="F131" s="31">
        <f>SUM(F120+F129)</f>
        <v>246662.63999999998</v>
      </c>
      <c r="G131" s="168">
        <f>F131/E131</f>
        <v>0.3167145041774897</v>
      </c>
      <c r="H131" s="37"/>
      <c r="I131" s="37"/>
    </row>
    <row r="132" spans="1:9" ht="12.75">
      <c r="A132" s="23"/>
      <c r="B132" s="25"/>
      <c r="C132" s="25"/>
      <c r="D132" s="25"/>
      <c r="E132" s="31"/>
      <c r="F132" s="37"/>
      <c r="G132" s="168"/>
      <c r="H132" s="37"/>
      <c r="I132" s="37"/>
    </row>
    <row r="133" spans="1:9" ht="12.75">
      <c r="A133" s="20" t="s">
        <v>72</v>
      </c>
      <c r="B133" s="4" t="s">
        <v>63</v>
      </c>
      <c r="C133" s="4"/>
      <c r="D133" s="4"/>
      <c r="E133" s="30">
        <v>53840</v>
      </c>
      <c r="F133" s="72">
        <v>14988.4</v>
      </c>
      <c r="G133" s="167">
        <f>F133/E133</f>
        <v>0.27838781575037147</v>
      </c>
      <c r="H133" s="37"/>
      <c r="I133" s="37"/>
    </row>
    <row r="134" spans="1:9" ht="12.75">
      <c r="A134" s="19" t="s">
        <v>312</v>
      </c>
      <c r="B134" s="5" t="s">
        <v>313</v>
      </c>
      <c r="C134" s="5"/>
      <c r="D134" s="5"/>
      <c r="E134" s="28">
        <f>SUM(E133)</f>
        <v>53840</v>
      </c>
      <c r="F134" s="28">
        <f>SUM(F133)</f>
        <v>14988.4</v>
      </c>
      <c r="G134" s="166">
        <f>F134/E134</f>
        <v>0.27838781575037147</v>
      </c>
      <c r="H134" s="37"/>
      <c r="I134" s="37"/>
    </row>
    <row r="135" spans="1:9" ht="12.75">
      <c r="A135" s="23"/>
      <c r="B135" s="25"/>
      <c r="C135" s="25"/>
      <c r="D135" s="25"/>
      <c r="E135" s="31"/>
      <c r="F135" s="37"/>
      <c r="G135" s="94"/>
      <c r="H135" s="37"/>
      <c r="I135" s="37"/>
    </row>
    <row r="136" spans="1:9" ht="12.75">
      <c r="A136" s="19" t="s">
        <v>281</v>
      </c>
      <c r="B136" s="5" t="s">
        <v>563</v>
      </c>
      <c r="C136" s="5"/>
      <c r="D136" s="5"/>
      <c r="E136" s="28">
        <v>700</v>
      </c>
      <c r="F136" s="49">
        <v>0</v>
      </c>
      <c r="G136" s="166">
        <f aca="true" t="shared" si="5" ref="G136:G163">F136/E136</f>
        <v>0</v>
      </c>
      <c r="H136" s="55"/>
      <c r="I136" s="49"/>
    </row>
    <row r="137" spans="1:9" ht="12.75">
      <c r="A137" s="19" t="s">
        <v>73</v>
      </c>
      <c r="B137" s="5" t="s">
        <v>51</v>
      </c>
      <c r="C137" s="5"/>
      <c r="D137" s="5"/>
      <c r="E137" s="28">
        <v>75725</v>
      </c>
      <c r="F137" s="49">
        <v>38414.88</v>
      </c>
      <c r="G137" s="166">
        <f t="shared" si="5"/>
        <v>0.5072945526576428</v>
      </c>
      <c r="H137" s="5"/>
      <c r="I137" s="49"/>
    </row>
    <row r="138" spans="1:9" ht="12.75">
      <c r="A138" s="19" t="s">
        <v>74</v>
      </c>
      <c r="B138" s="5" t="s">
        <v>53</v>
      </c>
      <c r="C138" s="5"/>
      <c r="D138" s="5"/>
      <c r="E138" s="28">
        <v>6161</v>
      </c>
      <c r="F138" s="49">
        <v>6160.78</v>
      </c>
      <c r="G138" s="166">
        <f t="shared" si="5"/>
        <v>0.9999642915111183</v>
      </c>
      <c r="H138" s="55"/>
      <c r="I138" s="49"/>
    </row>
    <row r="139" spans="1:9" ht="12.75">
      <c r="A139" s="19" t="s">
        <v>75</v>
      </c>
      <c r="B139" s="5" t="s">
        <v>55</v>
      </c>
      <c r="C139" s="5"/>
      <c r="D139" s="5"/>
      <c r="E139" s="28">
        <v>14077</v>
      </c>
      <c r="F139" s="49">
        <v>7662.6</v>
      </c>
      <c r="G139" s="166">
        <f t="shared" si="5"/>
        <v>0.5443347304113093</v>
      </c>
      <c r="H139" s="5"/>
      <c r="I139" s="49"/>
    </row>
    <row r="140" spans="1:9" ht="12.75">
      <c r="A140" s="19" t="s">
        <v>76</v>
      </c>
      <c r="B140" s="5" t="s">
        <v>57</v>
      </c>
      <c r="C140" s="5"/>
      <c r="D140" s="5"/>
      <c r="E140" s="28">
        <v>2007</v>
      </c>
      <c r="F140" s="49">
        <v>1092.1</v>
      </c>
      <c r="G140" s="166">
        <f t="shared" si="5"/>
        <v>0.544145490782262</v>
      </c>
      <c r="H140" s="5"/>
      <c r="I140" s="49"/>
    </row>
    <row r="141" spans="1:9" ht="12.75">
      <c r="A141" s="19" t="s">
        <v>77</v>
      </c>
      <c r="B141" s="5" t="s">
        <v>47</v>
      </c>
      <c r="C141" s="5"/>
      <c r="D141" s="5"/>
      <c r="E141" s="28">
        <v>40000</v>
      </c>
      <c r="F141" s="49">
        <v>11173.53</v>
      </c>
      <c r="G141" s="166">
        <f t="shared" si="5"/>
        <v>0.27933825</v>
      </c>
      <c r="H141" s="49"/>
      <c r="I141" s="49"/>
    </row>
    <row r="142" spans="1:9" ht="12.75">
      <c r="A142" s="19" t="s">
        <v>78</v>
      </c>
      <c r="B142" s="5" t="s">
        <v>60</v>
      </c>
      <c r="C142" s="5"/>
      <c r="D142" s="5"/>
      <c r="E142" s="28">
        <v>80720</v>
      </c>
      <c r="F142" s="49">
        <v>61737.27</v>
      </c>
      <c r="G142" s="166">
        <f t="shared" si="5"/>
        <v>0.7648323835480674</v>
      </c>
      <c r="H142" s="5"/>
      <c r="I142" s="49"/>
    </row>
    <row r="143" spans="1:9" ht="12.75">
      <c r="A143" s="53"/>
      <c r="B143" s="4"/>
      <c r="C143" s="4"/>
      <c r="D143" s="4"/>
      <c r="E143" s="30"/>
      <c r="F143" s="72"/>
      <c r="G143" s="167"/>
      <c r="H143" s="5"/>
      <c r="I143" s="49"/>
    </row>
    <row r="144" spans="1:9" ht="12.75">
      <c r="A144" s="5"/>
      <c r="B144" s="5"/>
      <c r="C144" s="5"/>
      <c r="D144" s="5"/>
      <c r="E144" s="49"/>
      <c r="F144" s="49"/>
      <c r="G144" s="169"/>
      <c r="H144" s="5"/>
      <c r="I144" s="49"/>
    </row>
    <row r="145" spans="1:9" ht="13.5" thickBot="1">
      <c r="A145" s="39"/>
      <c r="B145" s="39"/>
      <c r="C145" s="39"/>
      <c r="D145" s="39"/>
      <c r="E145" s="221"/>
      <c r="F145" s="221"/>
      <c r="G145" s="39"/>
      <c r="H145" s="5"/>
      <c r="I145" s="49"/>
    </row>
    <row r="146" spans="1:9" ht="13.5" thickTop="1">
      <c r="A146" s="11" t="s">
        <v>303</v>
      </c>
      <c r="B146" s="25"/>
      <c r="C146" s="25"/>
      <c r="D146" s="25"/>
      <c r="E146" s="211" t="s">
        <v>305</v>
      </c>
      <c r="F146" s="213" t="s">
        <v>357</v>
      </c>
      <c r="G146" s="11" t="s">
        <v>358</v>
      </c>
      <c r="H146" s="5"/>
      <c r="I146" s="49"/>
    </row>
    <row r="147" spans="1:9" ht="13.5" thickBot="1">
      <c r="A147" s="12" t="s">
        <v>302</v>
      </c>
      <c r="B147" s="6" t="s">
        <v>304</v>
      </c>
      <c r="C147" s="6"/>
      <c r="D147" s="6"/>
      <c r="E147" s="193" t="s">
        <v>43</v>
      </c>
      <c r="F147" s="192" t="s">
        <v>43</v>
      </c>
      <c r="G147" s="12" t="s">
        <v>359</v>
      </c>
      <c r="H147" s="5"/>
      <c r="I147" s="49"/>
    </row>
    <row r="148" spans="1:9" ht="14.25" thickBot="1" thickTop="1">
      <c r="A148" s="44" t="s">
        <v>19</v>
      </c>
      <c r="B148" s="43" t="s">
        <v>20</v>
      </c>
      <c r="C148" s="43"/>
      <c r="D148" s="43"/>
      <c r="E148" s="222" t="s">
        <v>21</v>
      </c>
      <c r="F148" s="223" t="s">
        <v>263</v>
      </c>
      <c r="G148" s="44" t="s">
        <v>339</v>
      </c>
      <c r="H148" s="5"/>
      <c r="I148" s="49"/>
    </row>
    <row r="149" spans="1:9" ht="12.75">
      <c r="A149" s="41"/>
      <c r="B149" s="5"/>
      <c r="C149" s="5"/>
      <c r="D149" s="5"/>
      <c r="E149" s="28"/>
      <c r="F149" s="49"/>
      <c r="G149" s="166"/>
      <c r="H149" s="5"/>
      <c r="I149" s="49"/>
    </row>
    <row r="150" spans="1:9" ht="12.75">
      <c r="A150" s="41" t="s">
        <v>79</v>
      </c>
      <c r="B150" s="41" t="s">
        <v>48</v>
      </c>
      <c r="C150" s="5"/>
      <c r="D150" s="5"/>
      <c r="E150" s="28">
        <v>112410</v>
      </c>
      <c r="F150" s="84">
        <v>6673.7</v>
      </c>
      <c r="G150" s="166">
        <f t="shared" si="5"/>
        <v>0.059369273196334844</v>
      </c>
      <c r="H150" s="49"/>
      <c r="I150" s="49"/>
    </row>
    <row r="151" spans="1:9" ht="12.75">
      <c r="A151" s="41" t="s">
        <v>564</v>
      </c>
      <c r="B151" s="151" t="s">
        <v>556</v>
      </c>
      <c r="C151" s="5"/>
      <c r="D151" s="5"/>
      <c r="E151" s="28">
        <v>380</v>
      </c>
      <c r="F151" s="49">
        <v>0</v>
      </c>
      <c r="G151" s="166">
        <f t="shared" si="5"/>
        <v>0</v>
      </c>
      <c r="H151" s="49"/>
      <c r="I151" s="49"/>
    </row>
    <row r="152" spans="1:9" ht="12.75">
      <c r="A152" s="19" t="s">
        <v>80</v>
      </c>
      <c r="B152" s="5" t="s">
        <v>63</v>
      </c>
      <c r="C152" s="5"/>
      <c r="D152" s="5"/>
      <c r="E152" s="28">
        <v>53884</v>
      </c>
      <c r="F152" s="49">
        <v>9635.95</v>
      </c>
      <c r="G152" s="166">
        <f t="shared" si="5"/>
        <v>0.17882766683987827</v>
      </c>
      <c r="H152" s="49"/>
      <c r="I152" s="49"/>
    </row>
    <row r="153" spans="1:9" ht="12.75">
      <c r="A153" s="19" t="s">
        <v>766</v>
      </c>
      <c r="B153" s="87" t="s">
        <v>761</v>
      </c>
      <c r="C153" s="5"/>
      <c r="D153" s="5"/>
      <c r="E153" s="28">
        <v>1000</v>
      </c>
      <c r="F153" s="49">
        <v>331.87</v>
      </c>
      <c r="G153" s="166">
        <f t="shared" si="5"/>
        <v>0.33187</v>
      </c>
      <c r="H153" s="49"/>
      <c r="I153" s="49"/>
    </row>
    <row r="154" spans="1:9" ht="12.75">
      <c r="A154" s="19" t="s">
        <v>81</v>
      </c>
      <c r="B154" s="5" t="s">
        <v>64</v>
      </c>
      <c r="C154" s="5"/>
      <c r="D154" s="5"/>
      <c r="E154" s="28">
        <v>200</v>
      </c>
      <c r="F154" s="49">
        <v>35.1</v>
      </c>
      <c r="G154" s="166">
        <f t="shared" si="5"/>
        <v>0.17550000000000002</v>
      </c>
      <c r="H154" s="5"/>
      <c r="I154" s="49"/>
    </row>
    <row r="155" spans="1:9" ht="12.75">
      <c r="A155" s="19" t="s">
        <v>82</v>
      </c>
      <c r="B155" s="5" t="s">
        <v>66</v>
      </c>
      <c r="C155" s="5"/>
      <c r="D155" s="5"/>
      <c r="E155" s="28">
        <v>2600</v>
      </c>
      <c r="F155" s="49">
        <v>2453</v>
      </c>
      <c r="G155" s="166">
        <f t="shared" si="5"/>
        <v>0.9434615384615385</v>
      </c>
      <c r="H155" s="55"/>
      <c r="I155" s="49"/>
    </row>
    <row r="156" spans="1:9" ht="12.75">
      <c r="A156" s="19" t="s">
        <v>83</v>
      </c>
      <c r="B156" s="87" t="s">
        <v>84</v>
      </c>
      <c r="C156" s="5"/>
      <c r="D156" s="5"/>
      <c r="E156" s="28">
        <v>3219</v>
      </c>
      <c r="F156" s="49">
        <v>3219</v>
      </c>
      <c r="G156" s="166">
        <f t="shared" si="5"/>
        <v>1</v>
      </c>
      <c r="H156" s="55"/>
      <c r="I156" s="49"/>
    </row>
    <row r="157" spans="1:9" ht="12.75">
      <c r="A157" s="19" t="s">
        <v>767</v>
      </c>
      <c r="B157" s="87" t="s">
        <v>771</v>
      </c>
      <c r="C157" s="5"/>
      <c r="D157" s="5"/>
      <c r="E157" s="28">
        <v>6000</v>
      </c>
      <c r="F157" s="49">
        <v>0</v>
      </c>
      <c r="G157" s="166">
        <f t="shared" si="5"/>
        <v>0</v>
      </c>
      <c r="H157" s="55"/>
      <c r="I157" s="49"/>
    </row>
    <row r="158" spans="1:9" ht="12.75">
      <c r="A158" s="19"/>
      <c r="B158" s="87" t="s">
        <v>772</v>
      </c>
      <c r="C158" s="5"/>
      <c r="D158" s="5"/>
      <c r="E158" s="28"/>
      <c r="F158" s="49"/>
      <c r="G158" s="166"/>
      <c r="H158" s="55"/>
      <c r="I158" s="49"/>
    </row>
    <row r="159" spans="1:9" ht="12.75">
      <c r="A159" s="19" t="s">
        <v>768</v>
      </c>
      <c r="B159" s="87" t="s">
        <v>749</v>
      </c>
      <c r="C159" s="5"/>
      <c r="D159" s="5"/>
      <c r="E159" s="28">
        <v>600</v>
      </c>
      <c r="F159" s="49">
        <v>60</v>
      </c>
      <c r="G159" s="166">
        <f t="shared" si="5"/>
        <v>0.1</v>
      </c>
      <c r="H159" s="55"/>
      <c r="I159" s="49"/>
    </row>
    <row r="160" spans="1:9" ht="12.75">
      <c r="A160" s="19" t="s">
        <v>769</v>
      </c>
      <c r="B160" s="87" t="s">
        <v>750</v>
      </c>
      <c r="C160" s="5"/>
      <c r="D160" s="5"/>
      <c r="E160" s="28">
        <v>3000</v>
      </c>
      <c r="F160" s="49">
        <v>0</v>
      </c>
      <c r="G160" s="166">
        <f t="shared" si="5"/>
        <v>0</v>
      </c>
      <c r="H160" s="55"/>
      <c r="I160" s="49"/>
    </row>
    <row r="161" spans="1:9" ht="12.75">
      <c r="A161" s="19"/>
      <c r="B161" s="87" t="s">
        <v>751</v>
      </c>
      <c r="C161" s="5"/>
      <c r="D161" s="5"/>
      <c r="E161" s="28"/>
      <c r="F161" s="49"/>
      <c r="G161" s="166"/>
      <c r="H161" s="55"/>
      <c r="I161" s="49"/>
    </row>
    <row r="162" spans="1:9" ht="12.75">
      <c r="A162" s="20" t="s">
        <v>770</v>
      </c>
      <c r="B162" s="88" t="s">
        <v>763</v>
      </c>
      <c r="C162" s="4"/>
      <c r="D162" s="4"/>
      <c r="E162" s="30">
        <v>1200</v>
      </c>
      <c r="F162" s="72">
        <v>0</v>
      </c>
      <c r="G162" s="167">
        <f t="shared" si="5"/>
        <v>0</v>
      </c>
      <c r="H162" s="55"/>
      <c r="I162" s="49"/>
    </row>
    <row r="163" spans="1:9" ht="12.75">
      <c r="A163" s="19" t="s">
        <v>314</v>
      </c>
      <c r="B163" s="5" t="s">
        <v>308</v>
      </c>
      <c r="C163" s="5"/>
      <c r="D163" s="5"/>
      <c r="E163" s="28">
        <f>SUM(E136:E162)</f>
        <v>403883</v>
      </c>
      <c r="F163" s="28">
        <f>SUM(F136:F162)</f>
        <v>148649.78</v>
      </c>
      <c r="G163" s="166">
        <f t="shared" si="5"/>
        <v>0.36805158919786174</v>
      </c>
      <c r="H163" s="49"/>
      <c r="I163" s="49"/>
    </row>
    <row r="164" spans="1:9" ht="13.5" thickBot="1">
      <c r="A164" s="17"/>
      <c r="B164" s="10"/>
      <c r="C164" s="10"/>
      <c r="D164" s="10"/>
      <c r="E164" s="33"/>
      <c r="F164" s="199"/>
      <c r="G164" s="17"/>
      <c r="H164" s="5"/>
      <c r="I164" s="5"/>
    </row>
    <row r="165" spans="1:9" ht="12.75">
      <c r="A165" s="23">
        <v>700</v>
      </c>
      <c r="B165" s="25" t="s">
        <v>315</v>
      </c>
      <c r="C165" s="25"/>
      <c r="D165" s="25"/>
      <c r="E165" s="31">
        <f>SUM(E134+E163)</f>
        <v>457723</v>
      </c>
      <c r="F165" s="31">
        <f>SUM(F134+F163)</f>
        <v>163638.18</v>
      </c>
      <c r="G165" s="168">
        <f>F165/E165</f>
        <v>0.35750482278583334</v>
      </c>
      <c r="H165" s="37"/>
      <c r="I165" s="37"/>
    </row>
    <row r="166" spans="1:9" ht="12.75">
      <c r="A166" s="23"/>
      <c r="B166" s="25"/>
      <c r="C166" s="25"/>
      <c r="D166" s="25"/>
      <c r="E166" s="31"/>
      <c r="F166" s="37"/>
      <c r="G166" s="31"/>
      <c r="H166" s="37"/>
      <c r="I166" s="37"/>
    </row>
    <row r="167" spans="1:9" ht="12.75">
      <c r="A167" s="45" t="s">
        <v>298</v>
      </c>
      <c r="B167" s="3" t="s">
        <v>63</v>
      </c>
      <c r="C167" s="3"/>
      <c r="D167" s="3"/>
      <c r="E167" s="204">
        <v>20000</v>
      </c>
      <c r="F167" s="202">
        <v>12017</v>
      </c>
      <c r="G167" s="167">
        <f>F167/E167</f>
        <v>0.60085</v>
      </c>
      <c r="H167" s="37"/>
      <c r="I167" s="37"/>
    </row>
    <row r="168" spans="1:9" ht="12.75">
      <c r="A168" s="40" t="s">
        <v>299</v>
      </c>
      <c r="B168" s="54" t="s">
        <v>300</v>
      </c>
      <c r="C168" s="25"/>
      <c r="D168" s="25"/>
      <c r="E168" s="203">
        <f>SUM(E167)</f>
        <v>20000</v>
      </c>
      <c r="F168" s="203">
        <f>SUM(F167)</f>
        <v>12017</v>
      </c>
      <c r="G168" s="166">
        <f>F168/E168</f>
        <v>0.60085</v>
      </c>
      <c r="H168" s="37"/>
      <c r="I168" s="37"/>
    </row>
    <row r="169" spans="1:9" ht="13.5" thickBot="1">
      <c r="A169" s="76"/>
      <c r="B169" s="46"/>
      <c r="C169" s="46"/>
      <c r="D169" s="46"/>
      <c r="E169" s="48"/>
      <c r="F169" s="73"/>
      <c r="G169" s="48"/>
      <c r="H169" s="37"/>
      <c r="I169" s="37"/>
    </row>
    <row r="170" spans="1:9" ht="12.75">
      <c r="A170" s="23">
        <v>710</v>
      </c>
      <c r="B170" s="25" t="s">
        <v>301</v>
      </c>
      <c r="C170" s="25"/>
      <c r="D170" s="25"/>
      <c r="E170" s="31">
        <f>SUM(E168)</f>
        <v>20000</v>
      </c>
      <c r="F170" s="37">
        <f>SUM(F168)</f>
        <v>12017</v>
      </c>
      <c r="G170" s="168">
        <f>F170/E170</f>
        <v>0.60085</v>
      </c>
      <c r="H170" s="37"/>
      <c r="I170" s="37"/>
    </row>
    <row r="171" spans="1:9" ht="12.75">
      <c r="A171" s="23"/>
      <c r="B171" s="25"/>
      <c r="C171" s="25"/>
      <c r="D171" s="25"/>
      <c r="E171" s="31"/>
      <c r="F171" s="31"/>
      <c r="G171" s="31"/>
      <c r="H171" s="37"/>
      <c r="I171" s="37"/>
    </row>
    <row r="172" spans="1:9" ht="12.75">
      <c r="A172" s="95" t="s">
        <v>773</v>
      </c>
      <c r="B172" s="103" t="s">
        <v>55</v>
      </c>
      <c r="C172" s="89"/>
      <c r="D172" s="89"/>
      <c r="E172" s="90">
        <v>200</v>
      </c>
      <c r="F172" s="198">
        <v>199.76</v>
      </c>
      <c r="G172" s="166">
        <f aca="true" t="shared" si="6" ref="G172:G177">F172/E172</f>
        <v>0.9987999999999999</v>
      </c>
      <c r="H172" s="37"/>
      <c r="I172" s="37"/>
    </row>
    <row r="173" spans="1:9" ht="12.75">
      <c r="A173" s="95" t="s">
        <v>774</v>
      </c>
      <c r="B173" s="103" t="s">
        <v>57</v>
      </c>
      <c r="C173" s="89"/>
      <c r="D173" s="89"/>
      <c r="E173" s="90">
        <v>30</v>
      </c>
      <c r="F173" s="198">
        <v>28.22</v>
      </c>
      <c r="G173" s="166">
        <f t="shared" si="6"/>
        <v>0.9406666666666667</v>
      </c>
      <c r="H173" s="37"/>
      <c r="I173" s="37"/>
    </row>
    <row r="174" spans="1:9" ht="12.75">
      <c r="A174" s="95" t="s">
        <v>775</v>
      </c>
      <c r="B174" s="103" t="s">
        <v>568</v>
      </c>
      <c r="C174" s="89"/>
      <c r="D174" s="89"/>
      <c r="E174" s="90">
        <v>1152</v>
      </c>
      <c r="F174" s="198">
        <v>1152</v>
      </c>
      <c r="G174" s="166">
        <f t="shared" si="6"/>
        <v>1</v>
      </c>
      <c r="H174" s="37"/>
      <c r="I174" s="37"/>
    </row>
    <row r="175" spans="1:9" ht="12.75">
      <c r="A175" s="40" t="s">
        <v>85</v>
      </c>
      <c r="B175" s="54" t="s">
        <v>47</v>
      </c>
      <c r="C175" s="25"/>
      <c r="D175" s="25"/>
      <c r="E175" s="203">
        <v>2000</v>
      </c>
      <c r="F175" s="61">
        <v>400</v>
      </c>
      <c r="G175" s="166">
        <f t="shared" si="6"/>
        <v>0.2</v>
      </c>
      <c r="H175" s="37"/>
      <c r="I175" s="37"/>
    </row>
    <row r="176" spans="1:9" ht="12.75">
      <c r="A176" s="45" t="s">
        <v>86</v>
      </c>
      <c r="B176" s="104" t="s">
        <v>63</v>
      </c>
      <c r="C176" s="26"/>
      <c r="D176" s="26"/>
      <c r="E176" s="204">
        <v>7743</v>
      </c>
      <c r="F176" s="75">
        <v>4320</v>
      </c>
      <c r="G176" s="167">
        <f t="shared" si="6"/>
        <v>0.5579232855482371</v>
      </c>
      <c r="H176" s="37"/>
      <c r="I176" s="37"/>
    </row>
    <row r="177" spans="1:9" ht="12.75">
      <c r="A177" s="40" t="s">
        <v>241</v>
      </c>
      <c r="B177" s="54" t="s">
        <v>242</v>
      </c>
      <c r="C177" s="54"/>
      <c r="D177" s="54"/>
      <c r="E177" s="203">
        <f>SUM(E172:E176)</f>
        <v>11125</v>
      </c>
      <c r="F177" s="203">
        <f>SUM(F172:F176)</f>
        <v>6099.98</v>
      </c>
      <c r="G177" s="166">
        <f t="shared" si="6"/>
        <v>0.548312808988764</v>
      </c>
      <c r="H177" s="37"/>
      <c r="I177" s="37"/>
    </row>
    <row r="178" spans="1:9" ht="13.5" thickBot="1">
      <c r="A178" s="17"/>
      <c r="B178" s="10"/>
      <c r="C178" s="10"/>
      <c r="D178" s="10"/>
      <c r="E178" s="33"/>
      <c r="F178" s="199"/>
      <c r="G178" s="17"/>
      <c r="H178" s="5"/>
      <c r="I178" s="5"/>
    </row>
    <row r="179" spans="1:9" ht="12.75">
      <c r="A179" s="23">
        <v>730</v>
      </c>
      <c r="B179" s="25" t="s">
        <v>45</v>
      </c>
      <c r="C179" s="25"/>
      <c r="D179" s="25"/>
      <c r="E179" s="31">
        <f>SUM(E177)</f>
        <v>11125</v>
      </c>
      <c r="F179" s="31">
        <f>SUM(F177)</f>
        <v>6099.98</v>
      </c>
      <c r="G179" s="168">
        <f>F179/E179</f>
        <v>0.548312808988764</v>
      </c>
      <c r="H179" s="37"/>
      <c r="I179" s="37"/>
    </row>
    <row r="180" spans="1:9" ht="12.75">
      <c r="A180" s="23"/>
      <c r="B180" s="188"/>
      <c r="C180" s="25"/>
      <c r="D180" s="25"/>
      <c r="E180" s="31"/>
      <c r="F180" s="37"/>
      <c r="G180" s="94"/>
      <c r="H180" s="37"/>
      <c r="I180" s="37"/>
    </row>
    <row r="181" spans="1:9" ht="12.75">
      <c r="A181" s="19" t="s">
        <v>87</v>
      </c>
      <c r="B181" s="5" t="s">
        <v>51</v>
      </c>
      <c r="C181" s="49"/>
      <c r="D181" s="84"/>
      <c r="E181" s="84">
        <v>53632</v>
      </c>
      <c r="F181" s="49">
        <v>24857.39</v>
      </c>
      <c r="G181" s="166">
        <f aca="true" t="shared" si="7" ref="G181:G187">F181/E181</f>
        <v>0.46348057130071596</v>
      </c>
      <c r="H181" s="49"/>
      <c r="I181" s="49"/>
    </row>
    <row r="182" spans="1:9" ht="12.75">
      <c r="A182" s="19" t="s">
        <v>88</v>
      </c>
      <c r="B182" s="5" t="s">
        <v>55</v>
      </c>
      <c r="C182" s="49"/>
      <c r="D182" s="84"/>
      <c r="E182" s="84">
        <v>9220</v>
      </c>
      <c r="F182" s="49">
        <v>4121.75</v>
      </c>
      <c r="G182" s="166">
        <f t="shared" si="7"/>
        <v>0.44704446854663776</v>
      </c>
      <c r="H182" s="55"/>
      <c r="I182" s="49"/>
    </row>
    <row r="183" spans="1:9" ht="12.75">
      <c r="A183" s="19" t="s">
        <v>89</v>
      </c>
      <c r="B183" s="5" t="s">
        <v>57</v>
      </c>
      <c r="C183" s="49"/>
      <c r="D183" s="84"/>
      <c r="E183" s="84">
        <v>1314</v>
      </c>
      <c r="F183" s="49">
        <v>587.41</v>
      </c>
      <c r="G183" s="166">
        <f t="shared" si="7"/>
        <v>0.4470395738203957</v>
      </c>
      <c r="H183" s="55"/>
      <c r="I183" s="49"/>
    </row>
    <row r="184" spans="1:9" ht="12.75">
      <c r="A184" s="19" t="s">
        <v>90</v>
      </c>
      <c r="B184" s="87" t="s">
        <v>47</v>
      </c>
      <c r="C184" s="49"/>
      <c r="D184" s="84"/>
      <c r="E184" s="84">
        <v>2530</v>
      </c>
      <c r="F184" s="49">
        <v>863.88</v>
      </c>
      <c r="G184" s="166">
        <f t="shared" si="7"/>
        <v>0.34145454545454546</v>
      </c>
      <c r="H184" s="55"/>
      <c r="I184" s="49"/>
    </row>
    <row r="185" spans="1:9" ht="12.75">
      <c r="A185" s="19" t="s">
        <v>347</v>
      </c>
      <c r="B185" s="87" t="s">
        <v>63</v>
      </c>
      <c r="C185" s="49"/>
      <c r="D185" s="84"/>
      <c r="E185" s="84">
        <v>1300</v>
      </c>
      <c r="F185" s="49">
        <v>802</v>
      </c>
      <c r="G185" s="166">
        <f t="shared" si="7"/>
        <v>0.6169230769230769</v>
      </c>
      <c r="H185" s="55"/>
      <c r="I185" s="49"/>
    </row>
    <row r="186" spans="1:9" ht="12.75">
      <c r="A186" s="20" t="s">
        <v>776</v>
      </c>
      <c r="B186" s="88" t="s">
        <v>763</v>
      </c>
      <c r="C186" s="72"/>
      <c r="D186" s="86"/>
      <c r="E186" s="86">
        <v>3660</v>
      </c>
      <c r="F186" s="72">
        <v>3660</v>
      </c>
      <c r="G186" s="167">
        <f t="shared" si="7"/>
        <v>1</v>
      </c>
      <c r="H186" s="55"/>
      <c r="I186" s="49"/>
    </row>
    <row r="187" spans="1:9" ht="12.75">
      <c r="A187" s="19" t="s">
        <v>320</v>
      </c>
      <c r="B187" s="5" t="s">
        <v>321</v>
      </c>
      <c r="C187" s="49"/>
      <c r="D187" s="84"/>
      <c r="E187" s="84">
        <f>SUM(E181:E186)</f>
        <v>71656</v>
      </c>
      <c r="F187" s="28">
        <f>SUM(F181:F186)</f>
        <v>34892.43</v>
      </c>
      <c r="G187" s="166">
        <f t="shared" si="7"/>
        <v>0.4869435916043318</v>
      </c>
      <c r="H187" s="49"/>
      <c r="I187" s="49"/>
    </row>
    <row r="188" spans="1:9" ht="12.75">
      <c r="A188" s="19"/>
      <c r="B188" s="5"/>
      <c r="C188" s="49"/>
      <c r="D188" s="49"/>
      <c r="E188" s="28"/>
      <c r="F188" s="49"/>
      <c r="G188" s="28"/>
      <c r="H188" s="49"/>
      <c r="I188" s="49"/>
    </row>
    <row r="189" spans="1:9" ht="12.75">
      <c r="A189" s="19" t="s">
        <v>91</v>
      </c>
      <c r="B189" s="5" t="s">
        <v>92</v>
      </c>
      <c r="C189" s="5"/>
      <c r="D189" s="5"/>
      <c r="E189" s="28">
        <v>94000</v>
      </c>
      <c r="F189" s="49">
        <v>50453.63</v>
      </c>
      <c r="G189" s="166">
        <f aca="true" t="shared" si="8" ref="G189:G194">F189/E189</f>
        <v>0.5367407446808511</v>
      </c>
      <c r="H189" s="5"/>
      <c r="I189" s="49"/>
    </row>
    <row r="190" spans="1:9" ht="12.75">
      <c r="A190" s="19" t="s">
        <v>93</v>
      </c>
      <c r="B190" s="5" t="s">
        <v>47</v>
      </c>
      <c r="C190" s="5"/>
      <c r="D190" s="5"/>
      <c r="E190" s="28">
        <v>9632</v>
      </c>
      <c r="F190" s="49">
        <v>4741.5</v>
      </c>
      <c r="G190" s="166">
        <f t="shared" si="8"/>
        <v>0.49226536544850497</v>
      </c>
      <c r="H190" s="49"/>
      <c r="I190" s="49"/>
    </row>
    <row r="191" spans="1:9" ht="12.75">
      <c r="A191" s="19" t="s">
        <v>94</v>
      </c>
      <c r="B191" s="5" t="s">
        <v>63</v>
      </c>
      <c r="C191" s="5"/>
      <c r="D191" s="5"/>
      <c r="E191" s="28">
        <v>4870</v>
      </c>
      <c r="F191" s="49">
        <v>2542.1</v>
      </c>
      <c r="G191" s="166">
        <f t="shared" si="8"/>
        <v>0.5219917864476386</v>
      </c>
      <c r="H191" s="49"/>
      <c r="I191" s="49"/>
    </row>
    <row r="192" spans="1:9" ht="12.75">
      <c r="A192" s="19" t="s">
        <v>777</v>
      </c>
      <c r="B192" s="87" t="s">
        <v>778</v>
      </c>
      <c r="C192" s="5"/>
      <c r="D192" s="5"/>
      <c r="E192" s="28">
        <v>12200</v>
      </c>
      <c r="F192" s="49">
        <v>0</v>
      </c>
      <c r="G192" s="166">
        <f t="shared" si="8"/>
        <v>0</v>
      </c>
      <c r="H192" s="49"/>
      <c r="I192" s="49"/>
    </row>
    <row r="193" spans="1:9" ht="12.75">
      <c r="A193" s="19" t="s">
        <v>95</v>
      </c>
      <c r="B193" s="87" t="s">
        <v>64</v>
      </c>
      <c r="C193" s="5"/>
      <c r="D193" s="5"/>
      <c r="E193" s="28">
        <v>600</v>
      </c>
      <c r="F193" s="49">
        <v>237.83</v>
      </c>
      <c r="G193" s="166">
        <f t="shared" si="8"/>
        <v>0.39638333333333337</v>
      </c>
      <c r="H193" s="49"/>
      <c r="I193" s="49"/>
    </row>
    <row r="194" spans="1:9" ht="12.75">
      <c r="A194" s="19" t="s">
        <v>779</v>
      </c>
      <c r="B194" s="87" t="s">
        <v>750</v>
      </c>
      <c r="C194" s="5"/>
      <c r="D194" s="5"/>
      <c r="E194" s="28">
        <v>2500</v>
      </c>
      <c r="F194" s="49">
        <v>0</v>
      </c>
      <c r="G194" s="166">
        <f t="shared" si="8"/>
        <v>0</v>
      </c>
      <c r="H194" s="49"/>
      <c r="I194" s="49"/>
    </row>
    <row r="195" spans="1:9" ht="12.75">
      <c r="A195" s="19"/>
      <c r="B195" s="87" t="s">
        <v>751</v>
      </c>
      <c r="C195" s="5"/>
      <c r="D195" s="5"/>
      <c r="E195" s="28"/>
      <c r="F195" s="49"/>
      <c r="G195" s="167"/>
      <c r="H195" s="49"/>
      <c r="I195" s="49"/>
    </row>
    <row r="196" spans="1:9" ht="12.75">
      <c r="A196" s="38" t="s">
        <v>243</v>
      </c>
      <c r="B196" s="62" t="s">
        <v>244</v>
      </c>
      <c r="C196" s="62"/>
      <c r="D196" s="62"/>
      <c r="E196" s="212">
        <f>SUM(E189:E195)</f>
        <v>123802</v>
      </c>
      <c r="F196" s="212">
        <f>SUM(F189:F195)</f>
        <v>57975.06</v>
      </c>
      <c r="G196" s="166">
        <f>F196/E196</f>
        <v>0.4682885575354194</v>
      </c>
      <c r="H196" s="5"/>
      <c r="I196" s="49"/>
    </row>
    <row r="197" spans="1:9" ht="12.75">
      <c r="A197" s="14"/>
      <c r="B197" s="9"/>
      <c r="C197" s="9"/>
      <c r="D197" s="9"/>
      <c r="E197" s="196"/>
      <c r="F197" s="213"/>
      <c r="G197" s="14"/>
      <c r="H197" s="9"/>
      <c r="I197" s="9"/>
    </row>
    <row r="198" spans="1:9" ht="12.75">
      <c r="A198" s="40" t="s">
        <v>282</v>
      </c>
      <c r="B198" s="52" t="s">
        <v>563</v>
      </c>
      <c r="C198" s="52"/>
      <c r="D198" s="52"/>
      <c r="E198" s="63">
        <v>300</v>
      </c>
      <c r="F198" s="83">
        <v>182</v>
      </c>
      <c r="G198" s="166">
        <f>F198/E198</f>
        <v>0.6066666666666667</v>
      </c>
      <c r="H198" s="49"/>
      <c r="I198" s="49"/>
    </row>
    <row r="199" spans="1:9" ht="12.75">
      <c r="A199" s="19" t="s">
        <v>96</v>
      </c>
      <c r="B199" s="5" t="s">
        <v>51</v>
      </c>
      <c r="C199" s="5"/>
      <c r="D199" s="5"/>
      <c r="E199" s="28">
        <v>576191</v>
      </c>
      <c r="F199" s="49">
        <v>268002.75</v>
      </c>
      <c r="G199" s="166">
        <f aca="true" t="shared" si="9" ref="G199:G235">F199/E199</f>
        <v>0.4651283168254971</v>
      </c>
      <c r="H199" s="49"/>
      <c r="I199" s="49"/>
    </row>
    <row r="200" spans="1:9" ht="12.75">
      <c r="A200" s="19" t="s">
        <v>97</v>
      </c>
      <c r="B200" s="5" t="s">
        <v>53</v>
      </c>
      <c r="C200" s="5"/>
      <c r="D200" s="5"/>
      <c r="E200" s="28">
        <v>47981</v>
      </c>
      <c r="F200" s="49">
        <v>47693.08</v>
      </c>
      <c r="G200" s="166">
        <f t="shared" si="9"/>
        <v>0.9939992913861737</v>
      </c>
      <c r="H200" s="49"/>
      <c r="I200" s="49"/>
    </row>
    <row r="201" spans="1:9" ht="12.75">
      <c r="A201" s="19" t="s">
        <v>98</v>
      </c>
      <c r="B201" s="5" t="s">
        <v>55</v>
      </c>
      <c r="C201" s="5"/>
      <c r="D201" s="5"/>
      <c r="E201" s="28">
        <v>102246</v>
      </c>
      <c r="F201" s="49">
        <v>52457.76</v>
      </c>
      <c r="G201" s="166">
        <f t="shared" si="9"/>
        <v>0.5130543982160671</v>
      </c>
      <c r="H201" s="55"/>
      <c r="I201" s="49"/>
    </row>
    <row r="202" spans="1:9" ht="12.75">
      <c r="A202" s="19" t="s">
        <v>99</v>
      </c>
      <c r="B202" s="5" t="s">
        <v>57</v>
      </c>
      <c r="C202" s="5"/>
      <c r="D202" s="5"/>
      <c r="E202" s="28">
        <v>14711</v>
      </c>
      <c r="F202" s="49">
        <v>7826.36</v>
      </c>
      <c r="G202" s="166">
        <f t="shared" si="9"/>
        <v>0.532007341445177</v>
      </c>
      <c r="H202" s="55"/>
      <c r="I202" s="49"/>
    </row>
    <row r="203" spans="1:9" ht="12.75">
      <c r="A203" s="19" t="s">
        <v>456</v>
      </c>
      <c r="B203" s="87" t="s">
        <v>457</v>
      </c>
      <c r="C203" s="5"/>
      <c r="D203" s="5"/>
      <c r="E203" s="28">
        <v>18600</v>
      </c>
      <c r="F203" s="49">
        <v>8017</v>
      </c>
      <c r="G203" s="166">
        <f t="shared" si="9"/>
        <v>0.4310215053763441</v>
      </c>
      <c r="H203" s="55"/>
      <c r="I203" s="49"/>
    </row>
    <row r="204" spans="1:9" ht="12.75">
      <c r="A204" s="19" t="s">
        <v>100</v>
      </c>
      <c r="B204" s="5" t="s">
        <v>47</v>
      </c>
      <c r="C204" s="5"/>
      <c r="D204" s="5"/>
      <c r="E204" s="28">
        <v>78200</v>
      </c>
      <c r="F204" s="49">
        <v>37000.1</v>
      </c>
      <c r="G204" s="166">
        <f t="shared" si="9"/>
        <v>0.4731470588235294</v>
      </c>
      <c r="H204" s="49"/>
      <c r="I204" s="49"/>
    </row>
    <row r="205" spans="1:9" ht="12.75">
      <c r="A205" s="19" t="s">
        <v>101</v>
      </c>
      <c r="B205" s="5" t="s">
        <v>60</v>
      </c>
      <c r="C205" s="5"/>
      <c r="D205" s="5"/>
      <c r="E205" s="28">
        <v>15500</v>
      </c>
      <c r="F205" s="49">
        <v>14225.25</v>
      </c>
      <c r="G205" s="166">
        <f t="shared" si="9"/>
        <v>0.9177580645161291</v>
      </c>
      <c r="H205" s="49"/>
      <c r="I205" s="49"/>
    </row>
    <row r="206" spans="1:9" ht="12.75">
      <c r="A206" s="19" t="s">
        <v>102</v>
      </c>
      <c r="B206" s="5" t="s">
        <v>48</v>
      </c>
      <c r="C206" s="5"/>
      <c r="D206" s="5"/>
      <c r="E206" s="28">
        <v>30600</v>
      </c>
      <c r="F206" s="49">
        <v>1632.91</v>
      </c>
      <c r="G206" s="166">
        <f t="shared" si="9"/>
        <v>0.053363071895424836</v>
      </c>
      <c r="H206" s="49"/>
      <c r="I206" s="49"/>
    </row>
    <row r="207" spans="1:9" ht="12.75">
      <c r="A207" s="19" t="s">
        <v>780</v>
      </c>
      <c r="B207" s="87" t="s">
        <v>556</v>
      </c>
      <c r="C207" s="5"/>
      <c r="D207" s="5"/>
      <c r="E207" s="28">
        <v>1520</v>
      </c>
      <c r="F207" s="49">
        <v>0</v>
      </c>
      <c r="G207" s="166">
        <f t="shared" si="9"/>
        <v>0</v>
      </c>
      <c r="H207" s="49"/>
      <c r="I207" s="49"/>
    </row>
    <row r="208" spans="1:9" ht="12.75">
      <c r="A208" s="19" t="s">
        <v>103</v>
      </c>
      <c r="B208" s="5" t="s">
        <v>63</v>
      </c>
      <c r="C208" s="5"/>
      <c r="D208" s="5"/>
      <c r="E208" s="28">
        <v>118640</v>
      </c>
      <c r="F208" s="49">
        <v>42406.67</v>
      </c>
      <c r="G208" s="166">
        <f t="shared" si="9"/>
        <v>0.35743990222521915</v>
      </c>
      <c r="H208" s="49"/>
      <c r="I208" s="49"/>
    </row>
    <row r="209" spans="1:9" ht="12.75">
      <c r="A209" s="19" t="s">
        <v>687</v>
      </c>
      <c r="B209" s="87" t="s">
        <v>688</v>
      </c>
      <c r="C209" s="5"/>
      <c r="D209" s="5"/>
      <c r="E209" s="28">
        <v>4200</v>
      </c>
      <c r="F209" s="49">
        <v>2225.06</v>
      </c>
      <c r="G209" s="166">
        <f t="shared" si="9"/>
        <v>0.5297761904761905</v>
      </c>
      <c r="H209" s="49"/>
      <c r="I209" s="49"/>
    </row>
    <row r="210" spans="1:9" ht="12.75">
      <c r="A210" s="19" t="s">
        <v>781</v>
      </c>
      <c r="B210" s="87" t="s">
        <v>760</v>
      </c>
      <c r="C210" s="5"/>
      <c r="D210" s="5"/>
      <c r="E210" s="28">
        <v>12700</v>
      </c>
      <c r="F210" s="49">
        <v>1659.67</v>
      </c>
      <c r="G210" s="166">
        <f t="shared" si="9"/>
        <v>0.13068267716535434</v>
      </c>
      <c r="H210" s="49"/>
      <c r="I210" s="49"/>
    </row>
    <row r="211" spans="1:9" ht="12.75">
      <c r="A211" s="19" t="s">
        <v>782</v>
      </c>
      <c r="B211" s="87" t="s">
        <v>761</v>
      </c>
      <c r="C211" s="5"/>
      <c r="D211" s="5"/>
      <c r="E211" s="28">
        <v>17400</v>
      </c>
      <c r="F211" s="49">
        <v>7956.39</v>
      </c>
      <c r="G211" s="166">
        <f t="shared" si="9"/>
        <v>0.4572637931034483</v>
      </c>
      <c r="H211" s="49"/>
      <c r="I211" s="49"/>
    </row>
    <row r="212" spans="1:9" ht="12.75">
      <c r="A212" s="19" t="s">
        <v>104</v>
      </c>
      <c r="B212" s="5" t="s">
        <v>64</v>
      </c>
      <c r="C212" s="5"/>
      <c r="D212" s="5"/>
      <c r="E212" s="28">
        <v>1000</v>
      </c>
      <c r="F212" s="49">
        <v>298.65</v>
      </c>
      <c r="G212" s="166">
        <f t="shared" si="9"/>
        <v>0.29864999999999997</v>
      </c>
      <c r="H212" s="5"/>
      <c r="I212" s="49"/>
    </row>
    <row r="213" spans="1:9" ht="12.75">
      <c r="A213" s="19" t="s">
        <v>105</v>
      </c>
      <c r="B213" s="5" t="s">
        <v>66</v>
      </c>
      <c r="C213" s="5"/>
      <c r="D213" s="5"/>
      <c r="E213" s="28">
        <v>10523</v>
      </c>
      <c r="F213" s="49">
        <v>7333.78</v>
      </c>
      <c r="G213" s="166">
        <f t="shared" si="9"/>
        <v>0.6969286325192435</v>
      </c>
      <c r="H213" s="5"/>
      <c r="I213" s="49"/>
    </row>
    <row r="214" spans="1:9" ht="12.75">
      <c r="A214" s="20"/>
      <c r="B214" s="4"/>
      <c r="C214" s="4"/>
      <c r="D214" s="4"/>
      <c r="E214" s="30"/>
      <c r="F214" s="72"/>
      <c r="G214" s="167"/>
      <c r="H214" s="5"/>
      <c r="I214" s="49"/>
    </row>
    <row r="215" spans="1:9" ht="12.75">
      <c r="A215" s="5"/>
      <c r="B215" s="5"/>
      <c r="C215" s="5"/>
      <c r="D215" s="5"/>
      <c r="E215" s="49"/>
      <c r="F215" s="49"/>
      <c r="G215" s="169"/>
      <c r="H215" s="5"/>
      <c r="I215" s="49"/>
    </row>
    <row r="216" spans="1:9" ht="12.75">
      <c r="A216" s="5"/>
      <c r="B216" s="5"/>
      <c r="C216" s="5"/>
      <c r="D216" s="5"/>
      <c r="E216" s="49"/>
      <c r="F216" s="49"/>
      <c r="G216" s="169"/>
      <c r="H216" s="5"/>
      <c r="I216" s="49"/>
    </row>
    <row r="217" spans="1:9" ht="13.5" thickBot="1">
      <c r="A217" s="39"/>
      <c r="B217" s="39"/>
      <c r="C217" s="39"/>
      <c r="D217" s="39"/>
      <c r="E217" s="221"/>
      <c r="F217" s="221"/>
      <c r="G217" s="39"/>
      <c r="H217" s="5"/>
      <c r="I217" s="49"/>
    </row>
    <row r="218" spans="1:9" ht="13.5" thickTop="1">
      <c r="A218" s="11" t="s">
        <v>303</v>
      </c>
      <c r="B218" s="25"/>
      <c r="C218" s="25"/>
      <c r="D218" s="25"/>
      <c r="E218" s="211" t="s">
        <v>305</v>
      </c>
      <c r="F218" s="213" t="s">
        <v>357</v>
      </c>
      <c r="G218" s="11" t="s">
        <v>358</v>
      </c>
      <c r="H218" s="5"/>
      <c r="I218" s="49"/>
    </row>
    <row r="219" spans="1:9" ht="13.5" thickBot="1">
      <c r="A219" s="12" t="s">
        <v>302</v>
      </c>
      <c r="B219" s="6" t="s">
        <v>304</v>
      </c>
      <c r="C219" s="6"/>
      <c r="D219" s="6"/>
      <c r="E219" s="193" t="s">
        <v>43</v>
      </c>
      <c r="F219" s="192" t="s">
        <v>43</v>
      </c>
      <c r="G219" s="12" t="s">
        <v>359</v>
      </c>
      <c r="H219" s="5"/>
      <c r="I219" s="49"/>
    </row>
    <row r="220" spans="1:9" ht="14.25" thickBot="1" thickTop="1">
      <c r="A220" s="44" t="s">
        <v>19</v>
      </c>
      <c r="B220" s="43" t="s">
        <v>20</v>
      </c>
      <c r="C220" s="43"/>
      <c r="D220" s="43"/>
      <c r="E220" s="222" t="s">
        <v>21</v>
      </c>
      <c r="F220" s="223" t="s">
        <v>263</v>
      </c>
      <c r="G220" s="44" t="s">
        <v>339</v>
      </c>
      <c r="H220" s="5"/>
      <c r="I220" s="49"/>
    </row>
    <row r="221" spans="1:9" ht="12.75">
      <c r="A221" s="14"/>
      <c r="B221" s="9"/>
      <c r="C221" s="9"/>
      <c r="D221" s="9"/>
      <c r="E221" s="196"/>
      <c r="F221" s="213"/>
      <c r="G221" s="14"/>
      <c r="H221" s="5"/>
      <c r="I221" s="49"/>
    </row>
    <row r="222" spans="1:9" ht="12.75">
      <c r="A222" s="19" t="s">
        <v>106</v>
      </c>
      <c r="B222" s="5" t="s">
        <v>238</v>
      </c>
      <c r="C222" s="5"/>
      <c r="D222" s="5"/>
      <c r="E222" s="28">
        <v>16445</v>
      </c>
      <c r="F222" s="49">
        <v>16445</v>
      </c>
      <c r="G222" s="166">
        <f t="shared" si="9"/>
        <v>1</v>
      </c>
      <c r="H222" s="5"/>
      <c r="I222" s="49"/>
    </row>
    <row r="223" spans="1:9" ht="12.75">
      <c r="A223" s="19" t="s">
        <v>783</v>
      </c>
      <c r="B223" s="87" t="s">
        <v>749</v>
      </c>
      <c r="C223" s="5"/>
      <c r="D223" s="5"/>
      <c r="E223" s="28">
        <v>3100</v>
      </c>
      <c r="F223" s="49">
        <v>1652</v>
      </c>
      <c r="G223" s="166">
        <f t="shared" si="9"/>
        <v>0.5329032258064517</v>
      </c>
      <c r="H223" s="5"/>
      <c r="I223" s="49"/>
    </row>
    <row r="224" spans="1:9" ht="12.75">
      <c r="A224" s="19" t="s">
        <v>784</v>
      </c>
      <c r="B224" s="87" t="s">
        <v>750</v>
      </c>
      <c r="C224" s="5"/>
      <c r="D224" s="5"/>
      <c r="E224" s="28">
        <v>23080</v>
      </c>
      <c r="F224" s="49">
        <v>2531.93</v>
      </c>
      <c r="G224" s="166">
        <f t="shared" si="9"/>
        <v>0.10970233968804159</v>
      </c>
      <c r="H224" s="5"/>
      <c r="I224" s="49"/>
    </row>
    <row r="225" spans="1:9" ht="12.75">
      <c r="A225" s="19"/>
      <c r="B225" s="87" t="s">
        <v>751</v>
      </c>
      <c r="C225" s="5"/>
      <c r="D225" s="5"/>
      <c r="E225" s="28"/>
      <c r="F225" s="49"/>
      <c r="G225" s="166"/>
      <c r="H225" s="5"/>
      <c r="I225" s="49"/>
    </row>
    <row r="226" spans="1:9" ht="12.75">
      <c r="A226" s="19" t="s">
        <v>785</v>
      </c>
      <c r="B226" s="87" t="s">
        <v>763</v>
      </c>
      <c r="C226" s="5"/>
      <c r="D226" s="5"/>
      <c r="E226" s="28">
        <v>18000</v>
      </c>
      <c r="F226" s="49">
        <v>9988.57</v>
      </c>
      <c r="G226" s="166">
        <f t="shared" si="9"/>
        <v>0.5549205555555555</v>
      </c>
      <c r="H226" s="5"/>
      <c r="I226" s="49"/>
    </row>
    <row r="227" spans="1:9" ht="12.75">
      <c r="A227" s="20" t="s">
        <v>107</v>
      </c>
      <c r="B227" s="4" t="s">
        <v>245</v>
      </c>
      <c r="C227" s="4"/>
      <c r="D227" s="4"/>
      <c r="E227" s="30">
        <v>49500</v>
      </c>
      <c r="F227" s="72">
        <v>16116.2</v>
      </c>
      <c r="G227" s="167">
        <f t="shared" si="9"/>
        <v>0.32557979797979797</v>
      </c>
      <c r="H227" s="49"/>
      <c r="I227" s="49"/>
    </row>
    <row r="228" spans="1:9" ht="12.75">
      <c r="A228" s="19" t="s">
        <v>296</v>
      </c>
      <c r="B228" s="5" t="s">
        <v>246</v>
      </c>
      <c r="C228" s="5"/>
      <c r="D228" s="5"/>
      <c r="E228" s="28">
        <f>SUM(E198:E227)</f>
        <v>1160437</v>
      </c>
      <c r="F228" s="28">
        <f>SUM(F198:F227)</f>
        <v>545651.1299999999</v>
      </c>
      <c r="G228" s="166">
        <f t="shared" si="9"/>
        <v>0.47021176505058</v>
      </c>
      <c r="H228" s="49"/>
      <c r="I228" s="5"/>
    </row>
    <row r="229" spans="1:9" ht="12.75">
      <c r="A229" s="19"/>
      <c r="B229" s="5"/>
      <c r="C229" s="5"/>
      <c r="D229" s="5"/>
      <c r="E229" s="28"/>
      <c r="F229" s="49"/>
      <c r="G229" s="166"/>
      <c r="H229" s="49"/>
      <c r="I229" s="5"/>
    </row>
    <row r="230" spans="1:9" ht="12.75">
      <c r="A230" s="19" t="s">
        <v>689</v>
      </c>
      <c r="B230" s="87" t="s">
        <v>568</v>
      </c>
      <c r="C230" s="5"/>
      <c r="D230" s="5"/>
      <c r="E230" s="28">
        <v>2000</v>
      </c>
      <c r="F230" s="49">
        <v>0</v>
      </c>
      <c r="G230" s="166">
        <f t="shared" si="9"/>
        <v>0</v>
      </c>
      <c r="H230" s="49"/>
      <c r="I230" s="5"/>
    </row>
    <row r="231" spans="1:9" ht="12.75">
      <c r="A231" s="19" t="s">
        <v>565</v>
      </c>
      <c r="B231" s="87" t="s">
        <v>47</v>
      </c>
      <c r="C231" s="5"/>
      <c r="D231" s="5"/>
      <c r="E231" s="28">
        <v>1510</v>
      </c>
      <c r="F231" s="49">
        <v>556.85</v>
      </c>
      <c r="G231" s="166">
        <f t="shared" si="9"/>
        <v>0.3687748344370861</v>
      </c>
      <c r="H231" s="49"/>
      <c r="I231" s="5"/>
    </row>
    <row r="232" spans="1:9" ht="12.75">
      <c r="A232" s="19" t="s">
        <v>566</v>
      </c>
      <c r="B232" s="87" t="s">
        <v>63</v>
      </c>
      <c r="C232" s="5"/>
      <c r="D232" s="5"/>
      <c r="E232" s="28">
        <v>3500</v>
      </c>
      <c r="F232" s="49">
        <v>2141.03</v>
      </c>
      <c r="G232" s="166">
        <f t="shared" si="9"/>
        <v>0.6117228571428572</v>
      </c>
      <c r="H232" s="49"/>
      <c r="I232" s="5"/>
    </row>
    <row r="233" spans="1:9" ht="12.75">
      <c r="A233" s="19" t="s">
        <v>786</v>
      </c>
      <c r="B233" s="151" t="s">
        <v>750</v>
      </c>
      <c r="C233" s="5"/>
      <c r="D233" s="51"/>
      <c r="E233" s="28">
        <v>500</v>
      </c>
      <c r="F233" s="49">
        <v>0</v>
      </c>
      <c r="G233" s="166">
        <f t="shared" si="9"/>
        <v>0</v>
      </c>
      <c r="H233" s="49"/>
      <c r="I233" s="5"/>
    </row>
    <row r="234" spans="1:9" ht="12.75">
      <c r="A234" s="20"/>
      <c r="B234" s="242" t="s">
        <v>751</v>
      </c>
      <c r="C234" s="4"/>
      <c r="D234" s="113"/>
      <c r="E234" s="30"/>
      <c r="F234" s="72"/>
      <c r="G234" s="167"/>
      <c r="H234" s="49"/>
      <c r="I234" s="5"/>
    </row>
    <row r="235" spans="1:9" ht="12.75">
      <c r="A235" s="19" t="s">
        <v>567</v>
      </c>
      <c r="B235" s="87" t="s">
        <v>641</v>
      </c>
      <c r="C235" s="5"/>
      <c r="D235" s="5"/>
      <c r="E235" s="28">
        <f>SUM(E230:E234)</f>
        <v>7510</v>
      </c>
      <c r="F235" s="28">
        <f>SUM(F230:F234)</f>
        <v>2697.88</v>
      </c>
      <c r="G235" s="166">
        <f t="shared" si="9"/>
        <v>0.3592383488681758</v>
      </c>
      <c r="H235" s="49"/>
      <c r="I235" s="5"/>
    </row>
    <row r="236" spans="1:9" ht="12.75">
      <c r="A236" s="19"/>
      <c r="B236" s="5"/>
      <c r="C236" s="5"/>
      <c r="D236" s="5"/>
      <c r="E236" s="28"/>
      <c r="F236" s="49"/>
      <c r="G236" s="166"/>
      <c r="H236" s="49"/>
      <c r="I236" s="5"/>
    </row>
    <row r="237" spans="1:9" ht="12.75">
      <c r="A237" s="19" t="s">
        <v>108</v>
      </c>
      <c r="B237" s="5" t="s">
        <v>109</v>
      </c>
      <c r="C237" s="5"/>
      <c r="D237" s="5"/>
      <c r="E237" s="28">
        <v>1500</v>
      </c>
      <c r="F237" s="49">
        <v>775</v>
      </c>
      <c r="G237" s="166">
        <f>F237/E237</f>
        <v>0.5166666666666667</v>
      </c>
      <c r="H237" s="49"/>
      <c r="I237" s="49"/>
    </row>
    <row r="238" spans="1:9" ht="12.75">
      <c r="A238" s="20" t="s">
        <v>110</v>
      </c>
      <c r="B238" s="4" t="s">
        <v>66</v>
      </c>
      <c r="C238" s="4"/>
      <c r="D238" s="4"/>
      <c r="E238" s="30">
        <v>24500</v>
      </c>
      <c r="F238" s="72">
        <v>10364.7</v>
      </c>
      <c r="G238" s="167">
        <f>F238/E238</f>
        <v>0.42304897959183674</v>
      </c>
      <c r="H238" s="49"/>
      <c r="I238" s="49"/>
    </row>
    <row r="239" spans="1:9" ht="12.75">
      <c r="A239" s="32" t="s">
        <v>323</v>
      </c>
      <c r="B239" s="5" t="s">
        <v>308</v>
      </c>
      <c r="C239" s="5"/>
      <c r="D239" s="5"/>
      <c r="E239" s="28">
        <f>SUM(E237:E238)</f>
        <v>26000</v>
      </c>
      <c r="F239" s="28">
        <f>SUM(F237:F238)</f>
        <v>11139.7</v>
      </c>
      <c r="G239" s="166">
        <f>F239/E239</f>
        <v>0.42845000000000005</v>
      </c>
      <c r="H239" s="49"/>
      <c r="I239" s="49"/>
    </row>
    <row r="240" spans="1:9" ht="13.5" thickBot="1">
      <c r="A240" s="76"/>
      <c r="B240" s="46"/>
      <c r="C240" s="46"/>
      <c r="D240" s="46"/>
      <c r="E240" s="48"/>
      <c r="F240" s="199"/>
      <c r="G240" s="33"/>
      <c r="H240" s="49"/>
      <c r="I240" s="49"/>
    </row>
    <row r="241" spans="1:9" ht="12.75">
      <c r="A241" s="23">
        <v>750</v>
      </c>
      <c r="B241" s="25" t="s">
        <v>322</v>
      </c>
      <c r="C241" s="25"/>
      <c r="D241" s="25"/>
      <c r="E241" s="31">
        <f>SUM(E187+E196+E228+E235+E239)</f>
        <v>1389405</v>
      </c>
      <c r="F241" s="31">
        <f>SUM(F187+F196+F228+F235+F239)</f>
        <v>652356.1999999998</v>
      </c>
      <c r="G241" s="168">
        <f>F241/E241</f>
        <v>0.4695219896286539</v>
      </c>
      <c r="H241" s="49"/>
      <c r="I241" s="49"/>
    </row>
    <row r="242" spans="1:9" ht="12.75">
      <c r="A242" s="23"/>
      <c r="B242" s="25"/>
      <c r="C242" s="60"/>
      <c r="D242" s="60"/>
      <c r="E242" s="31"/>
      <c r="F242" s="225"/>
      <c r="G242" s="31"/>
      <c r="H242" s="5"/>
      <c r="I242" s="5"/>
    </row>
    <row r="243" spans="1:9" ht="12.75">
      <c r="A243" s="45" t="s">
        <v>266</v>
      </c>
      <c r="B243" s="3" t="s">
        <v>63</v>
      </c>
      <c r="C243" s="75"/>
      <c r="D243" s="118"/>
      <c r="E243" s="118">
        <v>1500</v>
      </c>
      <c r="F243" s="75">
        <v>1442</v>
      </c>
      <c r="G243" s="167">
        <f>F243/E243</f>
        <v>0.9613333333333334</v>
      </c>
      <c r="H243" s="55"/>
      <c r="I243" s="49"/>
    </row>
    <row r="244" spans="1:9" ht="12.75">
      <c r="A244" s="40" t="s">
        <v>324</v>
      </c>
      <c r="B244" s="54" t="s">
        <v>265</v>
      </c>
      <c r="C244" s="61"/>
      <c r="D244" s="117"/>
      <c r="E244" s="114">
        <f>SUM(E243:E243)</f>
        <v>1500</v>
      </c>
      <c r="F244" s="114">
        <f>SUM(F243:F243)</f>
        <v>1442</v>
      </c>
      <c r="G244" s="166">
        <f>F244/E244</f>
        <v>0.9613333333333334</v>
      </c>
      <c r="H244" s="5"/>
      <c r="I244" s="5"/>
    </row>
    <row r="245" spans="1:9" ht="13.5" thickBot="1">
      <c r="A245" s="76"/>
      <c r="B245" s="46"/>
      <c r="C245" s="22"/>
      <c r="D245" s="22"/>
      <c r="E245" s="48"/>
      <c r="F245" s="73"/>
      <c r="G245" s="48"/>
      <c r="H245" s="37"/>
      <c r="I245" s="37"/>
    </row>
    <row r="246" spans="1:9" ht="12.75">
      <c r="A246" s="56">
        <v>751</v>
      </c>
      <c r="B246" s="57" t="s">
        <v>287</v>
      </c>
      <c r="C246" s="57"/>
      <c r="D246" s="57"/>
      <c r="E246" s="50">
        <f>SUM(E244)</f>
        <v>1500</v>
      </c>
      <c r="F246" s="50">
        <f>SUM(F244)</f>
        <v>1442</v>
      </c>
      <c r="G246" s="168">
        <f>F246/E246</f>
        <v>0.9613333333333334</v>
      </c>
      <c r="H246" s="5"/>
      <c r="I246" s="5"/>
    </row>
    <row r="247" spans="1:9" ht="12.75">
      <c r="A247" s="18"/>
      <c r="B247" s="25" t="s">
        <v>288</v>
      </c>
      <c r="C247" s="25"/>
      <c r="D247" s="25"/>
      <c r="E247" s="31"/>
      <c r="F247" s="37"/>
      <c r="G247" s="18"/>
      <c r="H247" s="5"/>
      <c r="I247" s="5"/>
    </row>
    <row r="248" spans="1:9" ht="12.75">
      <c r="A248" s="95"/>
      <c r="B248" s="96"/>
      <c r="C248" s="96"/>
      <c r="D248" s="96"/>
      <c r="E248" s="28"/>
      <c r="F248" s="49"/>
      <c r="G248" s="19"/>
      <c r="H248" s="5"/>
      <c r="I248" s="5"/>
    </row>
    <row r="249" spans="1:9" ht="12.75">
      <c r="A249" s="19" t="s">
        <v>343</v>
      </c>
      <c r="B249" s="103" t="s">
        <v>55</v>
      </c>
      <c r="C249" s="5"/>
      <c r="D249" s="5"/>
      <c r="E249" s="28">
        <v>600</v>
      </c>
      <c r="F249" s="49">
        <v>243.9</v>
      </c>
      <c r="G249" s="166">
        <f aca="true" t="shared" si="10" ref="G249:G259">F249/E249</f>
        <v>0.40650000000000003</v>
      </c>
      <c r="H249" s="5"/>
      <c r="I249" s="5"/>
    </row>
    <row r="250" spans="1:9" ht="12.75">
      <c r="A250" s="19" t="s">
        <v>569</v>
      </c>
      <c r="B250" s="152" t="s">
        <v>571</v>
      </c>
      <c r="C250" s="5"/>
      <c r="D250" s="5"/>
      <c r="E250" s="28">
        <v>75</v>
      </c>
      <c r="F250" s="49">
        <v>36.78</v>
      </c>
      <c r="G250" s="166">
        <f t="shared" si="10"/>
        <v>0.4904</v>
      </c>
      <c r="H250" s="5"/>
      <c r="I250" s="5"/>
    </row>
    <row r="251" spans="1:9" ht="12.75">
      <c r="A251" s="19" t="s">
        <v>570</v>
      </c>
      <c r="B251" s="152" t="s">
        <v>568</v>
      </c>
      <c r="C251" s="5"/>
      <c r="D251" s="5"/>
      <c r="E251" s="28">
        <v>8800</v>
      </c>
      <c r="F251" s="49">
        <v>4560</v>
      </c>
      <c r="G251" s="166">
        <f t="shared" si="10"/>
        <v>0.5181818181818182</v>
      </c>
      <c r="H251" s="5"/>
      <c r="I251" s="5"/>
    </row>
    <row r="252" spans="1:9" ht="12.75">
      <c r="A252" s="19" t="s">
        <v>111</v>
      </c>
      <c r="B252" s="5" t="s">
        <v>47</v>
      </c>
      <c r="C252" s="5"/>
      <c r="D252" s="5"/>
      <c r="E252" s="28">
        <v>32213</v>
      </c>
      <c r="F252" s="49">
        <v>15040.39</v>
      </c>
      <c r="G252" s="166">
        <f t="shared" si="10"/>
        <v>0.4669043553844721</v>
      </c>
      <c r="H252" s="5"/>
      <c r="I252" s="5"/>
    </row>
    <row r="253" spans="1:9" ht="12.75">
      <c r="A253" s="19" t="s">
        <v>112</v>
      </c>
      <c r="B253" s="5" t="s">
        <v>60</v>
      </c>
      <c r="C253" s="5"/>
      <c r="D253" s="5"/>
      <c r="E253" s="28">
        <v>5873</v>
      </c>
      <c r="F253" s="49">
        <v>5680.96</v>
      </c>
      <c r="G253" s="166">
        <f t="shared" si="10"/>
        <v>0.9673012089221863</v>
      </c>
      <c r="H253" s="5"/>
      <c r="I253" s="5"/>
    </row>
    <row r="254" spans="1:9" ht="12.75">
      <c r="A254" s="19" t="s">
        <v>113</v>
      </c>
      <c r="B254" s="5" t="s">
        <v>48</v>
      </c>
      <c r="C254" s="5"/>
      <c r="D254" s="5"/>
      <c r="E254" s="28">
        <v>1000</v>
      </c>
      <c r="F254" s="49">
        <v>61</v>
      </c>
      <c r="G254" s="166">
        <f t="shared" si="10"/>
        <v>0.061</v>
      </c>
      <c r="H254" s="5"/>
      <c r="I254" s="5"/>
    </row>
    <row r="255" spans="1:9" ht="12.75">
      <c r="A255" s="19" t="s">
        <v>114</v>
      </c>
      <c r="B255" s="5" t="s">
        <v>63</v>
      </c>
      <c r="C255" s="5"/>
      <c r="D255" s="5"/>
      <c r="E255" s="28">
        <v>9355</v>
      </c>
      <c r="F255" s="49">
        <v>3915.3</v>
      </c>
      <c r="G255" s="166">
        <f t="shared" si="10"/>
        <v>0.41852485301977554</v>
      </c>
      <c r="H255" s="5"/>
      <c r="I255" s="5"/>
    </row>
    <row r="256" spans="1:9" ht="12.75">
      <c r="A256" s="19" t="s">
        <v>787</v>
      </c>
      <c r="B256" s="87" t="s">
        <v>760</v>
      </c>
      <c r="C256" s="5"/>
      <c r="D256" s="5"/>
      <c r="E256" s="28">
        <v>200</v>
      </c>
      <c r="F256" s="49">
        <v>64.21</v>
      </c>
      <c r="G256" s="166">
        <f t="shared" si="10"/>
        <v>0.32104999999999995</v>
      </c>
      <c r="H256" s="5"/>
      <c r="I256" s="5"/>
    </row>
    <row r="257" spans="1:9" ht="12.75">
      <c r="A257" s="19" t="s">
        <v>115</v>
      </c>
      <c r="B257" s="5" t="s">
        <v>64</v>
      </c>
      <c r="C257" s="5"/>
      <c r="D257" s="5"/>
      <c r="E257" s="28">
        <v>653</v>
      </c>
      <c r="F257" s="49">
        <v>102</v>
      </c>
      <c r="G257" s="166">
        <f t="shared" si="10"/>
        <v>0.1562021439509954</v>
      </c>
      <c r="H257" s="5"/>
      <c r="I257" s="5"/>
    </row>
    <row r="258" spans="1:9" ht="12.75">
      <c r="A258" s="19" t="s">
        <v>116</v>
      </c>
      <c r="B258" s="5" t="s">
        <v>66</v>
      </c>
      <c r="C258" s="5"/>
      <c r="D258" s="5"/>
      <c r="E258" s="28">
        <v>12066</v>
      </c>
      <c r="F258" s="49">
        <v>8262</v>
      </c>
      <c r="G258" s="167">
        <f t="shared" si="10"/>
        <v>0.6847339632023869</v>
      </c>
      <c r="H258" s="5"/>
      <c r="I258" s="5"/>
    </row>
    <row r="259" spans="1:9" ht="12.75">
      <c r="A259" s="38" t="s">
        <v>247</v>
      </c>
      <c r="B259" s="62" t="s">
        <v>117</v>
      </c>
      <c r="C259" s="62"/>
      <c r="D259" s="62"/>
      <c r="E259" s="212">
        <f>SUM(E249:E258)</f>
        <v>70835</v>
      </c>
      <c r="F259" s="212">
        <f>SUM(F249:F258)</f>
        <v>37966.53999999999</v>
      </c>
      <c r="G259" s="166">
        <f t="shared" si="10"/>
        <v>0.5359856003388155</v>
      </c>
      <c r="H259" s="5"/>
      <c r="I259" s="5"/>
    </row>
    <row r="260" spans="1:9" ht="12.75">
      <c r="A260" s="19"/>
      <c r="B260" s="5"/>
      <c r="C260" s="5"/>
      <c r="D260" s="5"/>
      <c r="E260" s="28"/>
      <c r="F260" s="49"/>
      <c r="G260" s="28"/>
      <c r="H260" s="5"/>
      <c r="I260" s="5"/>
    </row>
    <row r="261" spans="1:9" ht="12.75">
      <c r="A261" s="19" t="s">
        <v>690</v>
      </c>
      <c r="B261" s="87" t="s">
        <v>691</v>
      </c>
      <c r="C261" s="5"/>
      <c r="D261" s="5"/>
      <c r="E261" s="28">
        <v>2400</v>
      </c>
      <c r="F261" s="49">
        <v>0</v>
      </c>
      <c r="G261" s="166">
        <f aca="true" t="shared" si="11" ref="G261:G267">F261/E261</f>
        <v>0</v>
      </c>
      <c r="H261" s="5"/>
      <c r="I261" s="5"/>
    </row>
    <row r="262" spans="1:9" ht="12.75">
      <c r="A262" s="19" t="s">
        <v>118</v>
      </c>
      <c r="B262" s="5" t="s">
        <v>47</v>
      </c>
      <c r="C262" s="55"/>
      <c r="D262" s="84"/>
      <c r="E262" s="84">
        <v>7000</v>
      </c>
      <c r="F262" s="49">
        <v>299.6</v>
      </c>
      <c r="G262" s="166">
        <f t="shared" si="11"/>
        <v>0.042800000000000005</v>
      </c>
      <c r="H262" s="5"/>
      <c r="I262" s="5"/>
    </row>
    <row r="263" spans="1:9" ht="12.75">
      <c r="A263" s="19" t="s">
        <v>119</v>
      </c>
      <c r="B263" s="5" t="s">
        <v>60</v>
      </c>
      <c r="C263" s="55"/>
      <c r="D263" s="84"/>
      <c r="E263" s="84">
        <v>3500</v>
      </c>
      <c r="F263" s="49">
        <v>1559.36</v>
      </c>
      <c r="G263" s="166">
        <f t="shared" si="11"/>
        <v>0.4455314285714285</v>
      </c>
      <c r="H263" s="5"/>
      <c r="I263" s="5"/>
    </row>
    <row r="264" spans="1:9" ht="12.75">
      <c r="A264" s="19" t="s">
        <v>788</v>
      </c>
      <c r="B264" s="87" t="s">
        <v>556</v>
      </c>
      <c r="C264" s="55"/>
      <c r="D264" s="84"/>
      <c r="E264" s="84">
        <v>95</v>
      </c>
      <c r="F264" s="49">
        <v>0</v>
      </c>
      <c r="G264" s="166">
        <f t="shared" si="11"/>
        <v>0</v>
      </c>
      <c r="H264" s="5"/>
      <c r="I264" s="5"/>
    </row>
    <row r="265" spans="1:9" ht="12.75">
      <c r="A265" s="19" t="s">
        <v>120</v>
      </c>
      <c r="B265" s="5" t="s">
        <v>63</v>
      </c>
      <c r="C265" s="55"/>
      <c r="D265" s="84"/>
      <c r="E265" s="84">
        <v>6905</v>
      </c>
      <c r="F265" s="49">
        <v>108.78</v>
      </c>
      <c r="G265" s="166">
        <f t="shared" si="11"/>
        <v>0.015753801593048514</v>
      </c>
      <c r="H265" s="5"/>
      <c r="I265" s="5"/>
    </row>
    <row r="266" spans="1:9" ht="12.75">
      <c r="A266" s="20" t="s">
        <v>283</v>
      </c>
      <c r="B266" s="88" t="s">
        <v>64</v>
      </c>
      <c r="C266" s="74"/>
      <c r="D266" s="86"/>
      <c r="E266" s="86">
        <v>100</v>
      </c>
      <c r="F266" s="72">
        <v>0</v>
      </c>
      <c r="G266" s="167">
        <f t="shared" si="11"/>
        <v>0</v>
      </c>
      <c r="H266" s="5"/>
      <c r="I266" s="5"/>
    </row>
    <row r="267" spans="1:9" ht="12.75">
      <c r="A267" s="19" t="s">
        <v>325</v>
      </c>
      <c r="B267" s="5" t="s">
        <v>326</v>
      </c>
      <c r="C267" s="55"/>
      <c r="D267" s="84"/>
      <c r="E267" s="84">
        <f>SUM(E261:E266)</f>
        <v>20000</v>
      </c>
      <c r="F267" s="84">
        <f>SUM(F261:F266)</f>
        <v>1967.74</v>
      </c>
      <c r="G267" s="166">
        <f t="shared" si="11"/>
        <v>0.098387</v>
      </c>
      <c r="H267" s="5"/>
      <c r="I267" s="5"/>
    </row>
    <row r="268" spans="1:9" ht="13.5" thickBot="1">
      <c r="A268" s="76"/>
      <c r="B268" s="46"/>
      <c r="C268" s="46"/>
      <c r="D268" s="46"/>
      <c r="E268" s="48"/>
      <c r="F268" s="199"/>
      <c r="G268" s="33"/>
      <c r="H268" s="5"/>
      <c r="I268" s="5"/>
    </row>
    <row r="269" spans="1:9" ht="12.75">
      <c r="A269" s="23">
        <v>754</v>
      </c>
      <c r="B269" s="25" t="s">
        <v>248</v>
      </c>
      <c r="C269" s="25"/>
      <c r="D269" s="25"/>
      <c r="E269" s="31">
        <f>SUM(E259+E267)</f>
        <v>90835</v>
      </c>
      <c r="F269" s="31">
        <f>SUM(F259+F267)</f>
        <v>39934.27999999999</v>
      </c>
      <c r="G269" s="168">
        <f>F269/E269</f>
        <v>0.4396353828370121</v>
      </c>
      <c r="H269" s="5"/>
      <c r="I269" s="5"/>
    </row>
    <row r="270" spans="1:9" ht="12.75">
      <c r="A270" s="23"/>
      <c r="B270" s="25"/>
      <c r="C270" s="25"/>
      <c r="D270" s="25"/>
      <c r="E270" s="31"/>
      <c r="F270" s="37"/>
      <c r="G270" s="28"/>
      <c r="H270" s="5"/>
      <c r="I270" s="5"/>
    </row>
    <row r="271" spans="1:9" ht="12.75">
      <c r="A271" s="95" t="s">
        <v>789</v>
      </c>
      <c r="B271" s="103" t="s">
        <v>55</v>
      </c>
      <c r="C271" s="89"/>
      <c r="D271" s="89"/>
      <c r="E271" s="201">
        <v>792</v>
      </c>
      <c r="F271" s="200">
        <v>791.06</v>
      </c>
      <c r="G271" s="166">
        <f aca="true" t="shared" si="12" ref="G271:G276">F271/E271</f>
        <v>0.9988131313131312</v>
      </c>
      <c r="H271" s="5"/>
      <c r="I271" s="5"/>
    </row>
    <row r="272" spans="1:9" ht="12.75">
      <c r="A272" s="95" t="s">
        <v>790</v>
      </c>
      <c r="B272" s="103" t="s">
        <v>57</v>
      </c>
      <c r="C272" s="89"/>
      <c r="D272" s="89"/>
      <c r="E272" s="201">
        <v>120</v>
      </c>
      <c r="F272" s="200">
        <v>119.19</v>
      </c>
      <c r="G272" s="166">
        <f t="shared" si="12"/>
        <v>0.99325</v>
      </c>
      <c r="H272" s="5"/>
      <c r="I272" s="5"/>
    </row>
    <row r="273" spans="1:9" ht="12.75">
      <c r="A273" s="95" t="s">
        <v>791</v>
      </c>
      <c r="B273" s="103" t="s">
        <v>568</v>
      </c>
      <c r="C273" s="89"/>
      <c r="D273" s="89"/>
      <c r="E273" s="201">
        <v>10485</v>
      </c>
      <c r="F273" s="200">
        <v>10055</v>
      </c>
      <c r="G273" s="166">
        <f t="shared" si="12"/>
        <v>0.9589890319504053</v>
      </c>
      <c r="H273" s="5"/>
      <c r="I273" s="5"/>
    </row>
    <row r="274" spans="1:9" ht="12.75">
      <c r="A274" s="95" t="s">
        <v>458</v>
      </c>
      <c r="B274" s="103" t="s">
        <v>47</v>
      </c>
      <c r="C274" s="89"/>
      <c r="D274" s="89"/>
      <c r="E274" s="201">
        <v>3000</v>
      </c>
      <c r="F274" s="200">
        <v>78.18</v>
      </c>
      <c r="G274" s="166">
        <f t="shared" si="12"/>
        <v>0.026060000000000003</v>
      </c>
      <c r="H274" s="5"/>
      <c r="I274" s="5"/>
    </row>
    <row r="275" spans="1:9" ht="12.75">
      <c r="A275" s="98" t="s">
        <v>459</v>
      </c>
      <c r="B275" s="104" t="s">
        <v>63</v>
      </c>
      <c r="C275" s="91"/>
      <c r="D275" s="91"/>
      <c r="E275" s="133">
        <v>12000</v>
      </c>
      <c r="F275" s="202">
        <v>4701.5</v>
      </c>
      <c r="G275" s="167">
        <f t="shared" si="12"/>
        <v>0.39179166666666665</v>
      </c>
      <c r="H275" s="5"/>
      <c r="I275" s="5"/>
    </row>
    <row r="276" spans="1:9" ht="12.75">
      <c r="A276" s="95" t="s">
        <v>460</v>
      </c>
      <c r="B276" s="103" t="s">
        <v>461</v>
      </c>
      <c r="C276" s="89"/>
      <c r="D276" s="89"/>
      <c r="E276" s="201">
        <f>SUM(E271:E275)</f>
        <v>26397</v>
      </c>
      <c r="F276" s="201">
        <f>SUM(F271:F275)</f>
        <v>15744.93</v>
      </c>
      <c r="G276" s="166">
        <f t="shared" si="12"/>
        <v>0.596466643936811</v>
      </c>
      <c r="H276" s="5"/>
      <c r="I276" s="5"/>
    </row>
    <row r="277" spans="1:9" ht="13.5" thickBot="1">
      <c r="A277" s="100"/>
      <c r="B277" s="135"/>
      <c r="C277" s="135"/>
      <c r="D277" s="135"/>
      <c r="E277" s="136"/>
      <c r="F277" s="226"/>
      <c r="G277" s="136"/>
      <c r="H277" s="5"/>
      <c r="I277" s="5"/>
    </row>
    <row r="278" spans="1:9" ht="12.75">
      <c r="A278" s="92">
        <v>756</v>
      </c>
      <c r="B278" s="134" t="s">
        <v>572</v>
      </c>
      <c r="C278" s="93"/>
      <c r="D278" s="93"/>
      <c r="E278" s="94">
        <f>SUM(E276)</f>
        <v>26397</v>
      </c>
      <c r="F278" s="94">
        <f>SUM(F276)</f>
        <v>15744.93</v>
      </c>
      <c r="G278" s="168">
        <f>F278/E278</f>
        <v>0.596466643936811</v>
      </c>
      <c r="H278" s="5"/>
      <c r="I278" s="5"/>
    </row>
    <row r="279" spans="1:9" ht="12.75">
      <c r="A279" s="23"/>
      <c r="B279" s="25" t="s">
        <v>573</v>
      </c>
      <c r="C279" s="25"/>
      <c r="D279" s="25"/>
      <c r="E279" s="31"/>
      <c r="F279" s="37"/>
      <c r="G279" s="28"/>
      <c r="H279" s="5"/>
      <c r="I279" s="5"/>
    </row>
    <row r="280" spans="1:9" ht="12.75">
      <c r="A280" s="23"/>
      <c r="B280" s="25" t="s">
        <v>574</v>
      </c>
      <c r="C280" s="25"/>
      <c r="D280" s="25"/>
      <c r="E280" s="31"/>
      <c r="F280" s="37"/>
      <c r="G280" s="28"/>
      <c r="H280" s="5"/>
      <c r="I280" s="5"/>
    </row>
    <row r="281" spans="1:9" ht="12.75">
      <c r="A281" s="23"/>
      <c r="B281" s="25"/>
      <c r="C281" s="25"/>
      <c r="D281" s="25"/>
      <c r="E281" s="31"/>
      <c r="F281" s="37"/>
      <c r="G281" s="28"/>
      <c r="H281" s="5"/>
      <c r="I281" s="5"/>
    </row>
    <row r="282" spans="1:9" ht="12.75">
      <c r="A282" s="95" t="s">
        <v>463</v>
      </c>
      <c r="B282" s="103" t="s">
        <v>345</v>
      </c>
      <c r="C282" s="89"/>
      <c r="D282" s="89"/>
      <c r="E282" s="201">
        <v>237284</v>
      </c>
      <c r="F282" s="200">
        <v>4305.07</v>
      </c>
      <c r="G282" s="166">
        <f>F282/E282</f>
        <v>0.018143111208509633</v>
      </c>
      <c r="H282" s="5"/>
      <c r="I282" s="5"/>
    </row>
    <row r="283" spans="1:9" ht="12.75">
      <c r="A283" s="98"/>
      <c r="B283" s="104" t="s">
        <v>346</v>
      </c>
      <c r="C283" s="91"/>
      <c r="D283" s="91"/>
      <c r="E283" s="133"/>
      <c r="F283" s="202"/>
      <c r="G283" s="133"/>
      <c r="H283" s="5"/>
      <c r="I283" s="5"/>
    </row>
    <row r="284" spans="1:9" ht="12.75">
      <c r="A284" s="95" t="s">
        <v>464</v>
      </c>
      <c r="B284" s="103" t="s">
        <v>575</v>
      </c>
      <c r="C284" s="89"/>
      <c r="D284" s="89"/>
      <c r="E284" s="201">
        <f>SUM(E282:E283)</f>
        <v>237284</v>
      </c>
      <c r="F284" s="201">
        <f>SUM(F282:F283)</f>
        <v>4305.07</v>
      </c>
      <c r="G284" s="166">
        <f>F284/E284</f>
        <v>0.018143111208509633</v>
      </c>
      <c r="H284" s="5"/>
      <c r="I284" s="5"/>
    </row>
    <row r="285" spans="1:9" ht="12.75">
      <c r="A285" s="23"/>
      <c r="B285" s="89" t="s">
        <v>415</v>
      </c>
      <c r="C285" s="89"/>
      <c r="D285" s="89"/>
      <c r="E285" s="31"/>
      <c r="F285" s="37"/>
      <c r="G285" s="28"/>
      <c r="H285" s="5"/>
      <c r="I285" s="5"/>
    </row>
    <row r="286" spans="1:9" ht="13.5" thickBot="1">
      <c r="A286" s="76"/>
      <c r="B286" s="135"/>
      <c r="C286" s="135"/>
      <c r="D286" s="135"/>
      <c r="E286" s="48"/>
      <c r="F286" s="73"/>
      <c r="G286" s="33"/>
      <c r="H286" s="5"/>
      <c r="I286" s="5"/>
    </row>
    <row r="287" spans="1:9" ht="12.75">
      <c r="A287" s="268">
        <v>757</v>
      </c>
      <c r="B287" s="269" t="s">
        <v>465</v>
      </c>
      <c r="C287" s="270"/>
      <c r="D287" s="270"/>
      <c r="E287" s="271">
        <f>SUM(E284)</f>
        <v>237284</v>
      </c>
      <c r="F287" s="271">
        <f>SUM(F284)</f>
        <v>4305.07</v>
      </c>
      <c r="G287" s="272">
        <f>F287/E287</f>
        <v>0.018143111208509633</v>
      </c>
      <c r="H287" s="5"/>
      <c r="I287" s="5"/>
    </row>
    <row r="288" spans="1:9" ht="12.75">
      <c r="A288" s="24"/>
      <c r="B288" s="134"/>
      <c r="C288" s="89"/>
      <c r="D288" s="89"/>
      <c r="E288" s="37"/>
      <c r="F288" s="37"/>
      <c r="G288" s="267"/>
      <c r="H288" s="5"/>
      <c r="I288" s="5"/>
    </row>
    <row r="289" spans="1:9" ht="13.5" thickBot="1">
      <c r="A289" s="39"/>
      <c r="B289" s="39"/>
      <c r="C289" s="39"/>
      <c r="D289" s="39"/>
      <c r="E289" s="221"/>
      <c r="F289" s="221"/>
      <c r="G289" s="39"/>
      <c r="H289" s="5"/>
      <c r="I289" s="5"/>
    </row>
    <row r="290" spans="1:9" ht="13.5" thickTop="1">
      <c r="A290" s="11" t="s">
        <v>303</v>
      </c>
      <c r="B290" s="25"/>
      <c r="C290" s="25"/>
      <c r="D290" s="25"/>
      <c r="E290" s="211" t="s">
        <v>305</v>
      </c>
      <c r="F290" s="213" t="s">
        <v>357</v>
      </c>
      <c r="G290" s="11" t="s">
        <v>358</v>
      </c>
      <c r="H290" s="5"/>
      <c r="I290" s="5"/>
    </row>
    <row r="291" spans="1:9" ht="13.5" thickBot="1">
      <c r="A291" s="12" t="s">
        <v>302</v>
      </c>
      <c r="B291" s="6" t="s">
        <v>304</v>
      </c>
      <c r="C291" s="6"/>
      <c r="D291" s="6"/>
      <c r="E291" s="193" t="s">
        <v>43</v>
      </c>
      <c r="F291" s="192" t="s">
        <v>43</v>
      </c>
      <c r="G291" s="12" t="s">
        <v>359</v>
      </c>
      <c r="H291" s="5"/>
      <c r="I291" s="5"/>
    </row>
    <row r="292" spans="1:9" ht="14.25" thickBot="1" thickTop="1">
      <c r="A292" s="44" t="s">
        <v>19</v>
      </c>
      <c r="B292" s="43" t="s">
        <v>20</v>
      </c>
      <c r="C292" s="43"/>
      <c r="D292" s="43"/>
      <c r="E292" s="222" t="s">
        <v>21</v>
      </c>
      <c r="F292" s="223" t="s">
        <v>263</v>
      </c>
      <c r="G292" s="44" t="s">
        <v>339</v>
      </c>
      <c r="H292" s="5"/>
      <c r="I292" s="5"/>
    </row>
    <row r="293" spans="1:9" ht="12.75">
      <c r="A293" s="23"/>
      <c r="B293" s="134"/>
      <c r="C293" s="89"/>
      <c r="D293" s="89"/>
      <c r="E293" s="31"/>
      <c r="F293" s="37"/>
      <c r="G293" s="168"/>
      <c r="H293" s="5"/>
      <c r="I293" s="5"/>
    </row>
    <row r="294" spans="1:9" ht="12.75">
      <c r="A294" s="20" t="s">
        <v>121</v>
      </c>
      <c r="B294" s="4" t="s">
        <v>122</v>
      </c>
      <c r="C294" s="4"/>
      <c r="D294" s="4"/>
      <c r="E294" s="227">
        <v>150000</v>
      </c>
      <c r="F294" s="228">
        <v>0</v>
      </c>
      <c r="G294" s="167">
        <f>F294/E294</f>
        <v>0</v>
      </c>
      <c r="H294" s="5"/>
      <c r="I294" s="49"/>
    </row>
    <row r="295" spans="1:9" ht="12.75">
      <c r="A295" s="19" t="s">
        <v>249</v>
      </c>
      <c r="B295" s="5" t="s">
        <v>123</v>
      </c>
      <c r="C295" s="5"/>
      <c r="D295" s="5"/>
      <c r="E295" s="229">
        <f>SUM(E294)</f>
        <v>150000</v>
      </c>
      <c r="F295" s="229">
        <f>SUM(F294)</f>
        <v>0</v>
      </c>
      <c r="G295" s="166">
        <f>F295/E295</f>
        <v>0</v>
      </c>
      <c r="H295" s="5"/>
      <c r="I295" s="5"/>
    </row>
    <row r="296" spans="1:9" ht="13.5" thickBot="1">
      <c r="A296" s="76"/>
      <c r="B296" s="46"/>
      <c r="C296" s="46"/>
      <c r="D296" s="46"/>
      <c r="E296" s="78"/>
      <c r="F296" s="230"/>
      <c r="G296" s="78"/>
      <c r="H296" s="37"/>
      <c r="I296" s="37"/>
    </row>
    <row r="297" spans="1:9" ht="12.75">
      <c r="A297" s="23">
        <v>758</v>
      </c>
      <c r="B297" s="24" t="s">
        <v>15</v>
      </c>
      <c r="C297" s="9"/>
      <c r="D297" s="9"/>
      <c r="E297" s="66">
        <f>SUM(E295)</f>
        <v>150000</v>
      </c>
      <c r="F297" s="66">
        <f>SUM(F295)</f>
        <v>0</v>
      </c>
      <c r="G297" s="168">
        <f>F297/E297</f>
        <v>0</v>
      </c>
      <c r="H297" s="5"/>
      <c r="I297" s="5"/>
    </row>
    <row r="298" spans="1:9" ht="12.75">
      <c r="A298" s="19"/>
      <c r="B298" s="5"/>
      <c r="C298" s="5"/>
      <c r="D298" s="5"/>
      <c r="E298" s="28"/>
      <c r="F298" s="49"/>
      <c r="G298" s="28"/>
      <c r="H298" s="49"/>
      <c r="I298" s="49"/>
    </row>
    <row r="299" spans="1:9" ht="12.75">
      <c r="A299" s="19" t="s">
        <v>124</v>
      </c>
      <c r="B299" s="5" t="s">
        <v>563</v>
      </c>
      <c r="C299" s="5"/>
      <c r="D299" s="5"/>
      <c r="E299" s="28">
        <v>138777</v>
      </c>
      <c r="F299" s="49">
        <v>64375.59</v>
      </c>
      <c r="G299" s="166">
        <f aca="true" t="shared" si="13" ref="G299:G339">F299/E299</f>
        <v>0.4638779480749692</v>
      </c>
      <c r="H299" s="5"/>
      <c r="I299" s="49"/>
    </row>
    <row r="300" spans="1:9" ht="12.75">
      <c r="A300" s="19" t="s">
        <v>125</v>
      </c>
      <c r="B300" s="5" t="s">
        <v>51</v>
      </c>
      <c r="C300" s="5"/>
      <c r="D300" s="5"/>
      <c r="E300" s="28">
        <v>2160557</v>
      </c>
      <c r="F300" s="49">
        <v>1004593.67</v>
      </c>
      <c r="G300" s="166">
        <f t="shared" si="13"/>
        <v>0.46496976011278573</v>
      </c>
      <c r="H300" s="49"/>
      <c r="I300" s="49"/>
    </row>
    <row r="301" spans="1:9" ht="12.75">
      <c r="A301" s="19" t="s">
        <v>126</v>
      </c>
      <c r="B301" s="5" t="s">
        <v>53</v>
      </c>
      <c r="C301" s="5"/>
      <c r="D301" s="5"/>
      <c r="E301" s="28">
        <v>161734</v>
      </c>
      <c r="F301" s="49">
        <v>161519.74</v>
      </c>
      <c r="G301" s="166">
        <f t="shared" si="13"/>
        <v>0.998675232171343</v>
      </c>
      <c r="H301" s="49"/>
      <c r="I301" s="49"/>
    </row>
    <row r="302" spans="1:9" ht="12.75">
      <c r="A302" s="19" t="s">
        <v>127</v>
      </c>
      <c r="B302" s="5" t="s">
        <v>55</v>
      </c>
      <c r="C302" s="5"/>
      <c r="D302" s="5"/>
      <c r="E302" s="28">
        <v>414056</v>
      </c>
      <c r="F302" s="49">
        <v>210629.61</v>
      </c>
      <c r="G302" s="166">
        <f t="shared" si="13"/>
        <v>0.5086983644724384</v>
      </c>
      <c r="H302" s="49"/>
      <c r="I302" s="49"/>
    </row>
    <row r="303" spans="1:9" ht="12.75">
      <c r="A303" s="19" t="s">
        <v>128</v>
      </c>
      <c r="B303" s="5" t="s">
        <v>57</v>
      </c>
      <c r="C303" s="5"/>
      <c r="D303" s="5"/>
      <c r="E303" s="28">
        <v>58634</v>
      </c>
      <c r="F303" s="49">
        <v>29390.77</v>
      </c>
      <c r="G303" s="166">
        <f t="shared" si="13"/>
        <v>0.5012581437391275</v>
      </c>
      <c r="H303" s="49"/>
      <c r="I303" s="49"/>
    </row>
    <row r="304" spans="1:9" ht="12.75">
      <c r="A304" s="19" t="s">
        <v>577</v>
      </c>
      <c r="B304" s="87" t="s">
        <v>568</v>
      </c>
      <c r="C304" s="5"/>
      <c r="D304" s="5"/>
      <c r="E304" s="28">
        <v>16973</v>
      </c>
      <c r="F304" s="49">
        <v>10640.2</v>
      </c>
      <c r="G304" s="166">
        <f t="shared" si="13"/>
        <v>0.6268897660990986</v>
      </c>
      <c r="H304" s="49"/>
      <c r="I304" s="49"/>
    </row>
    <row r="305" spans="1:9" ht="12.75">
      <c r="A305" s="19" t="s">
        <v>129</v>
      </c>
      <c r="B305" s="5" t="s">
        <v>47</v>
      </c>
      <c r="C305" s="5"/>
      <c r="D305" s="5"/>
      <c r="E305" s="28">
        <v>49993</v>
      </c>
      <c r="F305" s="49">
        <v>34496.05</v>
      </c>
      <c r="G305" s="166">
        <f t="shared" si="13"/>
        <v>0.6900176024643451</v>
      </c>
      <c r="H305" s="49"/>
      <c r="I305" s="49"/>
    </row>
    <row r="306" spans="1:9" ht="12.75">
      <c r="A306" s="19" t="s">
        <v>130</v>
      </c>
      <c r="B306" s="5" t="s">
        <v>250</v>
      </c>
      <c r="C306" s="5"/>
      <c r="D306" s="5"/>
      <c r="E306" s="28">
        <v>6405</v>
      </c>
      <c r="F306" s="49">
        <v>1741.77</v>
      </c>
      <c r="G306" s="166">
        <f t="shared" si="13"/>
        <v>0.2719391100702576</v>
      </c>
      <c r="H306" s="49"/>
      <c r="I306" s="49"/>
    </row>
    <row r="307" spans="1:9" ht="12.75">
      <c r="A307" s="19" t="s">
        <v>131</v>
      </c>
      <c r="B307" s="5" t="s">
        <v>60</v>
      </c>
      <c r="C307" s="5"/>
      <c r="D307" s="5"/>
      <c r="E307" s="28">
        <v>130062</v>
      </c>
      <c r="F307" s="49">
        <v>67129.89</v>
      </c>
      <c r="G307" s="166">
        <f t="shared" si="13"/>
        <v>0.5161376112930756</v>
      </c>
      <c r="H307" s="49"/>
      <c r="I307" s="49"/>
    </row>
    <row r="308" spans="1:9" ht="12.75">
      <c r="A308" s="19" t="s">
        <v>132</v>
      </c>
      <c r="B308" s="5" t="s">
        <v>48</v>
      </c>
      <c r="C308" s="5"/>
      <c r="D308" s="5"/>
      <c r="E308" s="28">
        <v>30972</v>
      </c>
      <c r="F308" s="49">
        <v>23937.57</v>
      </c>
      <c r="G308" s="166">
        <f t="shared" si="13"/>
        <v>0.7728777605579232</v>
      </c>
      <c r="H308" s="49"/>
      <c r="I308" s="49"/>
    </row>
    <row r="309" spans="1:9" ht="12.75">
      <c r="A309" s="19" t="s">
        <v>578</v>
      </c>
      <c r="B309" s="87" t="s">
        <v>556</v>
      </c>
      <c r="C309" s="5"/>
      <c r="D309" s="5"/>
      <c r="E309" s="28">
        <v>4736</v>
      </c>
      <c r="F309" s="49">
        <v>30</v>
      </c>
      <c r="G309" s="166">
        <f t="shared" si="13"/>
        <v>0.00633445945945946</v>
      </c>
      <c r="H309" s="49"/>
      <c r="I309" s="49"/>
    </row>
    <row r="310" spans="1:9" ht="12.75">
      <c r="A310" s="19" t="s">
        <v>133</v>
      </c>
      <c r="B310" s="5" t="s">
        <v>63</v>
      </c>
      <c r="C310" s="5"/>
      <c r="D310" s="5"/>
      <c r="E310" s="28">
        <v>46143</v>
      </c>
      <c r="F310" s="49">
        <v>26482.46</v>
      </c>
      <c r="G310" s="166">
        <f t="shared" si="13"/>
        <v>0.5739215048869818</v>
      </c>
      <c r="H310" s="55"/>
      <c r="I310" s="49"/>
    </row>
    <row r="311" spans="1:9" ht="12.75">
      <c r="A311" s="19" t="s">
        <v>692</v>
      </c>
      <c r="B311" s="87" t="s">
        <v>688</v>
      </c>
      <c r="C311" s="5"/>
      <c r="D311" s="5"/>
      <c r="E311" s="28">
        <v>4658</v>
      </c>
      <c r="F311" s="49">
        <v>2490.9</v>
      </c>
      <c r="G311" s="166">
        <f t="shared" si="13"/>
        <v>0.53475740661228</v>
      </c>
      <c r="H311" s="55"/>
      <c r="I311" s="49"/>
    </row>
    <row r="312" spans="1:9" ht="12.75">
      <c r="A312" s="19" t="s">
        <v>792</v>
      </c>
      <c r="B312" s="87" t="s">
        <v>760</v>
      </c>
      <c r="C312" s="5"/>
      <c r="D312" s="5"/>
      <c r="E312" s="28">
        <v>1590</v>
      </c>
      <c r="F312" s="49">
        <v>431.37</v>
      </c>
      <c r="G312" s="166">
        <f t="shared" si="13"/>
        <v>0.2713018867924528</v>
      </c>
      <c r="H312" s="55"/>
      <c r="I312" s="49"/>
    </row>
    <row r="313" spans="1:9" ht="12.75">
      <c r="A313" s="19" t="s">
        <v>793</v>
      </c>
      <c r="B313" s="87" t="s">
        <v>761</v>
      </c>
      <c r="C313" s="5"/>
      <c r="D313" s="5"/>
      <c r="E313" s="28">
        <v>10151</v>
      </c>
      <c r="F313" s="49">
        <v>5321.2</v>
      </c>
      <c r="G313" s="166">
        <f t="shared" si="13"/>
        <v>0.5242045118707517</v>
      </c>
      <c r="H313" s="55"/>
      <c r="I313" s="49"/>
    </row>
    <row r="314" spans="1:9" ht="12.75">
      <c r="A314" s="19" t="s">
        <v>134</v>
      </c>
      <c r="B314" s="5" t="s">
        <v>64</v>
      </c>
      <c r="C314" s="5"/>
      <c r="D314" s="5"/>
      <c r="E314" s="28">
        <v>11286</v>
      </c>
      <c r="F314" s="49">
        <v>5577.75</v>
      </c>
      <c r="G314" s="166">
        <f t="shared" si="13"/>
        <v>0.49421850079744817</v>
      </c>
      <c r="H314" s="55"/>
      <c r="I314" s="49"/>
    </row>
    <row r="315" spans="1:9" ht="12.75">
      <c r="A315" s="19" t="s">
        <v>135</v>
      </c>
      <c r="B315" s="5" t="s">
        <v>66</v>
      </c>
      <c r="C315" s="5"/>
      <c r="D315" s="5"/>
      <c r="E315" s="28">
        <v>13908</v>
      </c>
      <c r="F315" s="49">
        <v>9969</v>
      </c>
      <c r="G315" s="166">
        <f t="shared" si="13"/>
        <v>0.7167817083692839</v>
      </c>
      <c r="H315" s="49"/>
      <c r="I315" s="49"/>
    </row>
    <row r="316" spans="1:9" ht="12.75">
      <c r="A316" s="19" t="s">
        <v>136</v>
      </c>
      <c r="B316" s="5" t="s">
        <v>272</v>
      </c>
      <c r="C316" s="5"/>
      <c r="D316" s="5"/>
      <c r="E316" s="28">
        <v>136699</v>
      </c>
      <c r="F316" s="49">
        <v>136241</v>
      </c>
      <c r="G316" s="166">
        <f t="shared" si="13"/>
        <v>0.996649573149767</v>
      </c>
      <c r="H316" s="49"/>
      <c r="I316" s="49"/>
    </row>
    <row r="317" spans="1:9" ht="12.75">
      <c r="A317" s="19" t="s">
        <v>794</v>
      </c>
      <c r="B317" s="87" t="s">
        <v>749</v>
      </c>
      <c r="C317" s="5"/>
      <c r="D317" s="5"/>
      <c r="E317" s="28">
        <v>3950</v>
      </c>
      <c r="F317" s="49">
        <v>3590</v>
      </c>
      <c r="G317" s="166">
        <f t="shared" si="13"/>
        <v>0.9088607594936708</v>
      </c>
      <c r="H317" s="49"/>
      <c r="I317" s="49"/>
    </row>
    <row r="318" spans="1:9" ht="12.75">
      <c r="A318" s="19" t="s">
        <v>795</v>
      </c>
      <c r="B318" s="87" t="s">
        <v>797</v>
      </c>
      <c r="C318" s="5"/>
      <c r="D318" s="5"/>
      <c r="E318" s="28">
        <v>6100</v>
      </c>
      <c r="F318" s="49">
        <v>666.02</v>
      </c>
      <c r="G318" s="166">
        <f t="shared" si="13"/>
        <v>0.10918360655737705</v>
      </c>
      <c r="H318" s="49"/>
      <c r="I318" s="49"/>
    </row>
    <row r="319" spans="1:9" ht="12.75">
      <c r="A319" s="19"/>
      <c r="B319" s="87" t="s">
        <v>751</v>
      </c>
      <c r="C319" s="5"/>
      <c r="D319" s="5"/>
      <c r="E319" s="28"/>
      <c r="F319" s="49"/>
      <c r="G319" s="166"/>
      <c r="H319" s="49"/>
      <c r="I319" s="49"/>
    </row>
    <row r="320" spans="1:9" ht="12.75">
      <c r="A320" s="19" t="s">
        <v>796</v>
      </c>
      <c r="B320" s="87" t="s">
        <v>763</v>
      </c>
      <c r="C320" s="5"/>
      <c r="D320" s="5"/>
      <c r="E320" s="28">
        <v>9800</v>
      </c>
      <c r="F320" s="49">
        <v>8114.12</v>
      </c>
      <c r="G320" s="167">
        <f t="shared" si="13"/>
        <v>0.8279714285714286</v>
      </c>
      <c r="H320" s="49"/>
      <c r="I320" s="49"/>
    </row>
    <row r="321" spans="1:9" ht="12.75">
      <c r="A321" s="38" t="s">
        <v>16</v>
      </c>
      <c r="B321" s="62" t="s">
        <v>17</v>
      </c>
      <c r="C321" s="62"/>
      <c r="D321" s="62"/>
      <c r="E321" s="212">
        <f>SUM(E299:E320)</f>
        <v>3417184</v>
      </c>
      <c r="F321" s="212">
        <f>SUM(F299:F320)</f>
        <v>1807368.68</v>
      </c>
      <c r="G321" s="166">
        <f t="shared" si="13"/>
        <v>0.5289058710329909</v>
      </c>
      <c r="H321" s="5"/>
      <c r="I321" s="5"/>
    </row>
    <row r="322" spans="1:9" ht="12.75">
      <c r="A322" s="41"/>
      <c r="B322" s="41"/>
      <c r="C322" s="5"/>
      <c r="D322" s="5"/>
      <c r="E322" s="28"/>
      <c r="F322" s="84"/>
      <c r="G322" s="170"/>
      <c r="H322" s="5"/>
      <c r="I322" s="5"/>
    </row>
    <row r="323" spans="1:9" ht="12.75">
      <c r="A323" s="41" t="s">
        <v>579</v>
      </c>
      <c r="B323" s="41" t="s">
        <v>563</v>
      </c>
      <c r="C323" s="5"/>
      <c r="D323" s="5"/>
      <c r="E323" s="28">
        <v>12287</v>
      </c>
      <c r="F323" s="84">
        <v>5889.8</v>
      </c>
      <c r="G323" s="166">
        <f t="shared" si="13"/>
        <v>0.4793521608203793</v>
      </c>
      <c r="H323" s="5"/>
      <c r="I323" s="5"/>
    </row>
    <row r="324" spans="1:9" ht="12.75">
      <c r="A324" s="41" t="s">
        <v>580</v>
      </c>
      <c r="B324" s="41" t="s">
        <v>51</v>
      </c>
      <c r="C324" s="5"/>
      <c r="D324" s="5"/>
      <c r="E324" s="28">
        <v>142667</v>
      </c>
      <c r="F324" s="84">
        <v>68656.92</v>
      </c>
      <c r="G324" s="166">
        <f t="shared" si="13"/>
        <v>0.48123896906782926</v>
      </c>
      <c r="H324" s="5"/>
      <c r="I324" s="5"/>
    </row>
    <row r="325" spans="1:9" ht="12.75">
      <c r="A325" s="41" t="s">
        <v>581</v>
      </c>
      <c r="B325" s="41" t="s">
        <v>53</v>
      </c>
      <c r="C325" s="5"/>
      <c r="D325" s="5"/>
      <c r="E325" s="28">
        <v>11881</v>
      </c>
      <c r="F325" s="84">
        <v>11879.55</v>
      </c>
      <c r="G325" s="166">
        <f t="shared" si="13"/>
        <v>0.9998779564009763</v>
      </c>
      <c r="H325" s="5"/>
      <c r="I325" s="5"/>
    </row>
    <row r="326" spans="1:9" ht="12.75">
      <c r="A326" s="41" t="s">
        <v>582</v>
      </c>
      <c r="B326" s="41" t="s">
        <v>55</v>
      </c>
      <c r="C326" s="5"/>
      <c r="D326" s="5"/>
      <c r="E326" s="28">
        <v>28554</v>
      </c>
      <c r="F326" s="84">
        <v>14742.26</v>
      </c>
      <c r="G326" s="166">
        <f t="shared" si="13"/>
        <v>0.5162940393640121</v>
      </c>
      <c r="H326" s="5"/>
      <c r="I326" s="5"/>
    </row>
    <row r="327" spans="1:9" ht="12.75">
      <c r="A327" s="41" t="s">
        <v>583</v>
      </c>
      <c r="B327" s="41" t="s">
        <v>57</v>
      </c>
      <c r="C327" s="5"/>
      <c r="D327" s="5"/>
      <c r="E327" s="28">
        <v>4041</v>
      </c>
      <c r="F327" s="84">
        <v>2082.96</v>
      </c>
      <c r="G327" s="166">
        <f t="shared" si="13"/>
        <v>0.515456570155902</v>
      </c>
      <c r="H327" s="5"/>
      <c r="I327" s="5"/>
    </row>
    <row r="328" spans="1:9" ht="12.75">
      <c r="A328" s="41" t="s">
        <v>584</v>
      </c>
      <c r="B328" s="41" t="s">
        <v>47</v>
      </c>
      <c r="C328" s="5"/>
      <c r="D328" s="5"/>
      <c r="E328" s="28">
        <v>8194</v>
      </c>
      <c r="F328" s="84">
        <v>3343.36</v>
      </c>
      <c r="G328" s="166">
        <f t="shared" si="13"/>
        <v>0.40802538442763</v>
      </c>
      <c r="H328" s="5"/>
      <c r="I328" s="5"/>
    </row>
    <row r="329" spans="1:9" ht="12.75">
      <c r="A329" s="41" t="s">
        <v>585</v>
      </c>
      <c r="B329" s="41" t="s">
        <v>250</v>
      </c>
      <c r="C329" s="5"/>
      <c r="D329" s="5"/>
      <c r="E329" s="28">
        <v>1733</v>
      </c>
      <c r="F329" s="84">
        <v>405.1</v>
      </c>
      <c r="G329" s="166">
        <f t="shared" si="13"/>
        <v>0.23375649163300635</v>
      </c>
      <c r="H329" s="5"/>
      <c r="I329" s="5"/>
    </row>
    <row r="330" spans="1:9" ht="12.75">
      <c r="A330" s="41" t="s">
        <v>586</v>
      </c>
      <c r="B330" s="41" t="s">
        <v>60</v>
      </c>
      <c r="C330" s="5"/>
      <c r="D330" s="5"/>
      <c r="E330" s="28">
        <v>11149</v>
      </c>
      <c r="F330" s="84">
        <v>7876.22</v>
      </c>
      <c r="G330" s="166">
        <f t="shared" si="13"/>
        <v>0.7064508027625797</v>
      </c>
      <c r="H330" s="5"/>
      <c r="I330" s="5"/>
    </row>
    <row r="331" spans="1:9" ht="12.75">
      <c r="A331" s="41" t="s">
        <v>587</v>
      </c>
      <c r="B331" s="41" t="s">
        <v>48</v>
      </c>
      <c r="C331" s="5"/>
      <c r="D331" s="5"/>
      <c r="E331" s="28">
        <v>444</v>
      </c>
      <c r="F331" s="84">
        <v>0</v>
      </c>
      <c r="G331" s="166">
        <f t="shared" si="13"/>
        <v>0</v>
      </c>
      <c r="H331" s="5"/>
      <c r="I331" s="5"/>
    </row>
    <row r="332" spans="1:9" ht="12.75">
      <c r="A332" s="41" t="s">
        <v>588</v>
      </c>
      <c r="B332" s="41" t="s">
        <v>556</v>
      </c>
      <c r="C332" s="5"/>
      <c r="D332" s="5"/>
      <c r="E332" s="28">
        <v>184</v>
      </c>
      <c r="F332" s="84">
        <v>0</v>
      </c>
      <c r="G332" s="166">
        <f t="shared" si="13"/>
        <v>0</v>
      </c>
      <c r="H332" s="5"/>
      <c r="I332" s="5"/>
    </row>
    <row r="333" spans="1:9" ht="12.75">
      <c r="A333" s="41" t="s">
        <v>589</v>
      </c>
      <c r="B333" s="41" t="s">
        <v>63</v>
      </c>
      <c r="C333" s="5"/>
      <c r="D333" s="5"/>
      <c r="E333" s="28">
        <v>1278</v>
      </c>
      <c r="F333" s="84">
        <v>393.78</v>
      </c>
      <c r="G333" s="166">
        <f t="shared" si="13"/>
        <v>0.3081220657276995</v>
      </c>
      <c r="H333" s="5"/>
      <c r="I333" s="5"/>
    </row>
    <row r="334" spans="1:9" ht="12.75">
      <c r="A334" s="41" t="s">
        <v>798</v>
      </c>
      <c r="B334" s="87" t="s">
        <v>761</v>
      </c>
      <c r="C334" s="5"/>
      <c r="D334" s="5"/>
      <c r="E334" s="28">
        <v>990</v>
      </c>
      <c r="F334" s="84">
        <v>529.2</v>
      </c>
      <c r="G334" s="166">
        <f t="shared" si="13"/>
        <v>0.5345454545454545</v>
      </c>
      <c r="H334" s="5"/>
      <c r="I334" s="5"/>
    </row>
    <row r="335" spans="1:9" ht="12.75">
      <c r="A335" s="41" t="s">
        <v>590</v>
      </c>
      <c r="B335" s="41" t="s">
        <v>64</v>
      </c>
      <c r="C335" s="5"/>
      <c r="D335" s="5"/>
      <c r="E335" s="28">
        <v>850</v>
      </c>
      <c r="F335" s="84">
        <v>456.02</v>
      </c>
      <c r="G335" s="166">
        <f t="shared" si="13"/>
        <v>0.5364941176470588</v>
      </c>
      <c r="H335" s="5"/>
      <c r="I335" s="5"/>
    </row>
    <row r="336" spans="1:9" ht="12.75">
      <c r="A336" s="41" t="s">
        <v>591</v>
      </c>
      <c r="B336" s="41" t="s">
        <v>238</v>
      </c>
      <c r="C336" s="5"/>
      <c r="D336" s="5"/>
      <c r="E336" s="28">
        <v>12104</v>
      </c>
      <c r="F336" s="84">
        <v>12104</v>
      </c>
      <c r="G336" s="166">
        <f t="shared" si="13"/>
        <v>1</v>
      </c>
      <c r="H336" s="5"/>
      <c r="I336" s="5"/>
    </row>
    <row r="337" spans="1:9" ht="12.75">
      <c r="A337" s="41" t="s">
        <v>799</v>
      </c>
      <c r="B337" s="87" t="s">
        <v>797</v>
      </c>
      <c r="C337" s="5"/>
      <c r="D337" s="51"/>
      <c r="E337" s="28">
        <v>750</v>
      </c>
      <c r="F337" s="84">
        <v>164.76</v>
      </c>
      <c r="G337" s="166">
        <f t="shared" si="13"/>
        <v>0.21968</v>
      </c>
      <c r="H337" s="5"/>
      <c r="I337" s="5"/>
    </row>
    <row r="338" spans="1:9" ht="12.75">
      <c r="A338" s="53"/>
      <c r="B338" s="88" t="s">
        <v>751</v>
      </c>
      <c r="C338" s="4"/>
      <c r="D338" s="113"/>
      <c r="E338" s="30"/>
      <c r="F338" s="86"/>
      <c r="G338" s="167"/>
      <c r="H338" s="5"/>
      <c r="I338" s="5"/>
    </row>
    <row r="339" spans="1:9" ht="12.75">
      <c r="A339" s="41" t="s">
        <v>592</v>
      </c>
      <c r="B339" s="41" t="s">
        <v>593</v>
      </c>
      <c r="C339" s="5"/>
      <c r="D339" s="5"/>
      <c r="E339" s="28">
        <f>SUM(E323:E338)</f>
        <v>237106</v>
      </c>
      <c r="F339" s="28">
        <f>SUM(F323:F338)</f>
        <v>128523.93000000001</v>
      </c>
      <c r="G339" s="166">
        <f t="shared" si="13"/>
        <v>0.5420526262515499</v>
      </c>
      <c r="H339" s="5"/>
      <c r="I339" s="5"/>
    </row>
    <row r="340" spans="1:9" ht="12.75">
      <c r="A340" s="41"/>
      <c r="B340" s="41"/>
      <c r="C340" s="5"/>
      <c r="D340" s="5"/>
      <c r="E340" s="28"/>
      <c r="F340" s="49"/>
      <c r="G340" s="170"/>
      <c r="H340" s="5"/>
      <c r="I340" s="5"/>
    </row>
    <row r="341" spans="1:9" ht="12.75">
      <c r="A341" s="41" t="s">
        <v>693</v>
      </c>
      <c r="B341" s="41" t="s">
        <v>694</v>
      </c>
      <c r="C341" s="5"/>
      <c r="D341" s="5"/>
      <c r="E341" s="28">
        <v>241604</v>
      </c>
      <c r="F341" s="49">
        <v>105139.1</v>
      </c>
      <c r="G341" s="166">
        <f>F341/E341</f>
        <v>0.43517118921872155</v>
      </c>
      <c r="H341" s="5"/>
      <c r="I341" s="5"/>
    </row>
    <row r="342" spans="1:9" ht="12.75">
      <c r="A342" s="41"/>
      <c r="B342" s="41" t="s">
        <v>695</v>
      </c>
      <c r="C342" s="5"/>
      <c r="D342" s="5"/>
      <c r="E342" s="28"/>
      <c r="F342" s="49"/>
      <c r="G342" s="170"/>
      <c r="H342" s="5"/>
      <c r="I342" s="5"/>
    </row>
    <row r="343" spans="1:9" ht="12.75">
      <c r="A343" s="41"/>
      <c r="B343" s="41" t="s">
        <v>696</v>
      </c>
      <c r="C343" s="5"/>
      <c r="D343" s="5"/>
      <c r="E343" s="28"/>
      <c r="F343" s="49"/>
      <c r="G343" s="170"/>
      <c r="H343" s="5"/>
      <c r="I343" s="5"/>
    </row>
    <row r="344" spans="1:9" ht="12.75">
      <c r="A344" s="41" t="s">
        <v>137</v>
      </c>
      <c r="B344" s="41" t="s">
        <v>563</v>
      </c>
      <c r="C344" s="5"/>
      <c r="D344" s="5"/>
      <c r="E344" s="28">
        <v>18956</v>
      </c>
      <c r="F344" s="49">
        <v>9019.6</v>
      </c>
      <c r="G344" s="166">
        <f aca="true" t="shared" si="14" ref="G344:G349">F344/E344</f>
        <v>0.475817683055497</v>
      </c>
      <c r="H344" s="49"/>
      <c r="I344" s="49"/>
    </row>
    <row r="345" spans="1:9" ht="12.75">
      <c r="A345" s="41" t="s">
        <v>138</v>
      </c>
      <c r="B345" s="41" t="s">
        <v>51</v>
      </c>
      <c r="C345" s="5"/>
      <c r="D345" s="5"/>
      <c r="E345" s="28">
        <v>339709</v>
      </c>
      <c r="F345" s="49">
        <v>158127.12</v>
      </c>
      <c r="G345" s="166">
        <f t="shared" si="14"/>
        <v>0.4654781592480623</v>
      </c>
      <c r="H345" s="49"/>
      <c r="I345" s="49"/>
    </row>
    <row r="346" spans="1:9" ht="12.75">
      <c r="A346" s="41" t="s">
        <v>139</v>
      </c>
      <c r="B346" s="41" t="s">
        <v>53</v>
      </c>
      <c r="C346" s="5"/>
      <c r="D346" s="5"/>
      <c r="E346" s="28">
        <v>25084</v>
      </c>
      <c r="F346" s="49">
        <v>25082.78</v>
      </c>
      <c r="G346" s="166">
        <f t="shared" si="14"/>
        <v>0.9999513634189124</v>
      </c>
      <c r="H346" s="49"/>
      <c r="I346" s="49"/>
    </row>
    <row r="347" spans="1:9" ht="12.75">
      <c r="A347" s="41" t="s">
        <v>140</v>
      </c>
      <c r="B347" s="41" t="s">
        <v>55</v>
      </c>
      <c r="C347" s="5"/>
      <c r="D347" s="5"/>
      <c r="E347" s="28">
        <v>62543</v>
      </c>
      <c r="F347" s="49">
        <v>32732.91</v>
      </c>
      <c r="G347" s="166">
        <f t="shared" si="14"/>
        <v>0.5233664838591049</v>
      </c>
      <c r="H347" s="49"/>
      <c r="I347" s="49"/>
    </row>
    <row r="348" spans="1:9" ht="12.75">
      <c r="A348" s="41" t="s">
        <v>141</v>
      </c>
      <c r="B348" s="41" t="s">
        <v>57</v>
      </c>
      <c r="C348" s="5"/>
      <c r="D348" s="5"/>
      <c r="E348" s="28">
        <v>8857</v>
      </c>
      <c r="F348" s="49">
        <v>4625.59</v>
      </c>
      <c r="G348" s="166">
        <f t="shared" si="14"/>
        <v>0.5222524556847691</v>
      </c>
      <c r="H348" s="49"/>
      <c r="I348" s="49"/>
    </row>
    <row r="349" spans="1:9" ht="12.75">
      <c r="A349" s="41" t="s">
        <v>594</v>
      </c>
      <c r="B349" s="151" t="s">
        <v>568</v>
      </c>
      <c r="C349" s="5"/>
      <c r="D349" s="5"/>
      <c r="E349" s="28">
        <v>1050</v>
      </c>
      <c r="F349" s="49">
        <v>0</v>
      </c>
      <c r="G349" s="166">
        <f t="shared" si="14"/>
        <v>0</v>
      </c>
      <c r="H349" s="49"/>
      <c r="I349" s="49"/>
    </row>
    <row r="350" spans="1:9" ht="12.75">
      <c r="A350" s="41" t="s">
        <v>142</v>
      </c>
      <c r="B350" s="41" t="s">
        <v>47</v>
      </c>
      <c r="C350" s="5"/>
      <c r="D350" s="5"/>
      <c r="E350" s="28">
        <v>17495</v>
      </c>
      <c r="F350" s="49">
        <v>5481</v>
      </c>
      <c r="G350" s="166">
        <f aca="true" t="shared" si="15" ref="G350:G373">F350/E350</f>
        <v>0.31328951128893967</v>
      </c>
      <c r="H350" s="49"/>
      <c r="I350" s="49"/>
    </row>
    <row r="351" spans="1:9" ht="12.75">
      <c r="A351" s="41" t="s">
        <v>466</v>
      </c>
      <c r="B351" s="41" t="s">
        <v>143</v>
      </c>
      <c r="C351" s="5"/>
      <c r="D351" s="5"/>
      <c r="E351" s="28">
        <v>49825</v>
      </c>
      <c r="F351" s="49">
        <v>22292.99</v>
      </c>
      <c r="G351" s="166">
        <f t="shared" si="15"/>
        <v>0.44742579026593077</v>
      </c>
      <c r="H351" s="49"/>
      <c r="I351" s="49"/>
    </row>
    <row r="352" spans="1:9" ht="12.75">
      <c r="A352" s="41" t="s">
        <v>289</v>
      </c>
      <c r="B352" s="41" t="s">
        <v>250</v>
      </c>
      <c r="C352" s="5"/>
      <c r="D352" s="5"/>
      <c r="E352" s="28">
        <v>3400</v>
      </c>
      <c r="F352" s="49">
        <v>1807.4</v>
      </c>
      <c r="G352" s="166">
        <f t="shared" si="15"/>
        <v>0.5315882352941177</v>
      </c>
      <c r="H352" s="49"/>
      <c r="I352" s="49"/>
    </row>
    <row r="353" spans="1:9" ht="12.75">
      <c r="A353" s="41" t="s">
        <v>144</v>
      </c>
      <c r="B353" s="41" t="s">
        <v>60</v>
      </c>
      <c r="C353" s="5"/>
      <c r="D353" s="5"/>
      <c r="E353" s="28">
        <v>23950</v>
      </c>
      <c r="F353" s="49">
        <v>10861.17</v>
      </c>
      <c r="G353" s="166">
        <f t="shared" si="15"/>
        <v>0.4534935281837161</v>
      </c>
      <c r="H353" s="49"/>
      <c r="I353" s="49"/>
    </row>
    <row r="354" spans="1:9" ht="12.75">
      <c r="A354" s="41" t="s">
        <v>145</v>
      </c>
      <c r="B354" s="41" t="s">
        <v>48</v>
      </c>
      <c r="C354" s="5"/>
      <c r="D354" s="5"/>
      <c r="E354" s="28">
        <v>6000</v>
      </c>
      <c r="F354" s="49">
        <v>419.9</v>
      </c>
      <c r="G354" s="166">
        <f t="shared" si="15"/>
        <v>0.06998333333333333</v>
      </c>
      <c r="H354" s="49"/>
      <c r="I354" s="49"/>
    </row>
    <row r="355" spans="1:9" ht="12.75">
      <c r="A355" s="41" t="s">
        <v>595</v>
      </c>
      <c r="B355" s="151" t="s">
        <v>556</v>
      </c>
      <c r="C355" s="5"/>
      <c r="D355" s="5"/>
      <c r="E355" s="28">
        <v>400</v>
      </c>
      <c r="F355" s="49">
        <v>0</v>
      </c>
      <c r="G355" s="166">
        <f t="shared" si="15"/>
        <v>0</v>
      </c>
      <c r="H355" s="49"/>
      <c r="I355" s="49"/>
    </row>
    <row r="356" spans="1:9" ht="12.75">
      <c r="A356" s="41" t="s">
        <v>146</v>
      </c>
      <c r="B356" s="41" t="s">
        <v>63</v>
      </c>
      <c r="C356" s="5"/>
      <c r="D356" s="5"/>
      <c r="E356" s="28">
        <v>4550</v>
      </c>
      <c r="F356" s="49">
        <v>1415.12</v>
      </c>
      <c r="G356" s="166">
        <f t="shared" si="15"/>
        <v>0.3110153846153846</v>
      </c>
      <c r="H356" s="49"/>
      <c r="I356" s="49"/>
    </row>
    <row r="357" spans="1:9" ht="12.75">
      <c r="A357" s="41" t="s">
        <v>697</v>
      </c>
      <c r="B357" s="41" t="s">
        <v>688</v>
      </c>
      <c r="C357" s="5"/>
      <c r="D357" s="5"/>
      <c r="E357" s="28">
        <v>120</v>
      </c>
      <c r="F357" s="49">
        <v>0</v>
      </c>
      <c r="G357" s="166">
        <f t="shared" si="15"/>
        <v>0</v>
      </c>
      <c r="H357" s="49"/>
      <c r="I357" s="49"/>
    </row>
    <row r="358" spans="1:9" ht="12.75">
      <c r="A358" s="53"/>
      <c r="B358" s="4"/>
      <c r="C358" s="4"/>
      <c r="D358" s="4"/>
      <c r="E358" s="30"/>
      <c r="F358" s="72"/>
      <c r="G358" s="167"/>
      <c r="H358" s="49"/>
      <c r="I358" s="49"/>
    </row>
    <row r="359" spans="1:9" ht="12.75">
      <c r="A359" s="5"/>
      <c r="B359" s="5"/>
      <c r="C359" s="5"/>
      <c r="D359" s="5"/>
      <c r="E359" s="49"/>
      <c r="F359" s="49"/>
      <c r="G359" s="169"/>
      <c r="H359" s="49"/>
      <c r="I359" s="49"/>
    </row>
    <row r="360" spans="1:9" ht="12.75">
      <c r="A360" s="5"/>
      <c r="B360" s="5"/>
      <c r="C360" s="5"/>
      <c r="D360" s="5"/>
      <c r="E360" s="49"/>
      <c r="F360" s="49"/>
      <c r="G360" s="169"/>
      <c r="H360" s="49"/>
      <c r="I360" s="49"/>
    </row>
    <row r="361" spans="1:9" ht="13.5" thickBot="1">
      <c r="A361" s="39"/>
      <c r="B361" s="39"/>
      <c r="C361" s="39"/>
      <c r="D361" s="39"/>
      <c r="E361" s="221"/>
      <c r="F361" s="221"/>
      <c r="G361" s="39"/>
      <c r="H361" s="49"/>
      <c r="I361" s="49"/>
    </row>
    <row r="362" spans="1:9" ht="13.5" thickTop="1">
      <c r="A362" s="11" t="s">
        <v>303</v>
      </c>
      <c r="B362" s="25"/>
      <c r="C362" s="25"/>
      <c r="D362" s="25"/>
      <c r="E362" s="211" t="s">
        <v>305</v>
      </c>
      <c r="F362" s="213" t="s">
        <v>357</v>
      </c>
      <c r="G362" s="11" t="s">
        <v>358</v>
      </c>
      <c r="H362" s="49"/>
      <c r="I362" s="49"/>
    </row>
    <row r="363" spans="1:9" ht="13.5" thickBot="1">
      <c r="A363" s="12" t="s">
        <v>302</v>
      </c>
      <c r="B363" s="6" t="s">
        <v>304</v>
      </c>
      <c r="C363" s="6"/>
      <c r="D363" s="6"/>
      <c r="E363" s="193" t="s">
        <v>43</v>
      </c>
      <c r="F363" s="192" t="s">
        <v>43</v>
      </c>
      <c r="G363" s="12" t="s">
        <v>359</v>
      </c>
      <c r="H363" s="49"/>
      <c r="I363" s="49"/>
    </row>
    <row r="364" spans="1:9" ht="14.25" thickBot="1" thickTop="1">
      <c r="A364" s="44" t="s">
        <v>19</v>
      </c>
      <c r="B364" s="43" t="s">
        <v>20</v>
      </c>
      <c r="C364" s="43"/>
      <c r="D364" s="43"/>
      <c r="E364" s="222" t="s">
        <v>21</v>
      </c>
      <c r="F364" s="223" t="s">
        <v>263</v>
      </c>
      <c r="G364" s="44" t="s">
        <v>339</v>
      </c>
      <c r="H364" s="49"/>
      <c r="I364" s="49"/>
    </row>
    <row r="365" spans="1:9" ht="12.75">
      <c r="A365" s="41"/>
      <c r="B365" s="5"/>
      <c r="C365" s="5"/>
      <c r="D365" s="5"/>
      <c r="E365" s="28"/>
      <c r="F365" s="49"/>
      <c r="G365" s="166"/>
      <c r="H365" s="49"/>
      <c r="I365" s="49"/>
    </row>
    <row r="366" spans="1:9" ht="12.75">
      <c r="A366" s="41" t="s">
        <v>800</v>
      </c>
      <c r="B366" s="87" t="s">
        <v>761</v>
      </c>
      <c r="C366" s="5"/>
      <c r="D366" s="5"/>
      <c r="E366" s="28">
        <v>1850</v>
      </c>
      <c r="F366" s="49">
        <v>910.66</v>
      </c>
      <c r="G366" s="166">
        <f t="shared" si="15"/>
        <v>0.49224864864864865</v>
      </c>
      <c r="H366" s="49"/>
      <c r="I366" s="49"/>
    </row>
    <row r="367" spans="1:9" ht="12.75">
      <c r="A367" s="41" t="s">
        <v>147</v>
      </c>
      <c r="B367" s="41" t="s">
        <v>64</v>
      </c>
      <c r="C367" s="5"/>
      <c r="D367" s="5"/>
      <c r="E367" s="28">
        <v>2300</v>
      </c>
      <c r="F367" s="49">
        <v>1021.17</v>
      </c>
      <c r="G367" s="166">
        <f t="shared" si="15"/>
        <v>0.44398695652173914</v>
      </c>
      <c r="H367" s="55"/>
      <c r="I367" s="49"/>
    </row>
    <row r="368" spans="1:9" ht="12.75">
      <c r="A368" s="41" t="s">
        <v>467</v>
      </c>
      <c r="B368" s="151" t="s">
        <v>66</v>
      </c>
      <c r="C368" s="5"/>
      <c r="D368" s="5"/>
      <c r="E368" s="28">
        <v>336</v>
      </c>
      <c r="F368" s="49">
        <v>336</v>
      </c>
      <c r="G368" s="166">
        <f t="shared" si="15"/>
        <v>1</v>
      </c>
      <c r="H368" s="55"/>
      <c r="I368" s="49"/>
    </row>
    <row r="369" spans="1:9" ht="12.75">
      <c r="A369" s="41" t="s">
        <v>148</v>
      </c>
      <c r="B369" s="151" t="s">
        <v>238</v>
      </c>
      <c r="C369" s="5"/>
      <c r="D369" s="5"/>
      <c r="E369" s="28">
        <v>20810</v>
      </c>
      <c r="F369" s="49">
        <v>20810</v>
      </c>
      <c r="G369" s="166">
        <f t="shared" si="15"/>
        <v>1</v>
      </c>
      <c r="H369" s="55"/>
      <c r="I369" s="49"/>
    </row>
    <row r="370" spans="1:9" ht="12.75">
      <c r="A370" s="41" t="s">
        <v>801</v>
      </c>
      <c r="B370" s="87" t="s">
        <v>797</v>
      </c>
      <c r="C370" s="5"/>
      <c r="D370" s="5"/>
      <c r="E370" s="28">
        <v>1100</v>
      </c>
      <c r="F370" s="49">
        <v>106.29</v>
      </c>
      <c r="G370" s="166">
        <f t="shared" si="15"/>
        <v>0.09662727272727273</v>
      </c>
      <c r="H370" s="55"/>
      <c r="I370" s="49"/>
    </row>
    <row r="371" spans="1:9" ht="12.75">
      <c r="A371" s="41"/>
      <c r="B371" s="87" t="s">
        <v>751</v>
      </c>
      <c r="C371" s="5"/>
      <c r="D371" s="5"/>
      <c r="E371" s="28"/>
      <c r="F371" s="49"/>
      <c r="G371" s="166"/>
      <c r="H371" s="55"/>
      <c r="I371" s="49"/>
    </row>
    <row r="372" spans="1:9" ht="12.75">
      <c r="A372" s="53" t="s">
        <v>802</v>
      </c>
      <c r="B372" s="87" t="s">
        <v>763</v>
      </c>
      <c r="C372" s="5"/>
      <c r="D372" s="5"/>
      <c r="E372" s="30">
        <v>500</v>
      </c>
      <c r="F372" s="72">
        <v>228.01</v>
      </c>
      <c r="G372" s="167">
        <f t="shared" si="15"/>
        <v>0.45602</v>
      </c>
      <c r="H372" s="49"/>
      <c r="I372" s="49"/>
    </row>
    <row r="373" spans="1:9" ht="12.75">
      <c r="A373" s="175" t="s">
        <v>251</v>
      </c>
      <c r="B373" s="175" t="s">
        <v>286</v>
      </c>
      <c r="C373" s="62"/>
      <c r="D373" s="62"/>
      <c r="E373" s="212">
        <f>SUM(E341:E372)</f>
        <v>830439</v>
      </c>
      <c r="F373" s="212">
        <f>SUM(F341:F372)</f>
        <v>400416.80999999994</v>
      </c>
      <c r="G373" s="171">
        <f t="shared" si="15"/>
        <v>0.4821748617297597</v>
      </c>
      <c r="H373" s="49"/>
      <c r="I373" s="49"/>
    </row>
    <row r="374" spans="1:9" ht="12.75">
      <c r="A374" s="19"/>
      <c r="B374" s="5"/>
      <c r="C374" s="5"/>
      <c r="D374" s="5"/>
      <c r="E374" s="28"/>
      <c r="F374" s="49"/>
      <c r="G374" s="166"/>
      <c r="H374" s="49"/>
      <c r="I374" s="49"/>
    </row>
    <row r="375" spans="1:9" ht="12.75">
      <c r="A375" s="19" t="s">
        <v>149</v>
      </c>
      <c r="B375" s="5" t="s">
        <v>563</v>
      </c>
      <c r="C375" s="5"/>
      <c r="D375" s="5"/>
      <c r="E375" s="28">
        <v>92845</v>
      </c>
      <c r="F375" s="49">
        <v>42104.39</v>
      </c>
      <c r="G375" s="166">
        <f aca="true" t="shared" si="16" ref="G375:G399">F375/E375</f>
        <v>0.4534911950024234</v>
      </c>
      <c r="H375" s="49"/>
      <c r="I375" s="49"/>
    </row>
    <row r="376" spans="1:9" ht="12.75">
      <c r="A376" s="19" t="s">
        <v>150</v>
      </c>
      <c r="B376" s="5" t="s">
        <v>51</v>
      </c>
      <c r="C376" s="5"/>
      <c r="D376" s="5"/>
      <c r="E376" s="28">
        <v>1363520</v>
      </c>
      <c r="F376" s="49">
        <v>635201.28</v>
      </c>
      <c r="G376" s="166">
        <f t="shared" si="16"/>
        <v>0.4658540248767895</v>
      </c>
      <c r="H376" s="49"/>
      <c r="I376" s="49"/>
    </row>
    <row r="377" spans="1:9" ht="12.75">
      <c r="A377" s="19" t="s">
        <v>151</v>
      </c>
      <c r="B377" s="5" t="s">
        <v>53</v>
      </c>
      <c r="C377" s="5"/>
      <c r="D377" s="5"/>
      <c r="E377" s="28">
        <v>100881</v>
      </c>
      <c r="F377" s="49">
        <v>100879.7</v>
      </c>
      <c r="G377" s="166">
        <f t="shared" si="16"/>
        <v>0.9999871135298024</v>
      </c>
      <c r="H377" s="55"/>
      <c r="I377" s="49"/>
    </row>
    <row r="378" spans="1:9" ht="12.75">
      <c r="A378" s="19" t="s">
        <v>152</v>
      </c>
      <c r="B378" s="5" t="s">
        <v>55</v>
      </c>
      <c r="C378" s="5"/>
      <c r="D378" s="5"/>
      <c r="E378" s="28">
        <v>260672</v>
      </c>
      <c r="F378" s="49">
        <v>133329.68</v>
      </c>
      <c r="G378" s="166">
        <f t="shared" si="16"/>
        <v>0.511484470905966</v>
      </c>
      <c r="H378" s="55"/>
      <c r="I378" s="49"/>
    </row>
    <row r="379" spans="1:9" ht="12.75">
      <c r="A379" s="19" t="s">
        <v>153</v>
      </c>
      <c r="B379" s="5" t="s">
        <v>57</v>
      </c>
      <c r="C379" s="5"/>
      <c r="D379" s="5"/>
      <c r="E379" s="28">
        <v>36955</v>
      </c>
      <c r="F379" s="49">
        <v>18007.54</v>
      </c>
      <c r="G379" s="166">
        <f t="shared" si="16"/>
        <v>0.4872829116493032</v>
      </c>
      <c r="H379" s="49"/>
      <c r="I379" s="49"/>
    </row>
    <row r="380" spans="1:9" ht="12.75">
      <c r="A380" s="19" t="s">
        <v>596</v>
      </c>
      <c r="B380" s="87" t="s">
        <v>568</v>
      </c>
      <c r="C380" s="5"/>
      <c r="D380" s="5"/>
      <c r="E380" s="28">
        <v>6250</v>
      </c>
      <c r="F380" s="49">
        <v>2180</v>
      </c>
      <c r="G380" s="166">
        <f t="shared" si="16"/>
        <v>0.3488</v>
      </c>
      <c r="H380" s="49"/>
      <c r="I380" s="49"/>
    </row>
    <row r="381" spans="1:9" ht="12.75">
      <c r="A381" s="19" t="s">
        <v>154</v>
      </c>
      <c r="B381" s="5" t="s">
        <v>47</v>
      </c>
      <c r="C381" s="5"/>
      <c r="D381" s="5"/>
      <c r="E381" s="28">
        <v>27225</v>
      </c>
      <c r="F381" s="49">
        <v>20059.65</v>
      </c>
      <c r="G381" s="166">
        <f t="shared" si="16"/>
        <v>0.7368099173553719</v>
      </c>
      <c r="H381" s="49"/>
      <c r="I381" s="49"/>
    </row>
    <row r="382" spans="1:9" ht="12.75">
      <c r="A382" s="19" t="s">
        <v>155</v>
      </c>
      <c r="B382" s="5" t="s">
        <v>250</v>
      </c>
      <c r="C382" s="5"/>
      <c r="D382" s="5"/>
      <c r="E382" s="28">
        <v>11580</v>
      </c>
      <c r="F382" s="49">
        <v>2424.23</v>
      </c>
      <c r="G382" s="166">
        <f t="shared" si="16"/>
        <v>0.20934628670120897</v>
      </c>
      <c r="H382" s="49"/>
      <c r="I382" s="49"/>
    </row>
    <row r="383" spans="1:9" ht="12.75">
      <c r="A383" s="19" t="s">
        <v>156</v>
      </c>
      <c r="B383" s="5" t="s">
        <v>60</v>
      </c>
      <c r="C383" s="5"/>
      <c r="D383" s="5"/>
      <c r="E383" s="28">
        <v>75829</v>
      </c>
      <c r="F383" s="49">
        <v>48712.63</v>
      </c>
      <c r="G383" s="166">
        <f t="shared" si="16"/>
        <v>0.6424010602803676</v>
      </c>
      <c r="H383" s="49"/>
      <c r="I383" s="49"/>
    </row>
    <row r="384" spans="1:9" ht="12.75">
      <c r="A384" s="19" t="s">
        <v>157</v>
      </c>
      <c r="B384" s="5" t="s">
        <v>48</v>
      </c>
      <c r="C384" s="5"/>
      <c r="D384" s="5"/>
      <c r="E384" s="28">
        <v>20494</v>
      </c>
      <c r="F384" s="49">
        <v>1739.61</v>
      </c>
      <c r="G384" s="166">
        <f t="shared" si="16"/>
        <v>0.08488386844930224</v>
      </c>
      <c r="H384" s="49"/>
      <c r="I384" s="49"/>
    </row>
    <row r="385" spans="1:9" ht="12.75">
      <c r="A385" s="19" t="s">
        <v>597</v>
      </c>
      <c r="B385" s="87" t="s">
        <v>556</v>
      </c>
      <c r="C385" s="5"/>
      <c r="D385" s="5"/>
      <c r="E385" s="28">
        <v>2190</v>
      </c>
      <c r="F385" s="49">
        <v>0</v>
      </c>
      <c r="G385" s="166">
        <f t="shared" si="16"/>
        <v>0</v>
      </c>
      <c r="H385" s="49"/>
      <c r="I385" s="49"/>
    </row>
    <row r="386" spans="1:9" ht="12.75">
      <c r="A386" s="19" t="s">
        <v>158</v>
      </c>
      <c r="B386" s="5" t="s">
        <v>63</v>
      </c>
      <c r="C386" s="5"/>
      <c r="D386" s="5"/>
      <c r="E386" s="28">
        <v>14380</v>
      </c>
      <c r="F386" s="49">
        <v>10732.85</v>
      </c>
      <c r="G386" s="166">
        <f t="shared" si="16"/>
        <v>0.7463734353268429</v>
      </c>
      <c r="H386" s="55"/>
      <c r="I386" s="49"/>
    </row>
    <row r="387" spans="1:9" ht="12.75">
      <c r="A387" s="19" t="s">
        <v>698</v>
      </c>
      <c r="B387" s="87" t="s">
        <v>688</v>
      </c>
      <c r="C387" s="5"/>
      <c r="D387" s="5"/>
      <c r="E387" s="28">
        <v>1900</v>
      </c>
      <c r="F387" s="49">
        <v>716.92</v>
      </c>
      <c r="G387" s="166">
        <f t="shared" si="16"/>
        <v>0.3773263157894737</v>
      </c>
      <c r="H387" s="55"/>
      <c r="I387" s="49"/>
    </row>
    <row r="388" spans="1:9" ht="12.75">
      <c r="A388" s="19" t="s">
        <v>803</v>
      </c>
      <c r="B388" s="87" t="s">
        <v>760</v>
      </c>
      <c r="C388" s="5"/>
      <c r="D388" s="5"/>
      <c r="E388" s="28">
        <v>270</v>
      </c>
      <c r="F388" s="49">
        <v>42.54</v>
      </c>
      <c r="G388" s="166">
        <f t="shared" si="16"/>
        <v>0.15755555555555556</v>
      </c>
      <c r="H388" s="55"/>
      <c r="I388" s="49"/>
    </row>
    <row r="389" spans="1:9" ht="12.75">
      <c r="A389" s="19" t="s">
        <v>804</v>
      </c>
      <c r="B389" s="87" t="s">
        <v>761</v>
      </c>
      <c r="C389" s="5"/>
      <c r="D389" s="5"/>
      <c r="E389" s="28">
        <v>3580</v>
      </c>
      <c r="F389" s="49">
        <v>1566</v>
      </c>
      <c r="G389" s="166">
        <f t="shared" si="16"/>
        <v>0.4374301675977654</v>
      </c>
      <c r="H389" s="55"/>
      <c r="I389" s="49"/>
    </row>
    <row r="390" spans="1:9" ht="12.75">
      <c r="A390" s="19" t="s">
        <v>805</v>
      </c>
      <c r="B390" s="87" t="s">
        <v>809</v>
      </c>
      <c r="C390" s="5"/>
      <c r="D390" s="5"/>
      <c r="E390" s="28">
        <v>5500</v>
      </c>
      <c r="F390" s="49">
        <v>2440</v>
      </c>
      <c r="G390" s="166">
        <f t="shared" si="16"/>
        <v>0.44363636363636366</v>
      </c>
      <c r="H390" s="55"/>
      <c r="I390" s="49"/>
    </row>
    <row r="391" spans="1:9" ht="12.75">
      <c r="A391" s="19" t="s">
        <v>159</v>
      </c>
      <c r="B391" s="5" t="s">
        <v>64</v>
      </c>
      <c r="C391" s="5"/>
      <c r="D391" s="5"/>
      <c r="E391" s="28">
        <v>10920</v>
      </c>
      <c r="F391" s="49">
        <v>8622.9</v>
      </c>
      <c r="G391" s="166">
        <f t="shared" si="16"/>
        <v>0.7896428571428571</v>
      </c>
      <c r="H391" s="55"/>
      <c r="I391" s="49"/>
    </row>
    <row r="392" spans="1:9" ht="12.75">
      <c r="A392" s="19" t="s">
        <v>160</v>
      </c>
      <c r="B392" s="5" t="s">
        <v>66</v>
      </c>
      <c r="C392" s="5"/>
      <c r="D392" s="5"/>
      <c r="E392" s="28">
        <v>7586</v>
      </c>
      <c r="F392" s="49">
        <v>6684.43</v>
      </c>
      <c r="G392" s="166">
        <f t="shared" si="16"/>
        <v>0.8811534405483786</v>
      </c>
      <c r="H392" s="5"/>
      <c r="I392" s="49"/>
    </row>
    <row r="393" spans="1:9" ht="12.75">
      <c r="A393" s="19" t="s">
        <v>161</v>
      </c>
      <c r="B393" s="87" t="s">
        <v>238</v>
      </c>
      <c r="C393" s="5"/>
      <c r="D393" s="5"/>
      <c r="E393" s="28">
        <v>88947</v>
      </c>
      <c r="F393" s="49">
        <v>88947</v>
      </c>
      <c r="G393" s="166">
        <f t="shared" si="16"/>
        <v>1</v>
      </c>
      <c r="H393" s="5"/>
      <c r="I393" s="49"/>
    </row>
    <row r="394" spans="1:9" ht="12.75">
      <c r="A394" s="19" t="s">
        <v>806</v>
      </c>
      <c r="B394" s="87" t="s">
        <v>749</v>
      </c>
      <c r="C394" s="5"/>
      <c r="D394" s="5"/>
      <c r="E394" s="28">
        <v>3000</v>
      </c>
      <c r="F394" s="49">
        <v>1975</v>
      </c>
      <c r="G394" s="166">
        <f t="shared" si="16"/>
        <v>0.6583333333333333</v>
      </c>
      <c r="H394" s="5"/>
      <c r="I394" s="49"/>
    </row>
    <row r="395" spans="1:9" ht="12.75">
      <c r="A395" s="19" t="s">
        <v>807</v>
      </c>
      <c r="B395" s="87" t="s">
        <v>797</v>
      </c>
      <c r="C395" s="5"/>
      <c r="D395" s="5"/>
      <c r="E395" s="28">
        <v>5500</v>
      </c>
      <c r="F395" s="49">
        <v>2176.71</v>
      </c>
      <c r="G395" s="166">
        <f t="shared" si="16"/>
        <v>0.39576545454545453</v>
      </c>
      <c r="H395" s="5"/>
      <c r="I395" s="49"/>
    </row>
    <row r="396" spans="1:9" ht="12.75">
      <c r="A396" s="19"/>
      <c r="B396" s="87" t="s">
        <v>751</v>
      </c>
      <c r="C396" s="5"/>
      <c r="D396" s="5"/>
      <c r="E396" s="28"/>
      <c r="F396" s="49"/>
      <c r="G396" s="166"/>
      <c r="H396" s="5"/>
      <c r="I396" s="49"/>
    </row>
    <row r="397" spans="1:9" ht="12.75">
      <c r="A397" s="19" t="s">
        <v>808</v>
      </c>
      <c r="B397" s="87" t="s">
        <v>763</v>
      </c>
      <c r="C397" s="5"/>
      <c r="D397" s="5"/>
      <c r="E397" s="28">
        <v>4150</v>
      </c>
      <c r="F397" s="49">
        <v>263.05</v>
      </c>
      <c r="G397" s="166">
        <f t="shared" si="16"/>
        <v>0.0633855421686747</v>
      </c>
      <c r="H397" s="5"/>
      <c r="I397" s="49"/>
    </row>
    <row r="398" spans="1:9" ht="12.75">
      <c r="A398" s="19" t="s">
        <v>699</v>
      </c>
      <c r="B398" s="87" t="s">
        <v>49</v>
      </c>
      <c r="C398" s="5"/>
      <c r="D398" s="5"/>
      <c r="E398" s="28">
        <v>2425249</v>
      </c>
      <c r="F398" s="49">
        <v>25000.35</v>
      </c>
      <c r="G398" s="167">
        <f t="shared" si="16"/>
        <v>0.010308364213324074</v>
      </c>
      <c r="H398" s="5"/>
      <c r="I398" s="49"/>
    </row>
    <row r="399" spans="1:9" ht="12.75">
      <c r="A399" s="38" t="s">
        <v>252</v>
      </c>
      <c r="B399" s="62" t="s">
        <v>162</v>
      </c>
      <c r="C399" s="62"/>
      <c r="D399" s="62"/>
      <c r="E399" s="212">
        <f>SUM(E375:E398)</f>
        <v>4569423</v>
      </c>
      <c r="F399" s="218">
        <f>SUM(F375:F398)</f>
        <v>1153806.4600000002</v>
      </c>
      <c r="G399" s="166">
        <f t="shared" si="16"/>
        <v>0.25250594221633677</v>
      </c>
      <c r="H399" s="49"/>
      <c r="I399" s="49"/>
    </row>
    <row r="400" spans="1:9" ht="12.75">
      <c r="A400" s="19"/>
      <c r="B400" s="5"/>
      <c r="C400" s="5"/>
      <c r="D400" s="5"/>
      <c r="E400" s="28"/>
      <c r="F400" s="49"/>
      <c r="G400" s="28"/>
      <c r="H400" s="5"/>
      <c r="I400" s="49"/>
    </row>
    <row r="401" spans="1:9" ht="12.75">
      <c r="A401" s="20" t="s">
        <v>163</v>
      </c>
      <c r="B401" s="4" t="s">
        <v>63</v>
      </c>
      <c r="C401" s="4"/>
      <c r="D401" s="4"/>
      <c r="E401" s="30">
        <v>442622</v>
      </c>
      <c r="F401" s="72">
        <v>237660.45</v>
      </c>
      <c r="G401" s="167">
        <f>F401/E401</f>
        <v>0.5369377256440032</v>
      </c>
      <c r="H401" s="5"/>
      <c r="I401" s="49"/>
    </row>
    <row r="402" spans="1:9" ht="12.75">
      <c r="A402" s="38" t="s">
        <v>253</v>
      </c>
      <c r="B402" s="62" t="s">
        <v>164</v>
      </c>
      <c r="C402" s="62"/>
      <c r="D402" s="62"/>
      <c r="E402" s="212">
        <f>SUM(E401:E401)</f>
        <v>442622</v>
      </c>
      <c r="F402" s="212">
        <f>SUM(F401:F401)</f>
        <v>237660.45</v>
      </c>
      <c r="G402" s="166">
        <f>F402/E402</f>
        <v>0.5369377256440032</v>
      </c>
      <c r="H402" s="5"/>
      <c r="I402" s="49"/>
    </row>
    <row r="403" spans="1:9" ht="12.75">
      <c r="A403" s="19"/>
      <c r="B403" s="5"/>
      <c r="C403" s="5"/>
      <c r="D403" s="5"/>
      <c r="E403" s="28"/>
      <c r="F403" s="49"/>
      <c r="G403" s="28"/>
      <c r="H403" s="5"/>
      <c r="I403" s="49"/>
    </row>
    <row r="404" spans="1:9" ht="12.75">
      <c r="A404" s="19" t="s">
        <v>810</v>
      </c>
      <c r="B404" s="5" t="s">
        <v>563</v>
      </c>
      <c r="C404" s="5"/>
      <c r="D404" s="5"/>
      <c r="E404" s="28">
        <v>560</v>
      </c>
      <c r="F404" s="49">
        <v>234.18</v>
      </c>
      <c r="G404" s="166">
        <f aca="true" t="shared" si="17" ref="G404:G426">F404/E404</f>
        <v>0.41817857142857146</v>
      </c>
      <c r="H404" s="5"/>
      <c r="I404" s="49"/>
    </row>
    <row r="405" spans="1:9" ht="12.75">
      <c r="A405" s="19" t="s">
        <v>165</v>
      </c>
      <c r="B405" s="5" t="s">
        <v>51</v>
      </c>
      <c r="C405" s="5"/>
      <c r="D405" s="5"/>
      <c r="E405" s="28">
        <v>156943</v>
      </c>
      <c r="F405" s="49">
        <v>78899.97</v>
      </c>
      <c r="G405" s="166">
        <f t="shared" si="17"/>
        <v>0.5027300994628623</v>
      </c>
      <c r="H405" s="55"/>
      <c r="I405" s="49"/>
    </row>
    <row r="406" spans="1:9" ht="12.75">
      <c r="A406" s="19" t="s">
        <v>166</v>
      </c>
      <c r="B406" s="5" t="s">
        <v>53</v>
      </c>
      <c r="C406" s="5"/>
      <c r="D406" s="5"/>
      <c r="E406" s="28">
        <v>11253</v>
      </c>
      <c r="F406" s="49">
        <v>11252.38</v>
      </c>
      <c r="G406" s="166">
        <f t="shared" si="17"/>
        <v>0.9999449035812672</v>
      </c>
      <c r="H406" s="55"/>
      <c r="I406" s="49"/>
    </row>
    <row r="407" spans="1:9" ht="12.75">
      <c r="A407" s="19" t="s">
        <v>167</v>
      </c>
      <c r="B407" s="5" t="s">
        <v>55</v>
      </c>
      <c r="C407" s="5"/>
      <c r="D407" s="5"/>
      <c r="E407" s="28">
        <v>28506</v>
      </c>
      <c r="F407" s="49">
        <v>15381.77</v>
      </c>
      <c r="G407" s="166">
        <f t="shared" si="17"/>
        <v>0.539597628569424</v>
      </c>
      <c r="H407" s="55"/>
      <c r="I407" s="49"/>
    </row>
    <row r="408" spans="1:9" ht="12.75">
      <c r="A408" s="19" t="s">
        <v>168</v>
      </c>
      <c r="B408" s="5" t="s">
        <v>57</v>
      </c>
      <c r="C408" s="5"/>
      <c r="D408" s="5"/>
      <c r="E408" s="28">
        <v>4028</v>
      </c>
      <c r="F408" s="49">
        <v>2173.3</v>
      </c>
      <c r="G408" s="166">
        <f t="shared" si="17"/>
        <v>0.5395481628599802</v>
      </c>
      <c r="H408" s="55"/>
      <c r="I408" s="49"/>
    </row>
    <row r="409" spans="1:9" ht="12.75">
      <c r="A409" s="19" t="s">
        <v>811</v>
      </c>
      <c r="B409" s="87" t="s">
        <v>568</v>
      </c>
      <c r="C409" s="5"/>
      <c r="D409" s="5"/>
      <c r="E409" s="28">
        <v>860</v>
      </c>
      <c r="F409" s="49">
        <v>860</v>
      </c>
      <c r="G409" s="166">
        <f t="shared" si="17"/>
        <v>1</v>
      </c>
      <c r="H409" s="55"/>
      <c r="I409" s="49"/>
    </row>
    <row r="410" spans="1:9" ht="12.75">
      <c r="A410" s="19" t="s">
        <v>169</v>
      </c>
      <c r="B410" s="5" t="s">
        <v>47</v>
      </c>
      <c r="C410" s="5"/>
      <c r="D410" s="5"/>
      <c r="E410" s="28">
        <v>9174</v>
      </c>
      <c r="F410" s="49">
        <v>6762.57</v>
      </c>
      <c r="G410" s="166">
        <f t="shared" si="17"/>
        <v>0.7371451929365598</v>
      </c>
      <c r="H410" s="55"/>
      <c r="I410" s="49"/>
    </row>
    <row r="411" spans="1:9" ht="12.75">
      <c r="A411" s="19" t="s">
        <v>170</v>
      </c>
      <c r="B411" s="5" t="s">
        <v>60</v>
      </c>
      <c r="C411" s="5"/>
      <c r="D411" s="5"/>
      <c r="E411" s="28">
        <v>4566</v>
      </c>
      <c r="F411" s="49">
        <v>1674.26</v>
      </c>
      <c r="G411" s="166">
        <f t="shared" si="17"/>
        <v>0.3666798072711345</v>
      </c>
      <c r="H411" s="55"/>
      <c r="I411" s="49"/>
    </row>
    <row r="412" spans="1:9" ht="12.75">
      <c r="A412" s="19" t="s">
        <v>171</v>
      </c>
      <c r="B412" s="5" t="s">
        <v>48</v>
      </c>
      <c r="C412" s="5"/>
      <c r="D412" s="5"/>
      <c r="E412" s="28">
        <v>2321</v>
      </c>
      <c r="F412" s="49">
        <v>144</v>
      </c>
      <c r="G412" s="166">
        <f t="shared" si="17"/>
        <v>0.06204222317966394</v>
      </c>
      <c r="H412" s="55"/>
      <c r="I412" s="49"/>
    </row>
    <row r="413" spans="1:9" ht="12.75">
      <c r="A413" s="19" t="s">
        <v>598</v>
      </c>
      <c r="B413" s="87" t="s">
        <v>556</v>
      </c>
      <c r="C413" s="5"/>
      <c r="D413" s="5"/>
      <c r="E413" s="28">
        <v>204</v>
      </c>
      <c r="F413" s="49">
        <v>30</v>
      </c>
      <c r="G413" s="166">
        <f t="shared" si="17"/>
        <v>0.14705882352941177</v>
      </c>
      <c r="H413" s="55"/>
      <c r="I413" s="49"/>
    </row>
    <row r="414" spans="1:9" ht="12.75">
      <c r="A414" s="19" t="s">
        <v>172</v>
      </c>
      <c r="B414" s="5" t="s">
        <v>63</v>
      </c>
      <c r="C414" s="5"/>
      <c r="D414" s="5"/>
      <c r="E414" s="28">
        <v>4935</v>
      </c>
      <c r="F414" s="49">
        <v>4389.47</v>
      </c>
      <c r="G414" s="166">
        <f t="shared" si="17"/>
        <v>0.8894569402228977</v>
      </c>
      <c r="H414" s="55"/>
      <c r="I414" s="49"/>
    </row>
    <row r="415" spans="1:9" ht="12.75">
      <c r="A415" s="19" t="s">
        <v>700</v>
      </c>
      <c r="B415" s="87" t="s">
        <v>688</v>
      </c>
      <c r="C415" s="5"/>
      <c r="D415" s="5"/>
      <c r="E415" s="28">
        <v>2536</v>
      </c>
      <c r="F415" s="49">
        <v>1298.08</v>
      </c>
      <c r="G415" s="166">
        <f t="shared" si="17"/>
        <v>0.5118611987381703</v>
      </c>
      <c r="H415" s="55"/>
      <c r="I415" s="49"/>
    </row>
    <row r="416" spans="1:9" ht="12.75">
      <c r="A416" s="19" t="s">
        <v>812</v>
      </c>
      <c r="B416" s="87" t="s">
        <v>760</v>
      </c>
      <c r="C416" s="5"/>
      <c r="D416" s="5"/>
      <c r="E416" s="28">
        <v>800</v>
      </c>
      <c r="F416" s="49">
        <v>170.18</v>
      </c>
      <c r="G416" s="166">
        <f t="shared" si="17"/>
        <v>0.212725</v>
      </c>
      <c r="H416" s="55"/>
      <c r="I416" s="49"/>
    </row>
    <row r="417" spans="1:9" ht="12.75">
      <c r="A417" s="19" t="s">
        <v>813</v>
      </c>
      <c r="B417" s="87" t="s">
        <v>761</v>
      </c>
      <c r="C417" s="5"/>
      <c r="D417" s="5"/>
      <c r="E417" s="28">
        <v>6500</v>
      </c>
      <c r="F417" s="49">
        <v>2554.77</v>
      </c>
      <c r="G417" s="166">
        <f t="shared" si="17"/>
        <v>0.39304153846153844</v>
      </c>
      <c r="H417" s="55"/>
      <c r="I417" s="49"/>
    </row>
    <row r="418" spans="1:9" ht="12.75">
      <c r="A418" s="19" t="s">
        <v>173</v>
      </c>
      <c r="B418" s="5" t="s">
        <v>64</v>
      </c>
      <c r="C418" s="5"/>
      <c r="D418" s="5"/>
      <c r="E418" s="28">
        <v>1733</v>
      </c>
      <c r="F418" s="49">
        <v>744.48</v>
      </c>
      <c r="G418" s="166">
        <f t="shared" si="17"/>
        <v>0.42959030582804386</v>
      </c>
      <c r="H418" s="55"/>
      <c r="I418" s="49"/>
    </row>
    <row r="419" spans="1:9" ht="12.75">
      <c r="A419" s="19" t="s">
        <v>174</v>
      </c>
      <c r="B419" s="5" t="s">
        <v>66</v>
      </c>
      <c r="C419" s="5"/>
      <c r="D419" s="5"/>
      <c r="E419" s="28">
        <v>5365</v>
      </c>
      <c r="F419" s="49">
        <v>2462.36</v>
      </c>
      <c r="G419" s="166">
        <f t="shared" si="17"/>
        <v>0.45896738117427777</v>
      </c>
      <c r="H419" s="55"/>
      <c r="I419" s="49"/>
    </row>
    <row r="420" spans="1:9" ht="12.75">
      <c r="A420" s="19" t="s">
        <v>175</v>
      </c>
      <c r="B420" s="87" t="s">
        <v>238</v>
      </c>
      <c r="C420" s="5"/>
      <c r="D420" s="5"/>
      <c r="E420" s="28">
        <v>5767</v>
      </c>
      <c r="F420" s="49">
        <v>5767</v>
      </c>
      <c r="G420" s="166">
        <f t="shared" si="17"/>
        <v>1</v>
      </c>
      <c r="H420" s="55"/>
      <c r="I420" s="49"/>
    </row>
    <row r="421" spans="1:9" ht="12.75">
      <c r="A421" s="19" t="s">
        <v>814</v>
      </c>
      <c r="B421" s="87" t="s">
        <v>749</v>
      </c>
      <c r="C421" s="5"/>
      <c r="D421" s="5"/>
      <c r="E421" s="28">
        <v>2500</v>
      </c>
      <c r="F421" s="49">
        <v>1515</v>
      </c>
      <c r="G421" s="166">
        <f t="shared" si="17"/>
        <v>0.606</v>
      </c>
      <c r="H421" s="55"/>
      <c r="I421" s="49"/>
    </row>
    <row r="422" spans="1:9" ht="12.75">
      <c r="A422" s="19" t="s">
        <v>815</v>
      </c>
      <c r="B422" s="87" t="s">
        <v>797</v>
      </c>
      <c r="C422" s="5"/>
      <c r="D422" s="5"/>
      <c r="E422" s="28">
        <v>4000</v>
      </c>
      <c r="F422" s="49">
        <v>729.08</v>
      </c>
      <c r="G422" s="166">
        <f t="shared" si="17"/>
        <v>0.18227000000000002</v>
      </c>
      <c r="H422" s="55"/>
      <c r="I422" s="49"/>
    </row>
    <row r="423" spans="1:9" ht="12.75">
      <c r="A423" s="19"/>
      <c r="B423" s="87" t="s">
        <v>751</v>
      </c>
      <c r="C423" s="5"/>
      <c r="D423" s="5"/>
      <c r="E423" s="28"/>
      <c r="F423" s="49"/>
      <c r="G423" s="166"/>
      <c r="H423" s="55"/>
      <c r="I423" s="49"/>
    </row>
    <row r="424" spans="1:9" ht="12.75">
      <c r="A424" s="19" t="s">
        <v>816</v>
      </c>
      <c r="B424" s="87" t="s">
        <v>763</v>
      </c>
      <c r="C424" s="5"/>
      <c r="D424" s="5"/>
      <c r="E424" s="28">
        <v>1500</v>
      </c>
      <c r="F424" s="49">
        <v>1033.34</v>
      </c>
      <c r="G424" s="166">
        <f t="shared" si="17"/>
        <v>0.6888933333333332</v>
      </c>
      <c r="H424" s="55"/>
      <c r="I424" s="49"/>
    </row>
    <row r="425" spans="1:9" ht="12.75">
      <c r="A425" s="20" t="s">
        <v>599</v>
      </c>
      <c r="B425" s="4" t="s">
        <v>245</v>
      </c>
      <c r="C425" s="4"/>
      <c r="D425" s="4"/>
      <c r="E425" s="30">
        <v>24364</v>
      </c>
      <c r="F425" s="72">
        <v>24363.4</v>
      </c>
      <c r="G425" s="167">
        <f t="shared" si="17"/>
        <v>0.9999753735018881</v>
      </c>
      <c r="H425" s="55"/>
      <c r="I425" s="49"/>
    </row>
    <row r="426" spans="1:9" ht="12.75">
      <c r="A426" s="38" t="s">
        <v>254</v>
      </c>
      <c r="B426" s="62" t="s">
        <v>355</v>
      </c>
      <c r="C426" s="62"/>
      <c r="D426" s="62"/>
      <c r="E426" s="212">
        <f>SUM(E404:E425)</f>
        <v>278415</v>
      </c>
      <c r="F426" s="212">
        <f>SUM(F404:F425)</f>
        <v>162439.59</v>
      </c>
      <c r="G426" s="171">
        <f t="shared" si="17"/>
        <v>0.5834441032271968</v>
      </c>
      <c r="H426" s="49"/>
      <c r="I426" s="49"/>
    </row>
    <row r="427" spans="1:9" ht="12.75">
      <c r="A427" s="20"/>
      <c r="B427" s="4"/>
      <c r="C427" s="4"/>
      <c r="D427" s="4"/>
      <c r="E427" s="30"/>
      <c r="F427" s="72"/>
      <c r="G427" s="167"/>
      <c r="H427" s="49"/>
      <c r="I427" s="49"/>
    </row>
    <row r="428" spans="1:9" ht="12.75">
      <c r="A428" s="5"/>
      <c r="B428" s="5"/>
      <c r="C428" s="5"/>
      <c r="D428" s="5"/>
      <c r="E428" s="49"/>
      <c r="F428" s="49"/>
      <c r="G428" s="169"/>
      <c r="H428" s="49"/>
      <c r="I428" s="49"/>
    </row>
    <row r="429" spans="1:9" ht="12.75">
      <c r="A429" s="5"/>
      <c r="B429" s="5"/>
      <c r="C429" s="5"/>
      <c r="D429" s="5"/>
      <c r="E429" s="49"/>
      <c r="F429" s="49"/>
      <c r="G429" s="169"/>
      <c r="H429" s="49"/>
      <c r="I429" s="49"/>
    </row>
    <row r="430" spans="1:9" ht="12.75">
      <c r="A430" s="5"/>
      <c r="B430" s="5"/>
      <c r="C430" s="5"/>
      <c r="D430" s="5"/>
      <c r="E430" s="49"/>
      <c r="F430" s="49"/>
      <c r="G430" s="169"/>
      <c r="H430" s="49"/>
      <c r="I430" s="49"/>
    </row>
    <row r="431" spans="1:9" ht="12.75">
      <c r="A431" s="5"/>
      <c r="B431" s="5"/>
      <c r="C431" s="5"/>
      <c r="D431" s="5"/>
      <c r="E431" s="49"/>
      <c r="F431" s="49"/>
      <c r="G431" s="169"/>
      <c r="H431" s="49"/>
      <c r="I431" s="49"/>
    </row>
    <row r="432" spans="1:9" ht="12.75">
      <c r="A432" s="5"/>
      <c r="B432" s="5"/>
      <c r="C432" s="5"/>
      <c r="D432" s="5"/>
      <c r="E432" s="49"/>
      <c r="F432" s="49"/>
      <c r="G432" s="169"/>
      <c r="H432" s="49"/>
      <c r="I432" s="49"/>
    </row>
    <row r="433" spans="1:9" ht="13.5" thickBot="1">
      <c r="A433" s="39"/>
      <c r="B433" s="39"/>
      <c r="C433" s="39"/>
      <c r="D433" s="39"/>
      <c r="E433" s="221"/>
      <c r="F433" s="221"/>
      <c r="G433" s="39"/>
      <c r="H433" s="49"/>
      <c r="I433" s="49"/>
    </row>
    <row r="434" spans="1:9" ht="13.5" thickTop="1">
      <c r="A434" s="11" t="s">
        <v>303</v>
      </c>
      <c r="B434" s="25"/>
      <c r="C434" s="25"/>
      <c r="D434" s="25"/>
      <c r="E434" s="211" t="s">
        <v>305</v>
      </c>
      <c r="F434" s="213" t="s">
        <v>357</v>
      </c>
      <c r="G434" s="11" t="s">
        <v>358</v>
      </c>
      <c r="H434" s="49"/>
      <c r="I434" s="49"/>
    </row>
    <row r="435" spans="1:9" ht="13.5" thickBot="1">
      <c r="A435" s="12" t="s">
        <v>302</v>
      </c>
      <c r="B435" s="6" t="s">
        <v>304</v>
      </c>
      <c r="C435" s="6"/>
      <c r="D435" s="6"/>
      <c r="E435" s="193" t="s">
        <v>43</v>
      </c>
      <c r="F435" s="192" t="s">
        <v>43</v>
      </c>
      <c r="G435" s="12" t="s">
        <v>359</v>
      </c>
      <c r="H435" s="49"/>
      <c r="I435" s="49"/>
    </row>
    <row r="436" spans="1:9" ht="14.25" thickBot="1" thickTop="1">
      <c r="A436" s="44" t="s">
        <v>19</v>
      </c>
      <c r="B436" s="43" t="s">
        <v>20</v>
      </c>
      <c r="C436" s="43"/>
      <c r="D436" s="43"/>
      <c r="E436" s="222" t="s">
        <v>21</v>
      </c>
      <c r="F436" s="223" t="s">
        <v>263</v>
      </c>
      <c r="G436" s="44" t="s">
        <v>339</v>
      </c>
      <c r="H436" s="49"/>
      <c r="I436" s="49"/>
    </row>
    <row r="437" spans="1:9" ht="12.75">
      <c r="A437" s="19"/>
      <c r="B437" s="5"/>
      <c r="C437" s="5"/>
      <c r="D437" s="5"/>
      <c r="E437" s="28"/>
      <c r="F437" s="49"/>
      <c r="G437" s="28"/>
      <c r="H437" s="49"/>
      <c r="I437" s="49"/>
    </row>
    <row r="438" spans="1:9" ht="12.75">
      <c r="A438" s="19" t="s">
        <v>348</v>
      </c>
      <c r="B438" s="87" t="s">
        <v>364</v>
      </c>
      <c r="C438" s="5"/>
      <c r="D438" s="49"/>
      <c r="E438" s="28">
        <v>12533</v>
      </c>
      <c r="F438" s="49">
        <v>6266.5</v>
      </c>
      <c r="G438" s="166">
        <f>F438/E438</f>
        <v>0.5</v>
      </c>
      <c r="H438" s="49"/>
      <c r="I438" s="49"/>
    </row>
    <row r="439" spans="1:9" ht="12.75">
      <c r="A439" s="19"/>
      <c r="B439" s="87" t="s">
        <v>365</v>
      </c>
      <c r="C439" s="5"/>
      <c r="D439" s="5"/>
      <c r="E439" s="28"/>
      <c r="F439" s="49"/>
      <c r="G439" s="28"/>
      <c r="H439" s="49"/>
      <c r="I439" s="49"/>
    </row>
    <row r="440" spans="1:9" ht="12.75">
      <c r="A440" s="19" t="s">
        <v>290</v>
      </c>
      <c r="B440" s="87" t="s">
        <v>63</v>
      </c>
      <c r="C440" s="49"/>
      <c r="D440" s="49"/>
      <c r="E440" s="28">
        <v>21542</v>
      </c>
      <c r="F440" s="49">
        <v>11228.74</v>
      </c>
      <c r="G440" s="167">
        <f>F440/E440</f>
        <v>0.5212487234240089</v>
      </c>
      <c r="H440" s="49"/>
      <c r="I440" s="49"/>
    </row>
    <row r="441" spans="1:9" ht="12.75">
      <c r="A441" s="38" t="s">
        <v>291</v>
      </c>
      <c r="B441" s="62" t="s">
        <v>292</v>
      </c>
      <c r="C441" s="112"/>
      <c r="D441" s="112"/>
      <c r="E441" s="212">
        <f>SUM(E438:E440)</f>
        <v>34075</v>
      </c>
      <c r="F441" s="212">
        <f>SUM(F438:F440)</f>
        <v>17495.239999999998</v>
      </c>
      <c r="G441" s="166">
        <f>F441/E441</f>
        <v>0.5134333088774761</v>
      </c>
      <c r="H441" s="49"/>
      <c r="I441" s="49"/>
    </row>
    <row r="442" spans="1:9" ht="12.75">
      <c r="A442" s="19"/>
      <c r="B442" s="5"/>
      <c r="C442" s="49"/>
      <c r="D442" s="49"/>
      <c r="E442" s="28"/>
      <c r="F442" s="49"/>
      <c r="G442" s="28"/>
      <c r="H442" s="49"/>
      <c r="I442" s="49"/>
    </row>
    <row r="443" spans="1:9" ht="12.75">
      <c r="A443" s="19" t="s">
        <v>653</v>
      </c>
      <c r="B443" s="87" t="s">
        <v>63</v>
      </c>
      <c r="C443" s="49"/>
      <c r="D443" s="49"/>
      <c r="E443" s="28">
        <v>34499</v>
      </c>
      <c r="F443" s="49">
        <v>0</v>
      </c>
      <c r="G443" s="166">
        <f>F443/E443</f>
        <v>0</v>
      </c>
      <c r="H443" s="49"/>
      <c r="I443" s="49"/>
    </row>
    <row r="444" spans="1:9" ht="12.75">
      <c r="A444" s="20" t="s">
        <v>275</v>
      </c>
      <c r="B444" s="4" t="s">
        <v>468</v>
      </c>
      <c r="C444" s="72"/>
      <c r="D444" s="4"/>
      <c r="E444" s="30">
        <v>52200</v>
      </c>
      <c r="F444" s="72">
        <v>52200</v>
      </c>
      <c r="G444" s="167">
        <f>F444/E444</f>
        <v>1</v>
      </c>
      <c r="H444" s="49"/>
      <c r="I444" s="49"/>
    </row>
    <row r="445" spans="1:9" ht="12.75">
      <c r="A445" s="19" t="s">
        <v>274</v>
      </c>
      <c r="B445" s="5" t="s">
        <v>308</v>
      </c>
      <c r="C445" s="49"/>
      <c r="D445" s="49"/>
      <c r="E445" s="28">
        <f>SUM(E443:E444)</f>
        <v>86699</v>
      </c>
      <c r="F445" s="84">
        <f>SUM(F443:F444)</f>
        <v>52200</v>
      </c>
      <c r="G445" s="166">
        <f>F445/E445</f>
        <v>0.6020830690088698</v>
      </c>
      <c r="H445" s="5"/>
      <c r="I445" s="5"/>
    </row>
    <row r="446" spans="1:9" ht="13.5" thickBot="1">
      <c r="A446" s="76"/>
      <c r="B446" s="46"/>
      <c r="C446" s="46"/>
      <c r="D446" s="46"/>
      <c r="E446" s="48"/>
      <c r="F446" s="73"/>
      <c r="G446" s="48"/>
      <c r="H446" s="37"/>
      <c r="I446" s="37"/>
    </row>
    <row r="447" spans="1:9" ht="12.75">
      <c r="A447" s="23">
        <v>801</v>
      </c>
      <c r="B447" s="25" t="s">
        <v>18</v>
      </c>
      <c r="C447" s="25"/>
      <c r="D447" s="25"/>
      <c r="E447" s="31">
        <f>SUM(E321+E339+E373+E399+E402+E426+E441+E445)</f>
        <v>9895963</v>
      </c>
      <c r="F447" s="31">
        <f>SUM(F321+F339+F373+F399+F402+F426+F441+F445)</f>
        <v>3959911.16</v>
      </c>
      <c r="G447" s="168">
        <f>F447/E447</f>
        <v>0.40015420025317394</v>
      </c>
      <c r="H447" s="37"/>
      <c r="I447" s="37"/>
    </row>
    <row r="448" spans="1:9" ht="12.75">
      <c r="A448" s="23"/>
      <c r="B448" s="25"/>
      <c r="C448" s="25"/>
      <c r="D448" s="25"/>
      <c r="E448" s="31"/>
      <c r="F448" s="37"/>
      <c r="G448" s="94"/>
      <c r="H448" s="37"/>
      <c r="I448" s="37"/>
    </row>
    <row r="449" spans="1:9" ht="12.75">
      <c r="A449" s="19" t="s">
        <v>817</v>
      </c>
      <c r="B449" s="5" t="s">
        <v>51</v>
      </c>
      <c r="C449" s="5"/>
      <c r="D449" s="5"/>
      <c r="E449" s="28">
        <v>3800</v>
      </c>
      <c r="F449" s="49">
        <v>3612.54</v>
      </c>
      <c r="G449" s="166">
        <f aca="true" t="shared" si="18" ref="G449:G462">F449/E449</f>
        <v>0.9506684210526316</v>
      </c>
      <c r="H449" s="5"/>
      <c r="I449" s="49"/>
    </row>
    <row r="450" spans="1:9" ht="12.75">
      <c r="A450" s="19" t="s">
        <v>176</v>
      </c>
      <c r="B450" s="103" t="s">
        <v>55</v>
      </c>
      <c r="C450" s="5"/>
      <c r="D450" s="5"/>
      <c r="E450" s="28">
        <v>6155</v>
      </c>
      <c r="F450" s="49">
        <v>1482.6</v>
      </c>
      <c r="G450" s="166">
        <f t="shared" si="18"/>
        <v>0.2408773354995938</v>
      </c>
      <c r="H450" s="5"/>
      <c r="I450" s="49"/>
    </row>
    <row r="451" spans="1:9" ht="12.75">
      <c r="A451" s="19" t="s">
        <v>178</v>
      </c>
      <c r="B451" s="5" t="s">
        <v>57</v>
      </c>
      <c r="C451" s="5"/>
      <c r="D451" s="5"/>
      <c r="E451" s="28">
        <v>1189</v>
      </c>
      <c r="F451" s="49">
        <v>218.49</v>
      </c>
      <c r="G451" s="166">
        <f t="shared" si="18"/>
        <v>0.18375946173254837</v>
      </c>
      <c r="H451" s="49"/>
      <c r="I451" s="49"/>
    </row>
    <row r="452" spans="1:9" ht="12.75">
      <c r="A452" s="19" t="s">
        <v>600</v>
      </c>
      <c r="B452" s="87" t="s">
        <v>568</v>
      </c>
      <c r="C452" s="5"/>
      <c r="D452" s="5"/>
      <c r="E452" s="28">
        <v>47252</v>
      </c>
      <c r="F452" s="49">
        <v>31620</v>
      </c>
      <c r="G452" s="166">
        <f t="shared" si="18"/>
        <v>0.6691780242106155</v>
      </c>
      <c r="H452" s="49"/>
      <c r="I452" s="49"/>
    </row>
    <row r="453" spans="1:9" ht="12.75">
      <c r="A453" s="19" t="s">
        <v>179</v>
      </c>
      <c r="B453" s="5" t="s">
        <v>47</v>
      </c>
      <c r="C453" s="5"/>
      <c r="D453" s="5"/>
      <c r="E453" s="28">
        <v>10200</v>
      </c>
      <c r="F453" s="49">
        <v>6852.16</v>
      </c>
      <c r="G453" s="166">
        <f t="shared" si="18"/>
        <v>0.6717803921568627</v>
      </c>
      <c r="H453" s="55"/>
      <c r="I453" s="49"/>
    </row>
    <row r="454" spans="1:9" ht="12.75">
      <c r="A454" s="19" t="s">
        <v>180</v>
      </c>
      <c r="B454" s="5" t="s">
        <v>60</v>
      </c>
      <c r="C454" s="5"/>
      <c r="D454" s="5"/>
      <c r="E454" s="28">
        <v>7000</v>
      </c>
      <c r="F454" s="49">
        <v>3869.28</v>
      </c>
      <c r="G454" s="166">
        <f t="shared" si="18"/>
        <v>0.5527542857142858</v>
      </c>
      <c r="H454" s="5"/>
      <c r="I454" s="49"/>
    </row>
    <row r="455" spans="1:9" ht="12.75">
      <c r="A455" s="19" t="s">
        <v>181</v>
      </c>
      <c r="B455" s="5" t="s">
        <v>48</v>
      </c>
      <c r="C455" s="5"/>
      <c r="D455" s="5"/>
      <c r="E455" s="28">
        <v>9000</v>
      </c>
      <c r="F455" s="49">
        <v>8366.88</v>
      </c>
      <c r="G455" s="166">
        <f t="shared" si="18"/>
        <v>0.9296533333333332</v>
      </c>
      <c r="H455" s="49"/>
      <c r="I455" s="49"/>
    </row>
    <row r="456" spans="1:9" ht="12.75">
      <c r="A456" s="19" t="s">
        <v>182</v>
      </c>
      <c r="B456" s="5" t="s">
        <v>63</v>
      </c>
      <c r="C456" s="5"/>
      <c r="D456" s="5"/>
      <c r="E456" s="28">
        <v>17200</v>
      </c>
      <c r="F456" s="49">
        <v>14280.85</v>
      </c>
      <c r="G456" s="166">
        <f t="shared" si="18"/>
        <v>0.830281976744186</v>
      </c>
      <c r="H456" s="49"/>
      <c r="I456" s="49"/>
    </row>
    <row r="457" spans="1:9" ht="12.75">
      <c r="A457" s="19" t="s">
        <v>701</v>
      </c>
      <c r="B457" s="87" t="s">
        <v>688</v>
      </c>
      <c r="C457" s="5"/>
      <c r="D457" s="5"/>
      <c r="E457" s="28">
        <v>1000</v>
      </c>
      <c r="F457" s="49">
        <v>358.68</v>
      </c>
      <c r="G457" s="166">
        <f t="shared" si="18"/>
        <v>0.35868</v>
      </c>
      <c r="H457" s="49"/>
      <c r="I457" s="49"/>
    </row>
    <row r="458" spans="1:9" ht="12.75">
      <c r="A458" s="19" t="s">
        <v>818</v>
      </c>
      <c r="B458" s="87" t="s">
        <v>761</v>
      </c>
      <c r="C458" s="5"/>
      <c r="D458" s="5"/>
      <c r="E458" s="28">
        <v>2000</v>
      </c>
      <c r="F458" s="49">
        <v>863.43</v>
      </c>
      <c r="G458" s="166">
        <f t="shared" si="18"/>
        <v>0.43171499999999996</v>
      </c>
      <c r="H458" s="49"/>
      <c r="I458" s="49"/>
    </row>
    <row r="459" spans="1:9" ht="12.75">
      <c r="A459" s="19" t="s">
        <v>183</v>
      </c>
      <c r="B459" s="5" t="s">
        <v>64</v>
      </c>
      <c r="C459" s="5"/>
      <c r="D459" s="5"/>
      <c r="E459" s="28">
        <v>1000</v>
      </c>
      <c r="F459" s="49">
        <v>0</v>
      </c>
      <c r="G459" s="166">
        <f t="shared" si="18"/>
        <v>0</v>
      </c>
      <c r="H459" s="5"/>
      <c r="I459" s="49"/>
    </row>
    <row r="460" spans="1:9" ht="12.75">
      <c r="A460" s="19" t="s">
        <v>184</v>
      </c>
      <c r="B460" s="87" t="s">
        <v>66</v>
      </c>
      <c r="C460" s="5"/>
      <c r="D460" s="5"/>
      <c r="E460" s="28">
        <v>1400</v>
      </c>
      <c r="F460" s="49">
        <v>1258</v>
      </c>
      <c r="G460" s="166">
        <f t="shared" si="18"/>
        <v>0.8985714285714286</v>
      </c>
      <c r="H460" s="5"/>
      <c r="I460" s="49"/>
    </row>
    <row r="461" spans="1:9" ht="12.75">
      <c r="A461" s="20" t="s">
        <v>819</v>
      </c>
      <c r="B461" s="4" t="s">
        <v>238</v>
      </c>
      <c r="C461" s="4"/>
      <c r="D461" s="4"/>
      <c r="E461" s="30">
        <v>266</v>
      </c>
      <c r="F461" s="72">
        <v>266</v>
      </c>
      <c r="G461" s="167">
        <f t="shared" si="18"/>
        <v>1</v>
      </c>
      <c r="H461" s="5"/>
      <c r="I461" s="49"/>
    </row>
    <row r="462" spans="1:9" ht="12.75">
      <c r="A462" s="19" t="s">
        <v>28</v>
      </c>
      <c r="B462" s="5" t="s">
        <v>23</v>
      </c>
      <c r="C462" s="5"/>
      <c r="D462" s="5"/>
      <c r="E462" s="28">
        <f>SUM(E449:E461)</f>
        <v>107462</v>
      </c>
      <c r="F462" s="28">
        <f>SUM(F449:F461)</f>
        <v>73048.90999999997</v>
      </c>
      <c r="G462" s="166">
        <f t="shared" si="18"/>
        <v>0.6797650332210453</v>
      </c>
      <c r="H462" s="49"/>
      <c r="I462" s="49"/>
    </row>
    <row r="463" spans="1:9" ht="13.5" thickBot="1">
      <c r="A463" s="76"/>
      <c r="B463" s="46"/>
      <c r="C463" s="46"/>
      <c r="D463" s="46"/>
      <c r="E463" s="48"/>
      <c r="F463" s="73"/>
      <c r="G463" s="48"/>
      <c r="H463" s="37"/>
      <c r="I463" s="37"/>
    </row>
    <row r="464" spans="1:9" ht="12.75">
      <c r="A464" s="23">
        <v>851</v>
      </c>
      <c r="B464" s="25" t="s">
        <v>41</v>
      </c>
      <c r="C464" s="9"/>
      <c r="D464" s="9"/>
      <c r="E464" s="66">
        <f>SUM(E462)</f>
        <v>107462</v>
      </c>
      <c r="F464" s="66">
        <f>SUM(F462)</f>
        <v>73048.90999999997</v>
      </c>
      <c r="G464" s="168">
        <f>F464/E464</f>
        <v>0.6797650332210453</v>
      </c>
      <c r="H464" s="5"/>
      <c r="I464" s="5"/>
    </row>
    <row r="465" spans="1:9" ht="12.75">
      <c r="A465" s="19"/>
      <c r="B465" s="5"/>
      <c r="C465" s="49"/>
      <c r="D465" s="51"/>
      <c r="E465" s="84"/>
      <c r="F465" s="49"/>
      <c r="G465" s="28"/>
      <c r="H465" s="55"/>
      <c r="I465" s="49"/>
    </row>
    <row r="466" spans="1:9" ht="12.75">
      <c r="A466" s="19" t="s">
        <v>702</v>
      </c>
      <c r="B466" s="87" t="s">
        <v>703</v>
      </c>
      <c r="C466" s="49"/>
      <c r="D466" s="51"/>
      <c r="E466" s="84">
        <v>31200</v>
      </c>
      <c r="F466" s="49">
        <v>12197.1</v>
      </c>
      <c r="G466" s="166">
        <f>F466/E466</f>
        <v>0.39093269230769234</v>
      </c>
      <c r="H466" s="55"/>
      <c r="I466" s="49"/>
    </row>
    <row r="467" spans="1:9" ht="12.75">
      <c r="A467" s="20"/>
      <c r="B467" s="88" t="s">
        <v>415</v>
      </c>
      <c r="C467" s="72"/>
      <c r="D467" s="113"/>
      <c r="E467" s="86"/>
      <c r="F467" s="72"/>
      <c r="G467" s="30"/>
      <c r="H467" s="55"/>
      <c r="I467" s="49"/>
    </row>
    <row r="468" spans="1:9" ht="12.75">
      <c r="A468" s="19" t="s">
        <v>704</v>
      </c>
      <c r="B468" s="87" t="s">
        <v>705</v>
      </c>
      <c r="C468" s="49"/>
      <c r="D468" s="51"/>
      <c r="E468" s="84">
        <f>SUM(E466:E467)</f>
        <v>31200</v>
      </c>
      <c r="F468" s="84">
        <f>SUM(F466:F467)</f>
        <v>12197.1</v>
      </c>
      <c r="G468" s="166">
        <f>F468/E468</f>
        <v>0.39093269230769234</v>
      </c>
      <c r="H468" s="55"/>
      <c r="I468" s="49"/>
    </row>
    <row r="469" spans="1:9" ht="12.75">
      <c r="A469" s="19"/>
      <c r="B469" s="5"/>
      <c r="C469" s="49"/>
      <c r="D469" s="51"/>
      <c r="E469" s="84"/>
      <c r="F469" s="49"/>
      <c r="G469" s="28"/>
      <c r="H469" s="55"/>
      <c r="I469" s="49"/>
    </row>
    <row r="470" spans="1:9" ht="12.75">
      <c r="A470" s="19" t="s">
        <v>470</v>
      </c>
      <c r="B470" s="5" t="s">
        <v>563</v>
      </c>
      <c r="C470" s="49"/>
      <c r="D470" s="51"/>
      <c r="E470" s="84">
        <v>1000</v>
      </c>
      <c r="F470" s="49">
        <v>871.6</v>
      </c>
      <c r="G470" s="166">
        <f aca="true" t="shared" si="19" ref="G470:G490">F470/E470</f>
        <v>0.8716</v>
      </c>
      <c r="H470" s="5"/>
      <c r="I470" s="49"/>
    </row>
    <row r="471" spans="1:9" ht="12.75">
      <c r="A471" s="19" t="s">
        <v>469</v>
      </c>
      <c r="B471" s="5" t="s">
        <v>51</v>
      </c>
      <c r="C471" s="49"/>
      <c r="D471" s="51"/>
      <c r="E471" s="84">
        <v>91400</v>
      </c>
      <c r="F471" s="49">
        <v>42474</v>
      </c>
      <c r="G471" s="166">
        <f t="shared" si="19"/>
        <v>0.4647045951859956</v>
      </c>
      <c r="H471" s="5"/>
      <c r="I471" s="49"/>
    </row>
    <row r="472" spans="1:9" ht="12.75">
      <c r="A472" s="19" t="s">
        <v>471</v>
      </c>
      <c r="B472" s="5" t="s">
        <v>53</v>
      </c>
      <c r="C472" s="49"/>
      <c r="D472" s="51"/>
      <c r="E472" s="84">
        <v>7267.03</v>
      </c>
      <c r="F472" s="49">
        <v>7267.03</v>
      </c>
      <c r="G472" s="166">
        <f t="shared" si="19"/>
        <v>1</v>
      </c>
      <c r="H472" s="5"/>
      <c r="I472" s="49"/>
    </row>
    <row r="473" spans="1:9" ht="12.75">
      <c r="A473" s="19" t="s">
        <v>472</v>
      </c>
      <c r="B473" s="5" t="s">
        <v>55</v>
      </c>
      <c r="C473" s="49"/>
      <c r="D473" s="51"/>
      <c r="E473" s="84">
        <v>17295</v>
      </c>
      <c r="F473" s="49">
        <v>8903.24</v>
      </c>
      <c r="G473" s="166">
        <f t="shared" si="19"/>
        <v>0.5147869326394912</v>
      </c>
      <c r="H473" s="5"/>
      <c r="I473" s="49"/>
    </row>
    <row r="474" spans="1:9" ht="12.75">
      <c r="A474" s="19" t="s">
        <v>473</v>
      </c>
      <c r="B474" s="5" t="s">
        <v>185</v>
      </c>
      <c r="C474" s="49"/>
      <c r="D474" s="51"/>
      <c r="E474" s="84">
        <v>2430</v>
      </c>
      <c r="F474" s="49">
        <v>1177.61</v>
      </c>
      <c r="G474" s="166">
        <f t="shared" si="19"/>
        <v>0.4846131687242798</v>
      </c>
      <c r="H474" s="55"/>
      <c r="I474" s="49"/>
    </row>
    <row r="475" spans="1:9" ht="12.75">
      <c r="A475" s="19" t="s">
        <v>601</v>
      </c>
      <c r="B475" s="87" t="s">
        <v>568</v>
      </c>
      <c r="C475" s="49"/>
      <c r="D475" s="51"/>
      <c r="E475" s="84">
        <v>22733</v>
      </c>
      <c r="F475" s="49">
        <v>9300</v>
      </c>
      <c r="G475" s="166">
        <f t="shared" si="19"/>
        <v>0.40909690757929</v>
      </c>
      <c r="H475" s="55"/>
      <c r="I475" s="49"/>
    </row>
    <row r="476" spans="1:9" ht="12.75">
      <c r="A476" s="19" t="s">
        <v>474</v>
      </c>
      <c r="B476" s="5" t="s">
        <v>47</v>
      </c>
      <c r="C476" s="49"/>
      <c r="D476" s="51"/>
      <c r="E476" s="84">
        <v>17437</v>
      </c>
      <c r="F476" s="49">
        <v>13392.01</v>
      </c>
      <c r="G476" s="166">
        <f t="shared" si="19"/>
        <v>0.7680225956299822</v>
      </c>
      <c r="H476" s="5"/>
      <c r="I476" s="49"/>
    </row>
    <row r="477" spans="1:9" ht="12.75">
      <c r="A477" s="19" t="s">
        <v>475</v>
      </c>
      <c r="B477" s="5" t="s">
        <v>186</v>
      </c>
      <c r="C477" s="55"/>
      <c r="D477" s="51"/>
      <c r="E477" s="84">
        <v>200</v>
      </c>
      <c r="F477" s="49">
        <v>0</v>
      </c>
      <c r="G477" s="166">
        <f t="shared" si="19"/>
        <v>0</v>
      </c>
      <c r="H477" s="5"/>
      <c r="I477" s="49"/>
    </row>
    <row r="478" spans="1:9" ht="12.75">
      <c r="A478" s="19" t="s">
        <v>476</v>
      </c>
      <c r="B478" s="5" t="s">
        <v>60</v>
      </c>
      <c r="C478" s="49"/>
      <c r="D478" s="51"/>
      <c r="E478" s="84">
        <v>2600</v>
      </c>
      <c r="F478" s="49">
        <v>842.23</v>
      </c>
      <c r="G478" s="166">
        <f t="shared" si="19"/>
        <v>0.3239346153846154</v>
      </c>
      <c r="H478" s="5"/>
      <c r="I478" s="49"/>
    </row>
    <row r="479" spans="1:9" ht="12.75">
      <c r="A479" s="19" t="s">
        <v>477</v>
      </c>
      <c r="B479" s="5" t="s">
        <v>48</v>
      </c>
      <c r="C479" s="49"/>
      <c r="D479" s="51"/>
      <c r="E479" s="84">
        <v>5500</v>
      </c>
      <c r="F479" s="49">
        <v>3780.23</v>
      </c>
      <c r="G479" s="166">
        <f t="shared" si="19"/>
        <v>0.6873145454545455</v>
      </c>
      <c r="H479" s="5"/>
      <c r="I479" s="49"/>
    </row>
    <row r="480" spans="1:9" ht="12.75">
      <c r="A480" s="19" t="s">
        <v>602</v>
      </c>
      <c r="B480" s="87" t="s">
        <v>556</v>
      </c>
      <c r="C480" s="49"/>
      <c r="D480" s="51"/>
      <c r="E480" s="84">
        <v>425</v>
      </c>
      <c r="F480" s="49">
        <v>105</v>
      </c>
      <c r="G480" s="166">
        <f t="shared" si="19"/>
        <v>0.24705882352941178</v>
      </c>
      <c r="H480" s="5"/>
      <c r="I480" s="49"/>
    </row>
    <row r="481" spans="1:9" ht="12.75">
      <c r="A481" s="19" t="s">
        <v>478</v>
      </c>
      <c r="B481" s="5" t="s">
        <v>63</v>
      </c>
      <c r="C481" s="49"/>
      <c r="D481" s="51"/>
      <c r="E481" s="84">
        <v>3050</v>
      </c>
      <c r="F481" s="49">
        <v>700.3</v>
      </c>
      <c r="G481" s="166">
        <f t="shared" si="19"/>
        <v>0.22960655737704916</v>
      </c>
      <c r="H481" s="5"/>
      <c r="I481" s="49"/>
    </row>
    <row r="482" spans="1:9" ht="12.75">
      <c r="A482" s="19" t="s">
        <v>820</v>
      </c>
      <c r="B482" s="87" t="s">
        <v>760</v>
      </c>
      <c r="C482" s="5"/>
      <c r="D482" s="5"/>
      <c r="E482" s="28">
        <v>840</v>
      </c>
      <c r="F482" s="49">
        <v>459.6</v>
      </c>
      <c r="G482" s="166">
        <f t="shared" si="19"/>
        <v>0.5471428571428572</v>
      </c>
      <c r="H482" s="5"/>
      <c r="I482" s="49"/>
    </row>
    <row r="483" spans="1:9" ht="12.75">
      <c r="A483" s="19" t="s">
        <v>824</v>
      </c>
      <c r="B483" s="87" t="s">
        <v>761</v>
      </c>
      <c r="C483" s="5"/>
      <c r="D483" s="5"/>
      <c r="E483" s="28">
        <v>3104.97</v>
      </c>
      <c r="F483" s="49">
        <v>1335.65</v>
      </c>
      <c r="G483" s="166">
        <f t="shared" si="19"/>
        <v>0.4301651867811928</v>
      </c>
      <c r="H483" s="5"/>
      <c r="I483" s="49"/>
    </row>
    <row r="484" spans="1:9" ht="12.75">
      <c r="A484" s="19" t="s">
        <v>821</v>
      </c>
      <c r="B484" s="87" t="s">
        <v>64</v>
      </c>
      <c r="C484" s="49"/>
      <c r="D484" s="51"/>
      <c r="E484" s="84">
        <v>200</v>
      </c>
      <c r="F484" s="49">
        <v>0</v>
      </c>
      <c r="G484" s="166">
        <f t="shared" si="19"/>
        <v>0</v>
      </c>
      <c r="H484" s="5"/>
      <c r="I484" s="49"/>
    </row>
    <row r="485" spans="1:9" ht="12.75">
      <c r="A485" s="19" t="s">
        <v>479</v>
      </c>
      <c r="B485" s="5" t="s">
        <v>66</v>
      </c>
      <c r="C485" s="49"/>
      <c r="D485" s="51"/>
      <c r="E485" s="84">
        <v>6500</v>
      </c>
      <c r="F485" s="231">
        <v>208</v>
      </c>
      <c r="G485" s="166">
        <f t="shared" si="19"/>
        <v>0.032</v>
      </c>
      <c r="H485" s="5"/>
      <c r="I485" s="49"/>
    </row>
    <row r="486" spans="1:9" ht="12.75">
      <c r="A486" s="19" t="s">
        <v>480</v>
      </c>
      <c r="B486" s="5" t="s">
        <v>238</v>
      </c>
      <c r="C486" s="49"/>
      <c r="D486" s="51"/>
      <c r="E486" s="84">
        <v>3218</v>
      </c>
      <c r="F486" s="231">
        <v>3120</v>
      </c>
      <c r="G486" s="166">
        <f t="shared" si="19"/>
        <v>0.9695463020509634</v>
      </c>
      <c r="H486" s="5"/>
      <c r="I486" s="49"/>
    </row>
    <row r="487" spans="1:9" ht="12.75">
      <c r="A487" s="19" t="s">
        <v>822</v>
      </c>
      <c r="B487" s="151" t="s">
        <v>797</v>
      </c>
      <c r="C487" s="5"/>
      <c r="D487" s="5"/>
      <c r="E487" s="28">
        <v>2000</v>
      </c>
      <c r="F487" s="231">
        <v>274.82</v>
      </c>
      <c r="G487" s="166">
        <f t="shared" si="19"/>
        <v>0.13741</v>
      </c>
      <c r="H487" s="5"/>
      <c r="I487" s="49"/>
    </row>
    <row r="488" spans="1:9" ht="12.75">
      <c r="A488" s="19"/>
      <c r="B488" s="151" t="s">
        <v>751</v>
      </c>
      <c r="C488" s="5"/>
      <c r="D488" s="5"/>
      <c r="E488" s="28"/>
      <c r="F488" s="231"/>
      <c r="G488" s="166"/>
      <c r="H488" s="5"/>
      <c r="I488" s="49"/>
    </row>
    <row r="489" spans="1:9" ht="12.75">
      <c r="A489" s="20" t="s">
        <v>823</v>
      </c>
      <c r="B489" s="242" t="s">
        <v>763</v>
      </c>
      <c r="C489" s="4"/>
      <c r="D489" s="4"/>
      <c r="E489" s="30">
        <v>1000</v>
      </c>
      <c r="F489" s="72">
        <v>235</v>
      </c>
      <c r="G489" s="167">
        <f t="shared" si="19"/>
        <v>0.235</v>
      </c>
      <c r="H489" s="5"/>
      <c r="I489" s="55"/>
    </row>
    <row r="490" spans="1:9" ht="12.75">
      <c r="A490" s="19" t="s">
        <v>429</v>
      </c>
      <c r="B490" s="5" t="s">
        <v>29</v>
      </c>
      <c r="C490" s="49"/>
      <c r="D490" s="51"/>
      <c r="E490" s="84">
        <f>SUM(E470:E489)</f>
        <v>188200</v>
      </c>
      <c r="F490" s="28">
        <f>SUM(F470:F489)</f>
        <v>94446.31999999999</v>
      </c>
      <c r="G490" s="166">
        <f t="shared" si="19"/>
        <v>0.501840170031881</v>
      </c>
      <c r="H490" s="55"/>
      <c r="I490" s="49"/>
    </row>
    <row r="491" spans="1:9" ht="12.75">
      <c r="A491" s="19"/>
      <c r="B491" s="5"/>
      <c r="C491" s="49"/>
      <c r="D491" s="5"/>
      <c r="E491" s="28"/>
      <c r="F491" s="49"/>
      <c r="G491" s="166"/>
      <c r="H491" s="55"/>
      <c r="I491" s="49"/>
    </row>
    <row r="492" spans="1:9" ht="12.75">
      <c r="A492" s="19" t="s">
        <v>481</v>
      </c>
      <c r="B492" s="5" t="s">
        <v>187</v>
      </c>
      <c r="C492" s="58"/>
      <c r="D492" s="58"/>
      <c r="E492" s="28">
        <v>3283787</v>
      </c>
      <c r="F492" s="106">
        <v>1386149.24</v>
      </c>
      <c r="G492" s="166">
        <f aca="true" t="shared" si="20" ref="G492:G516">F492/E492</f>
        <v>0.42211910821256066</v>
      </c>
      <c r="H492" s="55"/>
      <c r="I492" s="49"/>
    </row>
    <row r="493" spans="1:9" ht="12.75">
      <c r="A493" s="19" t="s">
        <v>482</v>
      </c>
      <c r="B493" s="5" t="s">
        <v>51</v>
      </c>
      <c r="C493" s="58"/>
      <c r="D493" s="58"/>
      <c r="E493" s="28">
        <v>42482</v>
      </c>
      <c r="F493" s="106">
        <v>21270.04</v>
      </c>
      <c r="G493" s="166">
        <f t="shared" si="20"/>
        <v>0.5006835836354221</v>
      </c>
      <c r="H493" s="55"/>
      <c r="I493" s="49"/>
    </row>
    <row r="494" spans="1:9" ht="12.75">
      <c r="A494" s="19" t="s">
        <v>603</v>
      </c>
      <c r="B494" s="87" t="s">
        <v>53</v>
      </c>
      <c r="C494" s="58"/>
      <c r="D494" s="58"/>
      <c r="E494" s="28">
        <v>3154</v>
      </c>
      <c r="F494" s="106">
        <v>3125.09</v>
      </c>
      <c r="G494" s="166">
        <f t="shared" si="20"/>
        <v>0.9908338617628408</v>
      </c>
      <c r="H494" s="55"/>
      <c r="I494" s="49"/>
    </row>
    <row r="495" spans="1:9" ht="12.75">
      <c r="A495" s="19" t="s">
        <v>483</v>
      </c>
      <c r="B495" s="5" t="s">
        <v>55</v>
      </c>
      <c r="C495" s="58"/>
      <c r="D495" s="58"/>
      <c r="E495" s="28">
        <v>37840</v>
      </c>
      <c r="F495" s="106">
        <v>16727.99</v>
      </c>
      <c r="G495" s="166">
        <f t="shared" si="20"/>
        <v>0.44207161733615224</v>
      </c>
      <c r="H495" s="55"/>
      <c r="I495" s="49"/>
    </row>
    <row r="496" spans="1:9" ht="12.75">
      <c r="A496" s="19" t="s">
        <v>484</v>
      </c>
      <c r="B496" s="5" t="s">
        <v>185</v>
      </c>
      <c r="C496" s="58"/>
      <c r="D496" s="58"/>
      <c r="E496" s="28">
        <v>1120</v>
      </c>
      <c r="F496" s="106">
        <v>584.91</v>
      </c>
      <c r="G496" s="166">
        <f t="shared" si="20"/>
        <v>0.5222410714285713</v>
      </c>
      <c r="H496" s="55"/>
      <c r="I496" s="49"/>
    </row>
    <row r="497" spans="1:9" ht="12.75">
      <c r="A497" s="19" t="s">
        <v>485</v>
      </c>
      <c r="B497" s="5" t="s">
        <v>47</v>
      </c>
      <c r="C497" s="58"/>
      <c r="D497" s="58"/>
      <c r="E497" s="28">
        <v>8000</v>
      </c>
      <c r="F497" s="106">
        <v>1179.74</v>
      </c>
      <c r="G497" s="166">
        <f t="shared" si="20"/>
        <v>0.1474675</v>
      </c>
      <c r="H497" s="55"/>
      <c r="I497" s="49"/>
    </row>
    <row r="498" spans="1:9" ht="12.75">
      <c r="A498" s="19" t="s">
        <v>486</v>
      </c>
      <c r="B498" s="87" t="s">
        <v>48</v>
      </c>
      <c r="C498" s="58"/>
      <c r="D498" s="58"/>
      <c r="E498" s="28">
        <v>1305</v>
      </c>
      <c r="F498" s="106">
        <v>0</v>
      </c>
      <c r="G498" s="166">
        <f t="shared" si="20"/>
        <v>0</v>
      </c>
      <c r="H498" s="55"/>
      <c r="I498" s="49"/>
    </row>
    <row r="499" spans="1:9" ht="12.75">
      <c r="A499" s="19" t="s">
        <v>825</v>
      </c>
      <c r="B499" s="87" t="s">
        <v>556</v>
      </c>
      <c r="C499" s="58"/>
      <c r="D499" s="58"/>
      <c r="E499" s="28">
        <v>333</v>
      </c>
      <c r="F499" s="106">
        <v>0</v>
      </c>
      <c r="G499" s="166">
        <f t="shared" si="20"/>
        <v>0</v>
      </c>
      <c r="H499" s="55"/>
      <c r="I499" s="49"/>
    </row>
    <row r="500" spans="1:9" ht="12.75">
      <c r="A500" s="19" t="s">
        <v>487</v>
      </c>
      <c r="B500" s="5" t="s">
        <v>63</v>
      </c>
      <c r="C500" s="58"/>
      <c r="D500" s="58"/>
      <c r="E500" s="28">
        <v>18000</v>
      </c>
      <c r="F500" s="106">
        <v>2994.59</v>
      </c>
      <c r="G500" s="166">
        <f t="shared" si="20"/>
        <v>0.16636611111111113</v>
      </c>
      <c r="H500" s="55"/>
      <c r="I500" s="49"/>
    </row>
    <row r="501" spans="1:9" ht="12.75">
      <c r="A501" s="19" t="s">
        <v>488</v>
      </c>
      <c r="B501" s="5" t="s">
        <v>64</v>
      </c>
      <c r="C501" s="58"/>
      <c r="D501" s="58"/>
      <c r="E501" s="28">
        <v>500</v>
      </c>
      <c r="F501" s="106">
        <v>21.9</v>
      </c>
      <c r="G501" s="166">
        <f t="shared" si="20"/>
        <v>0.0438</v>
      </c>
      <c r="H501" s="55"/>
      <c r="I501" s="49"/>
    </row>
    <row r="502" spans="1:9" ht="12.75">
      <c r="A502" s="20"/>
      <c r="B502" s="4"/>
      <c r="C502" s="137"/>
      <c r="D502" s="137"/>
      <c r="E502" s="30"/>
      <c r="F502" s="228"/>
      <c r="G502" s="167"/>
      <c r="H502" s="55"/>
      <c r="I502" s="49"/>
    </row>
    <row r="503" spans="1:9" ht="12.75">
      <c r="A503" s="5"/>
      <c r="B503" s="5"/>
      <c r="C503" s="58"/>
      <c r="D503" s="58"/>
      <c r="E503" s="49"/>
      <c r="F503" s="106"/>
      <c r="G503" s="169"/>
      <c r="H503" s="55"/>
      <c r="I503" s="49"/>
    </row>
    <row r="504" spans="1:9" ht="12.75">
      <c r="A504" s="5"/>
      <c r="B504" s="5"/>
      <c r="C504" s="58"/>
      <c r="D504" s="58"/>
      <c r="E504" s="49"/>
      <c r="F504" s="106"/>
      <c r="G504" s="169"/>
      <c r="H504" s="55"/>
      <c r="I504" s="49"/>
    </row>
    <row r="505" spans="1:9" ht="13.5" thickBot="1">
      <c r="A505" s="39"/>
      <c r="B505" s="39"/>
      <c r="C505" s="39"/>
      <c r="D505" s="39"/>
      <c r="E505" s="221"/>
      <c r="F505" s="221"/>
      <c r="G505" s="39"/>
      <c r="H505" s="55"/>
      <c r="I505" s="49"/>
    </row>
    <row r="506" spans="1:9" ht="13.5" thickTop="1">
      <c r="A506" s="11" t="s">
        <v>303</v>
      </c>
      <c r="B506" s="25"/>
      <c r="C506" s="25"/>
      <c r="D506" s="25"/>
      <c r="E506" s="211" t="s">
        <v>305</v>
      </c>
      <c r="F506" s="213" t="s">
        <v>357</v>
      </c>
      <c r="G506" s="11" t="s">
        <v>358</v>
      </c>
      <c r="H506" s="55"/>
      <c r="I506" s="49"/>
    </row>
    <row r="507" spans="1:9" ht="13.5" thickBot="1">
      <c r="A507" s="12" t="s">
        <v>302</v>
      </c>
      <c r="B507" s="6" t="s">
        <v>304</v>
      </c>
      <c r="C507" s="6"/>
      <c r="D507" s="6"/>
      <c r="E507" s="193" t="s">
        <v>43</v>
      </c>
      <c r="F507" s="192" t="s">
        <v>43</v>
      </c>
      <c r="G507" s="12" t="s">
        <v>359</v>
      </c>
      <c r="H507" s="55"/>
      <c r="I507" s="49"/>
    </row>
    <row r="508" spans="1:9" ht="14.25" thickBot="1" thickTop="1">
      <c r="A508" s="44" t="s">
        <v>19</v>
      </c>
      <c r="B508" s="43" t="s">
        <v>20</v>
      </c>
      <c r="C508" s="43"/>
      <c r="D508" s="43"/>
      <c r="E508" s="222" t="s">
        <v>21</v>
      </c>
      <c r="F508" s="223" t="s">
        <v>263</v>
      </c>
      <c r="G508" s="44" t="s">
        <v>339</v>
      </c>
      <c r="H508" s="55"/>
      <c r="I508" s="49"/>
    </row>
    <row r="509" spans="1:9" ht="12.75">
      <c r="A509" s="19"/>
      <c r="B509" s="5"/>
      <c r="C509" s="58"/>
      <c r="D509" s="58"/>
      <c r="E509" s="28"/>
      <c r="F509" s="106"/>
      <c r="G509" s="166"/>
      <c r="H509" s="55"/>
      <c r="I509" s="49"/>
    </row>
    <row r="510" spans="1:9" ht="12.75">
      <c r="A510" s="19" t="s">
        <v>604</v>
      </c>
      <c r="B510" s="87" t="s">
        <v>605</v>
      </c>
      <c r="C510" s="58"/>
      <c r="D510" s="58"/>
      <c r="E510" s="28">
        <v>1667</v>
      </c>
      <c r="F510" s="106">
        <v>1119</v>
      </c>
      <c r="G510" s="166">
        <f t="shared" si="20"/>
        <v>0.6712657468506299</v>
      </c>
      <c r="H510" s="55"/>
      <c r="I510" s="49"/>
    </row>
    <row r="511" spans="1:9" ht="12.75">
      <c r="A511" s="19" t="s">
        <v>606</v>
      </c>
      <c r="B511" s="87" t="s">
        <v>238</v>
      </c>
      <c r="C511" s="58"/>
      <c r="D511" s="58"/>
      <c r="E511" s="28">
        <v>2012</v>
      </c>
      <c r="F511" s="106">
        <v>2012</v>
      </c>
      <c r="G511" s="166">
        <f t="shared" si="20"/>
        <v>1</v>
      </c>
      <c r="H511" s="55"/>
      <c r="I511" s="49"/>
    </row>
    <row r="512" spans="1:9" ht="12.75">
      <c r="A512" s="19" t="s">
        <v>826</v>
      </c>
      <c r="B512" s="151" t="s">
        <v>749</v>
      </c>
      <c r="C512" s="5"/>
      <c r="D512" s="51"/>
      <c r="E512" s="28">
        <v>2000</v>
      </c>
      <c r="F512" s="106">
        <v>0</v>
      </c>
      <c r="G512" s="166">
        <f t="shared" si="20"/>
        <v>0</v>
      </c>
      <c r="H512" s="55"/>
      <c r="I512" s="49"/>
    </row>
    <row r="513" spans="1:9" ht="12.75">
      <c r="A513" s="19" t="s">
        <v>827</v>
      </c>
      <c r="B513" s="151" t="s">
        <v>797</v>
      </c>
      <c r="C513" s="5"/>
      <c r="D513" s="51"/>
      <c r="E513" s="28">
        <v>6000</v>
      </c>
      <c r="F513" s="106">
        <v>0</v>
      </c>
      <c r="G513" s="166">
        <f t="shared" si="20"/>
        <v>0</v>
      </c>
      <c r="H513" s="55"/>
      <c r="I513" s="49"/>
    </row>
    <row r="514" spans="1:9" ht="12.75">
      <c r="A514" s="19"/>
      <c r="B514" s="151" t="s">
        <v>751</v>
      </c>
      <c r="C514" s="5"/>
      <c r="D514" s="51"/>
      <c r="E514" s="28"/>
      <c r="F514" s="106"/>
      <c r="G514" s="166"/>
      <c r="H514" s="55"/>
      <c r="I514" s="49"/>
    </row>
    <row r="515" spans="1:9" ht="12.75">
      <c r="A515" s="20" t="s">
        <v>828</v>
      </c>
      <c r="B515" s="242" t="s">
        <v>763</v>
      </c>
      <c r="C515" s="4"/>
      <c r="D515" s="113"/>
      <c r="E515" s="30">
        <v>5000</v>
      </c>
      <c r="F515" s="228">
        <v>0</v>
      </c>
      <c r="G515" s="167">
        <f t="shared" si="20"/>
        <v>0</v>
      </c>
      <c r="H515" s="55"/>
      <c r="I515" s="49"/>
    </row>
    <row r="516" spans="1:9" ht="12.75">
      <c r="A516" s="19" t="s">
        <v>431</v>
      </c>
      <c r="B516" s="87" t="s">
        <v>829</v>
      </c>
      <c r="C516" s="58"/>
      <c r="D516" s="58"/>
      <c r="E516" s="28">
        <f>SUM(E492:E515)</f>
        <v>3413200</v>
      </c>
      <c r="F516" s="28">
        <f>SUM(F492:F515)</f>
        <v>1435184.5</v>
      </c>
      <c r="G516" s="166">
        <f t="shared" si="20"/>
        <v>0.420480634009141</v>
      </c>
      <c r="H516" s="55"/>
      <c r="I516" s="49"/>
    </row>
    <row r="517" spans="1:9" ht="12.75">
      <c r="A517" s="19"/>
      <c r="B517" s="87" t="s">
        <v>830</v>
      </c>
      <c r="C517" s="58"/>
      <c r="D517" s="58"/>
      <c r="E517" s="28"/>
      <c r="F517" s="106"/>
      <c r="G517" s="138"/>
      <c r="H517" s="55"/>
      <c r="I517" s="49"/>
    </row>
    <row r="518" spans="1:9" ht="12.75">
      <c r="A518" s="19"/>
      <c r="B518" s="5"/>
      <c r="C518" s="58"/>
      <c r="D518" s="58"/>
      <c r="E518" s="28"/>
      <c r="F518" s="232"/>
      <c r="G518" s="19"/>
      <c r="H518" s="55"/>
      <c r="I518" s="49"/>
    </row>
    <row r="519" spans="1:9" ht="12.75">
      <c r="A519" s="45" t="s">
        <v>490</v>
      </c>
      <c r="B519" s="64" t="s">
        <v>270</v>
      </c>
      <c r="C519" s="79"/>
      <c r="D519" s="116"/>
      <c r="E519" s="233">
        <v>12300</v>
      </c>
      <c r="F519" s="79">
        <v>4461.53</v>
      </c>
      <c r="G519" s="167">
        <f>F519/E519</f>
        <v>0.3627260162601626</v>
      </c>
      <c r="H519" s="5"/>
      <c r="I519" s="5"/>
    </row>
    <row r="520" spans="1:9" ht="12.75">
      <c r="A520" s="40" t="s">
        <v>433</v>
      </c>
      <c r="B520" s="52" t="s">
        <v>607</v>
      </c>
      <c r="C520" s="52"/>
      <c r="D520" s="52"/>
      <c r="E520" s="63">
        <f>SUM(E519)</f>
        <v>12300</v>
      </c>
      <c r="F520" s="63">
        <f>SUM(F519)</f>
        <v>4461.53</v>
      </c>
      <c r="G520" s="166">
        <f>F520/E520</f>
        <v>0.3627260162601626</v>
      </c>
      <c r="H520" s="5"/>
      <c r="I520" s="5"/>
    </row>
    <row r="521" spans="1:9" ht="12.75">
      <c r="A521" s="19"/>
      <c r="B521" s="5" t="s">
        <v>608</v>
      </c>
      <c r="C521" s="58"/>
      <c r="D521" s="58"/>
      <c r="E521" s="28"/>
      <c r="F521" s="232"/>
      <c r="G521" s="19"/>
      <c r="H521" s="5"/>
      <c r="I521" s="5"/>
    </row>
    <row r="522" spans="1:9" ht="12.75">
      <c r="A522" s="19"/>
      <c r="B522" s="87" t="s">
        <v>609</v>
      </c>
      <c r="C522" s="106"/>
      <c r="D522" s="115"/>
      <c r="E522" s="84"/>
      <c r="F522" s="49"/>
      <c r="G522" s="28"/>
      <c r="H522" s="49"/>
      <c r="I522" s="49"/>
    </row>
    <row r="523" spans="1:9" ht="12.75">
      <c r="A523" s="19"/>
      <c r="B523" s="87"/>
      <c r="C523" s="106"/>
      <c r="D523" s="115"/>
      <c r="E523" s="84"/>
      <c r="F523" s="49"/>
      <c r="G523" s="28"/>
      <c r="H523" s="49"/>
      <c r="I523" s="49"/>
    </row>
    <row r="524" spans="1:9" ht="12.75">
      <c r="A524" s="19" t="s">
        <v>491</v>
      </c>
      <c r="B524" s="87" t="s">
        <v>187</v>
      </c>
      <c r="C524" s="106"/>
      <c r="D524" s="115"/>
      <c r="E524" s="84">
        <v>1002717</v>
      </c>
      <c r="F524" s="49">
        <v>378137.14</v>
      </c>
      <c r="G524" s="166">
        <f>F524/E524</f>
        <v>0.3771125252688446</v>
      </c>
      <c r="H524" s="49"/>
      <c r="I524" s="49"/>
    </row>
    <row r="525" spans="1:9" ht="12.75">
      <c r="A525" s="20" t="s">
        <v>831</v>
      </c>
      <c r="B525" s="4" t="s">
        <v>55</v>
      </c>
      <c r="C525" s="72"/>
      <c r="D525" s="86"/>
      <c r="E525" s="86">
        <v>1000</v>
      </c>
      <c r="F525" s="72">
        <v>0</v>
      </c>
      <c r="G525" s="167">
        <f>F525/E525</f>
        <v>0</v>
      </c>
      <c r="H525" s="49"/>
      <c r="I525" s="49"/>
    </row>
    <row r="526" spans="1:9" ht="12.75">
      <c r="A526" s="19" t="s">
        <v>436</v>
      </c>
      <c r="B526" s="5" t="s">
        <v>832</v>
      </c>
      <c r="C526" s="49"/>
      <c r="D526" s="84"/>
      <c r="E526" s="84">
        <f>SUM(E524:E525)</f>
        <v>1003717</v>
      </c>
      <c r="F526" s="84">
        <f>SUM(F524:F525)</f>
        <v>378137.14</v>
      </c>
      <c r="G526" s="166">
        <f>F526/E526</f>
        <v>0.3767368092799066</v>
      </c>
      <c r="H526" s="5"/>
      <c r="I526" s="5"/>
    </row>
    <row r="527" spans="1:9" ht="12.75">
      <c r="A527" s="19"/>
      <c r="B527" s="87" t="s">
        <v>833</v>
      </c>
      <c r="C527" s="49"/>
      <c r="D527" s="84"/>
      <c r="E527" s="84"/>
      <c r="F527" s="49"/>
      <c r="G527" s="166"/>
      <c r="H527" s="5"/>
      <c r="I527" s="5"/>
    </row>
    <row r="528" spans="1:9" ht="12.75">
      <c r="A528" s="19"/>
      <c r="B528" s="5"/>
      <c r="C528" s="106"/>
      <c r="D528" s="115"/>
      <c r="E528" s="84"/>
      <c r="F528" s="49"/>
      <c r="G528" s="28"/>
      <c r="H528" s="49"/>
      <c r="I528" s="49"/>
    </row>
    <row r="529" spans="1:9" ht="12.75">
      <c r="A529" s="20" t="s">
        <v>492</v>
      </c>
      <c r="B529" s="4" t="s">
        <v>187</v>
      </c>
      <c r="C529" s="72"/>
      <c r="D529" s="86"/>
      <c r="E529" s="86">
        <v>190000</v>
      </c>
      <c r="F529" s="72">
        <v>68959.78</v>
      </c>
      <c r="G529" s="167">
        <f>F529/E529</f>
        <v>0.36294621052631576</v>
      </c>
      <c r="H529" s="49"/>
      <c r="I529" s="49"/>
    </row>
    <row r="530" spans="1:9" ht="12.75">
      <c r="A530" s="19" t="s">
        <v>493</v>
      </c>
      <c r="B530" s="5" t="s">
        <v>188</v>
      </c>
      <c r="C530" s="49"/>
      <c r="D530" s="84"/>
      <c r="E530" s="84">
        <f>SUM(E529)</f>
        <v>190000</v>
      </c>
      <c r="F530" s="28">
        <f>SUM(F529)</f>
        <v>68959.78</v>
      </c>
      <c r="G530" s="166">
        <f>F530/E530</f>
        <v>0.36294621052631576</v>
      </c>
      <c r="H530" s="5"/>
      <c r="I530" s="5"/>
    </row>
    <row r="531" spans="1:9" ht="12.75">
      <c r="A531" s="19"/>
      <c r="B531" s="5"/>
      <c r="C531" s="5"/>
      <c r="D531" s="51"/>
      <c r="E531" s="84"/>
      <c r="F531" s="49"/>
      <c r="G531" s="19"/>
      <c r="H531" s="5"/>
      <c r="I531" s="5"/>
    </row>
    <row r="532" spans="1:9" ht="12.75">
      <c r="A532" s="19" t="s">
        <v>494</v>
      </c>
      <c r="B532" s="5" t="s">
        <v>563</v>
      </c>
      <c r="C532" s="49"/>
      <c r="D532" s="84"/>
      <c r="E532" s="84">
        <v>2260</v>
      </c>
      <c r="F532" s="49">
        <v>1604.22</v>
      </c>
      <c r="G532" s="166">
        <f aca="true" t="shared" si="21" ref="G532:G539">F532/E532</f>
        <v>0.7098318584070796</v>
      </c>
      <c r="H532" s="5"/>
      <c r="I532" s="5"/>
    </row>
    <row r="533" spans="1:9" ht="12.75">
      <c r="A533" s="19" t="s">
        <v>495</v>
      </c>
      <c r="B533" s="5" t="s">
        <v>51</v>
      </c>
      <c r="C533" s="49"/>
      <c r="D533" s="84"/>
      <c r="E533" s="84">
        <v>221530</v>
      </c>
      <c r="F533" s="49">
        <v>105150.09</v>
      </c>
      <c r="G533" s="166">
        <f t="shared" si="21"/>
        <v>0.47465395206066896</v>
      </c>
      <c r="H533" s="5"/>
      <c r="I533" s="5"/>
    </row>
    <row r="534" spans="1:9" ht="12.75">
      <c r="A534" s="19" t="s">
        <v>496</v>
      </c>
      <c r="B534" s="5" t="s">
        <v>53</v>
      </c>
      <c r="C534" s="49"/>
      <c r="D534" s="84"/>
      <c r="E534" s="84">
        <v>15592.6</v>
      </c>
      <c r="F534" s="49">
        <v>15592.6</v>
      </c>
      <c r="G534" s="166">
        <f t="shared" si="21"/>
        <v>1</v>
      </c>
      <c r="H534" s="5"/>
      <c r="I534" s="5"/>
    </row>
    <row r="535" spans="1:9" ht="12.75">
      <c r="A535" s="19" t="s">
        <v>497</v>
      </c>
      <c r="B535" s="5" t="s">
        <v>55</v>
      </c>
      <c r="C535" s="49"/>
      <c r="D535" s="84"/>
      <c r="E535" s="84">
        <v>41919</v>
      </c>
      <c r="F535" s="49">
        <v>21941.4</v>
      </c>
      <c r="G535" s="166">
        <f t="shared" si="21"/>
        <v>0.5234237457954627</v>
      </c>
      <c r="H535" s="5"/>
      <c r="I535" s="5"/>
    </row>
    <row r="536" spans="1:9" ht="12.75">
      <c r="A536" s="19" t="s">
        <v>498</v>
      </c>
      <c r="B536" s="5" t="s">
        <v>57</v>
      </c>
      <c r="C536" s="49"/>
      <c r="D536" s="84"/>
      <c r="E536" s="84">
        <v>5888</v>
      </c>
      <c r="F536" s="49">
        <v>2927.88</v>
      </c>
      <c r="G536" s="166">
        <f t="shared" si="21"/>
        <v>0.4972622282608696</v>
      </c>
      <c r="H536" s="5"/>
      <c r="I536" s="5"/>
    </row>
    <row r="537" spans="1:9" ht="12.75">
      <c r="A537" s="19" t="s">
        <v>499</v>
      </c>
      <c r="B537" s="5" t="s">
        <v>47</v>
      </c>
      <c r="C537" s="49"/>
      <c r="D537" s="84"/>
      <c r="E537" s="84">
        <v>12000</v>
      </c>
      <c r="F537" s="49">
        <v>10428.71</v>
      </c>
      <c r="G537" s="166">
        <f t="shared" si="21"/>
        <v>0.8690591666666666</v>
      </c>
      <c r="H537" s="5"/>
      <c r="I537" s="5"/>
    </row>
    <row r="538" spans="1:9" ht="12.75">
      <c r="A538" s="19" t="s">
        <v>500</v>
      </c>
      <c r="B538" s="5" t="s">
        <v>60</v>
      </c>
      <c r="C538" s="49"/>
      <c r="D538" s="84"/>
      <c r="E538" s="84">
        <v>5200</v>
      </c>
      <c r="F538" s="49">
        <v>1678.56</v>
      </c>
      <c r="G538" s="166">
        <f t="shared" si="21"/>
        <v>0.3228</v>
      </c>
      <c r="H538" s="5"/>
      <c r="I538" s="5"/>
    </row>
    <row r="539" spans="1:9" ht="12.75">
      <c r="A539" s="19" t="s">
        <v>501</v>
      </c>
      <c r="B539" s="5" t="s">
        <v>48</v>
      </c>
      <c r="C539" s="49"/>
      <c r="D539" s="84"/>
      <c r="E539" s="84">
        <v>2000</v>
      </c>
      <c r="F539" s="49">
        <v>1330.57</v>
      </c>
      <c r="G539" s="166">
        <f t="shared" si="21"/>
        <v>0.665285</v>
      </c>
      <c r="H539" s="5"/>
      <c r="I539" s="5"/>
    </row>
    <row r="540" spans="1:9" ht="12.75">
      <c r="A540" s="19" t="s">
        <v>610</v>
      </c>
      <c r="B540" s="5" t="s">
        <v>556</v>
      </c>
      <c r="C540" s="58"/>
      <c r="D540" s="58"/>
      <c r="E540" s="28">
        <v>710</v>
      </c>
      <c r="F540" s="106">
        <v>360</v>
      </c>
      <c r="G540" s="166">
        <f aca="true" t="shared" si="22" ref="G540:G551">F540/E540</f>
        <v>0.5070422535211268</v>
      </c>
      <c r="H540" s="5"/>
      <c r="I540" s="5"/>
    </row>
    <row r="541" spans="1:9" ht="12.75">
      <c r="A541" s="19" t="s">
        <v>502</v>
      </c>
      <c r="B541" s="5" t="s">
        <v>63</v>
      </c>
      <c r="C541" s="49"/>
      <c r="D541" s="84"/>
      <c r="E541" s="84">
        <v>21700</v>
      </c>
      <c r="F541" s="49">
        <v>11769.69</v>
      </c>
      <c r="G541" s="166">
        <f t="shared" si="22"/>
        <v>0.5423820276497696</v>
      </c>
      <c r="H541" s="5"/>
      <c r="I541" s="49"/>
    </row>
    <row r="542" spans="1:9" ht="12.75">
      <c r="A542" s="19" t="s">
        <v>611</v>
      </c>
      <c r="B542" s="87" t="s">
        <v>612</v>
      </c>
      <c r="C542" s="49"/>
      <c r="D542" s="84"/>
      <c r="E542" s="84">
        <v>1200</v>
      </c>
      <c r="F542" s="49">
        <v>578.28</v>
      </c>
      <c r="G542" s="166">
        <f t="shared" si="22"/>
        <v>0.4819</v>
      </c>
      <c r="H542" s="5"/>
      <c r="I542" s="49"/>
    </row>
    <row r="543" spans="1:9" ht="12.75">
      <c r="A543" s="19" t="s">
        <v>834</v>
      </c>
      <c r="B543" s="87" t="s">
        <v>760</v>
      </c>
      <c r="C543" s="5"/>
      <c r="D543" s="5"/>
      <c r="E543" s="28">
        <v>720</v>
      </c>
      <c r="F543" s="49">
        <v>330</v>
      </c>
      <c r="G543" s="166">
        <f t="shared" si="22"/>
        <v>0.4583333333333333</v>
      </c>
      <c r="H543" s="5"/>
      <c r="I543" s="49"/>
    </row>
    <row r="544" spans="1:9" ht="12.75">
      <c r="A544" s="19" t="s">
        <v>835</v>
      </c>
      <c r="B544" s="87" t="s">
        <v>761</v>
      </c>
      <c r="C544" s="5"/>
      <c r="D544" s="5"/>
      <c r="E544" s="28">
        <v>4900</v>
      </c>
      <c r="F544" s="49">
        <v>2470.97</v>
      </c>
      <c r="G544" s="166">
        <f t="shared" si="22"/>
        <v>0.5042795918367347</v>
      </c>
      <c r="H544" s="5"/>
      <c r="I544" s="49"/>
    </row>
    <row r="545" spans="1:9" ht="12.75">
      <c r="A545" s="19" t="s">
        <v>503</v>
      </c>
      <c r="B545" s="5" t="s">
        <v>64</v>
      </c>
      <c r="C545" s="49"/>
      <c r="D545" s="84"/>
      <c r="E545" s="84">
        <v>200</v>
      </c>
      <c r="F545" s="49">
        <v>0</v>
      </c>
      <c r="G545" s="166">
        <f t="shared" si="22"/>
        <v>0</v>
      </c>
      <c r="H545" s="5"/>
      <c r="I545" s="49"/>
    </row>
    <row r="546" spans="1:9" ht="12.75">
      <c r="A546" s="19" t="s">
        <v>504</v>
      </c>
      <c r="B546" s="5" t="s">
        <v>66</v>
      </c>
      <c r="C546" s="49"/>
      <c r="D546" s="84"/>
      <c r="E546" s="84">
        <v>6000</v>
      </c>
      <c r="F546" s="49">
        <v>1753</v>
      </c>
      <c r="G546" s="166">
        <f t="shared" si="22"/>
        <v>0.2921666666666667</v>
      </c>
      <c r="H546" s="5"/>
      <c r="I546" s="49"/>
    </row>
    <row r="547" spans="1:9" ht="12.75">
      <c r="A547" s="19" t="s">
        <v>505</v>
      </c>
      <c r="B547" s="5" t="s">
        <v>238</v>
      </c>
      <c r="C547" s="49"/>
      <c r="D547" s="84"/>
      <c r="E547" s="84">
        <v>7127.4</v>
      </c>
      <c r="F547" s="49">
        <v>6890</v>
      </c>
      <c r="G547" s="166">
        <f t="shared" si="22"/>
        <v>0.9666919213177316</v>
      </c>
      <c r="H547" s="5"/>
      <c r="I547" s="49"/>
    </row>
    <row r="548" spans="1:9" ht="12.75">
      <c r="A548" s="19" t="s">
        <v>836</v>
      </c>
      <c r="B548" s="151" t="s">
        <v>797</v>
      </c>
      <c r="C548" s="5"/>
      <c r="D548" s="51"/>
      <c r="E548" s="84">
        <v>7000</v>
      </c>
      <c r="F548" s="49">
        <v>1008.73</v>
      </c>
      <c r="G548" s="166">
        <f t="shared" si="22"/>
        <v>0.1441042857142857</v>
      </c>
      <c r="H548" s="5"/>
      <c r="I548" s="49"/>
    </row>
    <row r="549" spans="1:9" ht="12.75">
      <c r="A549" s="19"/>
      <c r="B549" s="151" t="s">
        <v>751</v>
      </c>
      <c r="C549" s="5"/>
      <c r="D549" s="51"/>
      <c r="E549" s="84"/>
      <c r="F549" s="49"/>
      <c r="G549" s="166"/>
      <c r="H549" s="5"/>
      <c r="I549" s="49"/>
    </row>
    <row r="550" spans="1:9" ht="12.75">
      <c r="A550" s="20" t="s">
        <v>837</v>
      </c>
      <c r="B550" s="242" t="s">
        <v>763</v>
      </c>
      <c r="C550" s="4"/>
      <c r="D550" s="113"/>
      <c r="E550" s="86">
        <v>1000</v>
      </c>
      <c r="F550" s="72">
        <v>865.2</v>
      </c>
      <c r="G550" s="167">
        <f t="shared" si="22"/>
        <v>0.8652000000000001</v>
      </c>
      <c r="H550" s="5"/>
      <c r="I550" s="49"/>
    </row>
    <row r="551" spans="1:9" ht="12.75">
      <c r="A551" s="19" t="s">
        <v>438</v>
      </c>
      <c r="B551" s="5" t="s">
        <v>30</v>
      </c>
      <c r="C551" s="49"/>
      <c r="D551" s="84"/>
      <c r="E551" s="84">
        <f>SUM(E532:E550)</f>
        <v>356947</v>
      </c>
      <c r="F551" s="84">
        <f>SUM(F532:F550)</f>
        <v>186679.90000000002</v>
      </c>
      <c r="G551" s="166">
        <f t="shared" si="22"/>
        <v>0.5229905280055583</v>
      </c>
      <c r="H551" s="5"/>
      <c r="I551" s="5"/>
    </row>
    <row r="552" spans="1:9" ht="12.75">
      <c r="A552" s="19"/>
      <c r="B552" s="5"/>
      <c r="C552" s="105"/>
      <c r="D552" s="115"/>
      <c r="E552" s="84"/>
      <c r="F552" s="49"/>
      <c r="G552" s="28"/>
      <c r="H552" s="49"/>
      <c r="I552" s="49"/>
    </row>
    <row r="553" spans="1:9" ht="12.75">
      <c r="A553" s="20" t="s">
        <v>506</v>
      </c>
      <c r="B553" s="4" t="s">
        <v>66</v>
      </c>
      <c r="C553" s="4"/>
      <c r="D553" s="86"/>
      <c r="E553" s="86">
        <v>224360</v>
      </c>
      <c r="F553" s="72">
        <v>94007</v>
      </c>
      <c r="G553" s="167">
        <f>F553/E553</f>
        <v>0.4190007131395971</v>
      </c>
      <c r="H553" s="49"/>
      <c r="I553" s="49"/>
    </row>
    <row r="554" spans="1:9" ht="12.75">
      <c r="A554" s="19" t="s">
        <v>440</v>
      </c>
      <c r="B554" s="5" t="s">
        <v>354</v>
      </c>
      <c r="C554" s="5"/>
      <c r="D554" s="84"/>
      <c r="E554" s="84">
        <f>SUM(E553)</f>
        <v>224360</v>
      </c>
      <c r="F554" s="28">
        <f>SUM(F553)</f>
        <v>94007</v>
      </c>
      <c r="G554" s="166">
        <f>F554/E554</f>
        <v>0.4190007131395971</v>
      </c>
      <c r="H554" s="49"/>
      <c r="I554" s="49"/>
    </row>
    <row r="555" spans="1:9" ht="12.75">
      <c r="A555" s="19"/>
      <c r="B555" s="5"/>
      <c r="C555" s="105"/>
      <c r="D555" s="115"/>
      <c r="E555" s="84"/>
      <c r="F555" s="49"/>
      <c r="G555" s="28"/>
      <c r="H555" s="5"/>
      <c r="I555" s="49"/>
    </row>
    <row r="556" spans="1:9" ht="12.75">
      <c r="A556" s="19" t="s">
        <v>507</v>
      </c>
      <c r="B556" s="87" t="s">
        <v>613</v>
      </c>
      <c r="C556" s="105"/>
      <c r="D556" s="115"/>
      <c r="E556" s="84">
        <v>16000</v>
      </c>
      <c r="F556" s="49">
        <v>8000</v>
      </c>
      <c r="G556" s="166">
        <f>F556/E556</f>
        <v>0.5</v>
      </c>
      <c r="H556" s="5"/>
      <c r="I556" s="49"/>
    </row>
    <row r="557" spans="1:9" ht="12.75">
      <c r="A557" s="19"/>
      <c r="B557" s="87" t="s">
        <v>614</v>
      </c>
      <c r="C557" s="105"/>
      <c r="D557" s="115"/>
      <c r="E557" s="84"/>
      <c r="F557" s="49"/>
      <c r="G557" s="28"/>
      <c r="H557" s="5"/>
      <c r="I557" s="49"/>
    </row>
    <row r="558" spans="1:9" ht="12.75">
      <c r="A558" s="19" t="s">
        <v>615</v>
      </c>
      <c r="B558" s="87" t="s">
        <v>187</v>
      </c>
      <c r="C558" s="105"/>
      <c r="D558" s="115"/>
      <c r="E558" s="84">
        <v>42400</v>
      </c>
      <c r="F558" s="49">
        <v>28336</v>
      </c>
      <c r="G558" s="166">
        <f>F558/E558</f>
        <v>0.6683018867924528</v>
      </c>
      <c r="H558" s="5"/>
      <c r="I558" s="49"/>
    </row>
    <row r="559" spans="1:9" ht="12.75">
      <c r="A559" s="20" t="s">
        <v>706</v>
      </c>
      <c r="B559" s="4" t="s">
        <v>47</v>
      </c>
      <c r="C559" s="4"/>
      <c r="D559" s="86"/>
      <c r="E559" s="86">
        <v>12326</v>
      </c>
      <c r="F559" s="72">
        <v>0</v>
      </c>
      <c r="G559" s="167">
        <f>F559/E559</f>
        <v>0</v>
      </c>
      <c r="H559" s="5"/>
      <c r="I559" s="49"/>
    </row>
    <row r="560" spans="1:9" ht="12.75">
      <c r="A560" s="40" t="s">
        <v>508</v>
      </c>
      <c r="B560" s="54" t="s">
        <v>308</v>
      </c>
      <c r="C560" s="61"/>
      <c r="D560" s="114"/>
      <c r="E560" s="114">
        <f>SUM(E556:E559)</f>
        <v>70726</v>
      </c>
      <c r="F560" s="114">
        <f>SUM(F556:F559)</f>
        <v>36336</v>
      </c>
      <c r="G560" s="166">
        <f>F560/E560</f>
        <v>0.5137573169697142</v>
      </c>
      <c r="H560" s="37"/>
      <c r="I560" s="37"/>
    </row>
    <row r="561" spans="1:9" ht="13.5" thickBot="1">
      <c r="A561" s="76"/>
      <c r="B561" s="46"/>
      <c r="C561" s="73"/>
      <c r="D561" s="73"/>
      <c r="E561" s="48"/>
      <c r="F561" s="73"/>
      <c r="G561" s="48"/>
      <c r="H561" s="37"/>
      <c r="I561" s="37"/>
    </row>
    <row r="562" spans="1:9" ht="12.75">
      <c r="A562" s="56">
        <v>852</v>
      </c>
      <c r="B562" s="57" t="s">
        <v>441</v>
      </c>
      <c r="C562" s="139"/>
      <c r="D562" s="139"/>
      <c r="E562" s="50">
        <f>SUM(E468+E490+E516+E520+E526+E530+E551+E554+E560)</f>
        <v>5490650</v>
      </c>
      <c r="F562" s="50">
        <f>SUM(F468+F490+F516+F520+F526+F530+F551+F554+F560)</f>
        <v>2310409.27</v>
      </c>
      <c r="G562" s="168">
        <f>F562/E562</f>
        <v>0.4207897553113019</v>
      </c>
      <c r="H562" s="37"/>
      <c r="I562" s="37"/>
    </row>
    <row r="563" spans="1:9" ht="12.75">
      <c r="A563" s="32"/>
      <c r="B563" s="87"/>
      <c r="C563" s="5"/>
      <c r="D563" s="5"/>
      <c r="E563" s="81"/>
      <c r="F563" s="28"/>
      <c r="G563" s="170"/>
      <c r="H563" s="37"/>
      <c r="I563" s="37"/>
    </row>
    <row r="564" spans="1:9" ht="12.75">
      <c r="A564" s="19" t="s">
        <v>273</v>
      </c>
      <c r="B564" s="5" t="s">
        <v>563</v>
      </c>
      <c r="C564" s="5"/>
      <c r="D564" s="5"/>
      <c r="E564" s="81">
        <v>18485</v>
      </c>
      <c r="F564" s="28">
        <v>7409.56</v>
      </c>
      <c r="G564" s="170">
        <f aca="true" t="shared" si="23" ref="G564:G583">F564/E564</f>
        <v>0.4008417635921017</v>
      </c>
      <c r="H564" s="49"/>
      <c r="I564" s="49"/>
    </row>
    <row r="565" spans="1:9" ht="12.75">
      <c r="A565" s="19" t="s">
        <v>189</v>
      </c>
      <c r="B565" s="5" t="s">
        <v>51</v>
      </c>
      <c r="C565" s="5"/>
      <c r="D565" s="5"/>
      <c r="E565" s="28">
        <v>359365</v>
      </c>
      <c r="F565" s="49">
        <v>173822.64</v>
      </c>
      <c r="G565" s="166">
        <f t="shared" si="23"/>
        <v>0.4836938488723165</v>
      </c>
      <c r="H565" s="49"/>
      <c r="I565" s="49"/>
    </row>
    <row r="566" spans="1:9" ht="12.75">
      <c r="A566" s="19" t="s">
        <v>190</v>
      </c>
      <c r="B566" s="5" t="s">
        <v>53</v>
      </c>
      <c r="C566" s="5"/>
      <c r="D566" s="5"/>
      <c r="E566" s="28">
        <v>23216</v>
      </c>
      <c r="F566" s="49">
        <v>23211.61</v>
      </c>
      <c r="G566" s="166">
        <f t="shared" si="23"/>
        <v>0.9998109062715369</v>
      </c>
      <c r="H566" s="49"/>
      <c r="I566" s="49"/>
    </row>
    <row r="567" spans="1:9" ht="12.75">
      <c r="A567" s="19" t="s">
        <v>191</v>
      </c>
      <c r="B567" s="5" t="s">
        <v>177</v>
      </c>
      <c r="C567" s="5"/>
      <c r="D567" s="5"/>
      <c r="E567" s="28">
        <v>68506</v>
      </c>
      <c r="F567" s="49">
        <v>34700.01</v>
      </c>
      <c r="G567" s="166">
        <f t="shared" si="23"/>
        <v>0.506525121887134</v>
      </c>
      <c r="H567" s="49"/>
      <c r="I567" s="49"/>
    </row>
    <row r="568" spans="1:9" ht="12.75">
      <c r="A568" s="19" t="s">
        <v>192</v>
      </c>
      <c r="B568" s="5" t="s">
        <v>57</v>
      </c>
      <c r="C568" s="5"/>
      <c r="D568" s="5"/>
      <c r="E568" s="28">
        <v>9796</v>
      </c>
      <c r="F568" s="231">
        <v>4660.8</v>
      </c>
      <c r="G568" s="166">
        <f t="shared" si="23"/>
        <v>0.4757860351163741</v>
      </c>
      <c r="H568" s="49"/>
      <c r="I568" s="49"/>
    </row>
    <row r="569" spans="1:9" ht="12.75">
      <c r="A569" s="19" t="s">
        <v>616</v>
      </c>
      <c r="B569" s="87" t="s">
        <v>47</v>
      </c>
      <c r="C569" s="5"/>
      <c r="D569" s="5"/>
      <c r="E569" s="28">
        <v>19791</v>
      </c>
      <c r="F569" s="231">
        <v>2363.9</v>
      </c>
      <c r="G569" s="166">
        <f t="shared" si="23"/>
        <v>0.1194431812439998</v>
      </c>
      <c r="H569" s="49"/>
      <c r="I569" s="49"/>
    </row>
    <row r="570" spans="1:9" ht="12.75">
      <c r="A570" s="19" t="s">
        <v>617</v>
      </c>
      <c r="B570" s="87" t="s">
        <v>143</v>
      </c>
      <c r="C570" s="5"/>
      <c r="D570" s="5"/>
      <c r="E570" s="28">
        <v>193707</v>
      </c>
      <c r="F570" s="231">
        <v>97477.03</v>
      </c>
      <c r="G570" s="166">
        <f t="shared" si="23"/>
        <v>0.5032189337504581</v>
      </c>
      <c r="H570" s="49"/>
      <c r="I570" s="49"/>
    </row>
    <row r="571" spans="1:9" ht="12.75">
      <c r="A571" s="19" t="s">
        <v>618</v>
      </c>
      <c r="B571" s="87" t="s">
        <v>556</v>
      </c>
      <c r="C571" s="5"/>
      <c r="D571" s="5"/>
      <c r="E571" s="28">
        <v>623</v>
      </c>
      <c r="F571" s="231">
        <v>0</v>
      </c>
      <c r="G571" s="166">
        <f t="shared" si="23"/>
        <v>0</v>
      </c>
      <c r="H571" s="49"/>
      <c r="I571" s="49"/>
    </row>
    <row r="572" spans="1:9" ht="12.75">
      <c r="A572" s="20" t="s">
        <v>193</v>
      </c>
      <c r="B572" s="4" t="s">
        <v>238</v>
      </c>
      <c r="C572" s="4"/>
      <c r="D572" s="4"/>
      <c r="E572" s="30">
        <v>27015</v>
      </c>
      <c r="F572" s="72">
        <v>27015</v>
      </c>
      <c r="G572" s="167">
        <f t="shared" si="23"/>
        <v>1</v>
      </c>
      <c r="H572" s="5"/>
      <c r="I572" s="49"/>
    </row>
    <row r="573" spans="1:9" ht="12.75">
      <c r="A573" s="19" t="s">
        <v>255</v>
      </c>
      <c r="B573" s="5" t="s">
        <v>194</v>
      </c>
      <c r="C573" s="5"/>
      <c r="D573" s="5"/>
      <c r="E573" s="28">
        <f>SUM(E564:E572)</f>
        <v>720504</v>
      </c>
      <c r="F573" s="28">
        <f>SUM(F564:F572)</f>
        <v>370660.55</v>
      </c>
      <c r="G573" s="166">
        <f t="shared" si="23"/>
        <v>0.5144462070994748</v>
      </c>
      <c r="H573" s="49"/>
      <c r="I573" s="49"/>
    </row>
    <row r="574" spans="1:9" ht="12.75">
      <c r="A574" s="20"/>
      <c r="B574" s="4"/>
      <c r="C574" s="4"/>
      <c r="D574" s="4"/>
      <c r="E574" s="30"/>
      <c r="F574" s="72"/>
      <c r="G574" s="167"/>
      <c r="H574" s="49"/>
      <c r="I574" s="49"/>
    </row>
    <row r="575" spans="1:9" ht="12.75">
      <c r="A575" s="5"/>
      <c r="B575" s="5"/>
      <c r="C575" s="5"/>
      <c r="D575" s="5"/>
      <c r="E575" s="49"/>
      <c r="F575" s="49"/>
      <c r="G575" s="169"/>
      <c r="H575" s="49"/>
      <c r="I575" s="49"/>
    </row>
    <row r="576" spans="1:9" ht="12.75">
      <c r="A576" s="5"/>
      <c r="B576" s="5"/>
      <c r="C576" s="5"/>
      <c r="D576" s="5"/>
      <c r="E576" s="49"/>
      <c r="F576" s="49"/>
      <c r="G576" s="169"/>
      <c r="H576" s="49"/>
      <c r="I576" s="49"/>
    </row>
    <row r="577" spans="1:9" ht="13.5" thickBot="1">
      <c r="A577" s="39"/>
      <c r="B577" s="39"/>
      <c r="C577" s="39"/>
      <c r="D577" s="39"/>
      <c r="E577" s="221"/>
      <c r="F577" s="221"/>
      <c r="G577" s="39"/>
      <c r="H577" s="49"/>
      <c r="I577" s="49"/>
    </row>
    <row r="578" spans="1:9" ht="13.5" thickTop="1">
      <c r="A578" s="11" t="s">
        <v>303</v>
      </c>
      <c r="B578" s="25"/>
      <c r="C578" s="25"/>
      <c r="D578" s="25"/>
      <c r="E578" s="211" t="s">
        <v>305</v>
      </c>
      <c r="F578" s="213" t="s">
        <v>357</v>
      </c>
      <c r="G578" s="11" t="s">
        <v>358</v>
      </c>
      <c r="H578" s="49"/>
      <c r="I578" s="49"/>
    </row>
    <row r="579" spans="1:9" ht="13.5" thickBot="1">
      <c r="A579" s="12" t="s">
        <v>302</v>
      </c>
      <c r="B579" s="6" t="s">
        <v>304</v>
      </c>
      <c r="C579" s="6"/>
      <c r="D579" s="6"/>
      <c r="E579" s="193" t="s">
        <v>43</v>
      </c>
      <c r="F579" s="192" t="s">
        <v>43</v>
      </c>
      <c r="G579" s="12" t="s">
        <v>359</v>
      </c>
      <c r="H579" s="49"/>
      <c r="I579" s="49"/>
    </row>
    <row r="580" spans="1:9" ht="14.25" thickBot="1" thickTop="1">
      <c r="A580" s="44" t="s">
        <v>19</v>
      </c>
      <c r="B580" s="43" t="s">
        <v>20</v>
      </c>
      <c r="C580" s="43"/>
      <c r="D580" s="43"/>
      <c r="E580" s="222" t="s">
        <v>21</v>
      </c>
      <c r="F580" s="223" t="s">
        <v>263</v>
      </c>
      <c r="G580" s="44" t="s">
        <v>339</v>
      </c>
      <c r="H580" s="49"/>
      <c r="I580" s="49"/>
    </row>
    <row r="581" spans="1:9" ht="12.75">
      <c r="A581" s="19"/>
      <c r="B581" s="5"/>
      <c r="C581" s="5"/>
      <c r="D581" s="5"/>
      <c r="E581" s="28"/>
      <c r="F581" s="49"/>
      <c r="G581" s="166"/>
      <c r="H581" s="49"/>
      <c r="I581" s="49"/>
    </row>
    <row r="582" spans="1:9" ht="12.75">
      <c r="A582" s="20" t="s">
        <v>619</v>
      </c>
      <c r="B582" s="88" t="s">
        <v>63</v>
      </c>
      <c r="C582" s="4"/>
      <c r="D582" s="4"/>
      <c r="E582" s="30">
        <v>3057</v>
      </c>
      <c r="F582" s="72">
        <v>0</v>
      </c>
      <c r="G582" s="167">
        <f t="shared" si="23"/>
        <v>0</v>
      </c>
      <c r="H582" s="49"/>
      <c r="I582" s="49"/>
    </row>
    <row r="583" spans="1:9" ht="12.75">
      <c r="A583" s="19" t="s">
        <v>642</v>
      </c>
      <c r="B583" s="87" t="s">
        <v>621</v>
      </c>
      <c r="C583" s="5"/>
      <c r="D583" s="5"/>
      <c r="E583" s="28">
        <f>SUM(E582)</f>
        <v>3057</v>
      </c>
      <c r="F583" s="28">
        <f>SUM(F582)</f>
        <v>0</v>
      </c>
      <c r="G583" s="166">
        <f t="shared" si="23"/>
        <v>0</v>
      </c>
      <c r="H583" s="49"/>
      <c r="I583" s="49"/>
    </row>
    <row r="584" spans="1:9" ht="12.75">
      <c r="A584" s="19"/>
      <c r="B584" s="87" t="s">
        <v>620</v>
      </c>
      <c r="C584" s="5"/>
      <c r="D584" s="5"/>
      <c r="E584" s="28"/>
      <c r="F584" s="49"/>
      <c r="G584" s="166"/>
      <c r="H584" s="49"/>
      <c r="I584" s="49"/>
    </row>
    <row r="585" spans="1:9" ht="12.75">
      <c r="A585" s="19"/>
      <c r="B585" s="5"/>
      <c r="C585" s="5"/>
      <c r="D585" s="5"/>
      <c r="E585" s="28"/>
      <c r="F585" s="49"/>
      <c r="G585" s="166"/>
      <c r="H585" s="49"/>
      <c r="I585" s="49"/>
    </row>
    <row r="586" spans="1:9" ht="12.75">
      <c r="A586" s="19" t="s">
        <v>622</v>
      </c>
      <c r="B586" s="87" t="s">
        <v>629</v>
      </c>
      <c r="C586" s="5"/>
      <c r="D586" s="5"/>
      <c r="E586" s="28">
        <v>104350</v>
      </c>
      <c r="F586" s="49">
        <v>98125</v>
      </c>
      <c r="G586" s="166">
        <f aca="true" t="shared" si="24" ref="G586:G600">F586/E586</f>
        <v>0.9403449928126497</v>
      </c>
      <c r="H586" s="49"/>
      <c r="I586" s="49"/>
    </row>
    <row r="587" spans="1:9" ht="12.75">
      <c r="A587" s="19" t="s">
        <v>623</v>
      </c>
      <c r="B587" s="87" t="s">
        <v>576</v>
      </c>
      <c r="C587" s="5"/>
      <c r="D587" s="5"/>
      <c r="E587" s="28">
        <v>2008</v>
      </c>
      <c r="F587" s="49">
        <v>560</v>
      </c>
      <c r="G587" s="166">
        <f t="shared" si="24"/>
        <v>0.2788844621513944</v>
      </c>
      <c r="H587" s="49"/>
      <c r="I587" s="49"/>
    </row>
    <row r="588" spans="1:9" ht="12.75">
      <c r="A588" s="19" t="s">
        <v>624</v>
      </c>
      <c r="B588" s="87" t="s">
        <v>51</v>
      </c>
      <c r="C588" s="5"/>
      <c r="D588" s="5"/>
      <c r="E588" s="28">
        <v>7879</v>
      </c>
      <c r="F588" s="49">
        <v>3655.84</v>
      </c>
      <c r="G588" s="166">
        <f t="shared" si="24"/>
        <v>0.46399796928544235</v>
      </c>
      <c r="H588" s="49"/>
      <c r="I588" s="49"/>
    </row>
    <row r="589" spans="1:9" ht="12.75">
      <c r="A589" s="19" t="s">
        <v>707</v>
      </c>
      <c r="B589" s="87" t="s">
        <v>53</v>
      </c>
      <c r="C589" s="5"/>
      <c r="D589" s="5"/>
      <c r="E589" s="28">
        <v>512</v>
      </c>
      <c r="F589" s="49">
        <v>511.42</v>
      </c>
      <c r="G589" s="166">
        <f t="shared" si="24"/>
        <v>0.9988671875</v>
      </c>
      <c r="H589" s="49"/>
      <c r="I589" s="49"/>
    </row>
    <row r="590" spans="1:9" ht="12.75">
      <c r="A590" s="19" t="s">
        <v>625</v>
      </c>
      <c r="B590" s="87" t="s">
        <v>55</v>
      </c>
      <c r="C590" s="5"/>
      <c r="D590" s="5"/>
      <c r="E590" s="28">
        <v>1441</v>
      </c>
      <c r="F590" s="49">
        <v>642.56</v>
      </c>
      <c r="G590" s="166">
        <f t="shared" si="24"/>
        <v>0.445912560721721</v>
      </c>
      <c r="H590" s="49"/>
      <c r="I590" s="49"/>
    </row>
    <row r="591" spans="1:9" ht="12.75">
      <c r="A591" s="19" t="s">
        <v>626</v>
      </c>
      <c r="B591" s="87" t="s">
        <v>57</v>
      </c>
      <c r="C591" s="5"/>
      <c r="D591" s="5"/>
      <c r="E591" s="28">
        <v>206</v>
      </c>
      <c r="F591" s="49">
        <v>91.58</v>
      </c>
      <c r="G591" s="166">
        <f t="shared" si="24"/>
        <v>0.4445631067961165</v>
      </c>
      <c r="H591" s="49"/>
      <c r="I591" s="49"/>
    </row>
    <row r="592" spans="1:9" ht="12.75">
      <c r="A592" s="19" t="s">
        <v>627</v>
      </c>
      <c r="B592" s="87" t="s">
        <v>47</v>
      </c>
      <c r="C592" s="5"/>
      <c r="D592" s="5"/>
      <c r="E592" s="28">
        <v>398</v>
      </c>
      <c r="F592" s="49">
        <v>0</v>
      </c>
      <c r="G592" s="166">
        <f t="shared" si="24"/>
        <v>0</v>
      </c>
      <c r="H592" s="49"/>
      <c r="I592" s="49"/>
    </row>
    <row r="593" spans="1:9" ht="12.75">
      <c r="A593" s="19" t="s">
        <v>838</v>
      </c>
      <c r="B593" s="87" t="s">
        <v>556</v>
      </c>
      <c r="C593" s="5"/>
      <c r="D593" s="5"/>
      <c r="E593" s="28">
        <v>48</v>
      </c>
      <c r="F593" s="49">
        <v>0</v>
      </c>
      <c r="G593" s="166">
        <f t="shared" si="24"/>
        <v>0</v>
      </c>
      <c r="H593" s="49"/>
      <c r="I593" s="49"/>
    </row>
    <row r="594" spans="1:9" ht="12.75">
      <c r="A594" s="19" t="s">
        <v>628</v>
      </c>
      <c r="B594" s="87" t="s">
        <v>63</v>
      </c>
      <c r="C594" s="5"/>
      <c r="D594" s="5"/>
      <c r="E594" s="28">
        <v>1800</v>
      </c>
      <c r="F594" s="49">
        <v>1309.9</v>
      </c>
      <c r="G594" s="166">
        <f t="shared" si="24"/>
        <v>0.7277222222222223</v>
      </c>
      <c r="H594" s="49"/>
      <c r="I594" s="49"/>
    </row>
    <row r="595" spans="1:9" ht="12.75">
      <c r="A595" s="19" t="s">
        <v>708</v>
      </c>
      <c r="B595" s="87" t="s">
        <v>64</v>
      </c>
      <c r="C595" s="5"/>
      <c r="D595" s="5"/>
      <c r="E595" s="28">
        <v>100</v>
      </c>
      <c r="F595" s="49">
        <v>0</v>
      </c>
      <c r="G595" s="166">
        <f t="shared" si="24"/>
        <v>0</v>
      </c>
      <c r="H595" s="49"/>
      <c r="I595" s="49"/>
    </row>
    <row r="596" spans="1:9" ht="12.75">
      <c r="A596" s="19" t="s">
        <v>709</v>
      </c>
      <c r="B596" s="87" t="s">
        <v>238</v>
      </c>
      <c r="C596" s="5"/>
      <c r="D596" s="5"/>
      <c r="E596" s="28">
        <v>403</v>
      </c>
      <c r="F596" s="49">
        <v>403</v>
      </c>
      <c r="G596" s="166">
        <f t="shared" si="24"/>
        <v>1</v>
      </c>
      <c r="H596" s="49"/>
      <c r="I596" s="49"/>
    </row>
    <row r="597" spans="1:9" ht="12.75">
      <c r="A597" s="19" t="s">
        <v>839</v>
      </c>
      <c r="B597" s="151" t="s">
        <v>749</v>
      </c>
      <c r="C597" s="5"/>
      <c r="D597" s="51"/>
      <c r="E597" s="28">
        <v>200</v>
      </c>
      <c r="F597" s="49">
        <v>0</v>
      </c>
      <c r="G597" s="166">
        <f t="shared" si="24"/>
        <v>0</v>
      </c>
      <c r="H597" s="49"/>
      <c r="I597" s="49"/>
    </row>
    <row r="598" spans="1:9" ht="12.75">
      <c r="A598" s="19" t="s">
        <v>840</v>
      </c>
      <c r="B598" s="151" t="s">
        <v>797</v>
      </c>
      <c r="C598" s="5"/>
      <c r="D598" s="51"/>
      <c r="E598" s="28">
        <v>200</v>
      </c>
      <c r="F598" s="49">
        <v>0</v>
      </c>
      <c r="G598" s="166">
        <v>0</v>
      </c>
      <c r="H598" s="49"/>
      <c r="I598" s="49"/>
    </row>
    <row r="599" spans="1:9" ht="12.75">
      <c r="A599" s="20"/>
      <c r="B599" s="242" t="s">
        <v>751</v>
      </c>
      <c r="C599" s="4"/>
      <c r="D599" s="113"/>
      <c r="E599" s="30"/>
      <c r="F599" s="72"/>
      <c r="G599" s="167"/>
      <c r="H599" s="49"/>
      <c r="I599" s="49"/>
    </row>
    <row r="600" spans="1:9" ht="12.75">
      <c r="A600" s="19" t="s">
        <v>552</v>
      </c>
      <c r="B600" s="87" t="s">
        <v>630</v>
      </c>
      <c r="C600" s="5"/>
      <c r="D600" s="5"/>
      <c r="E600" s="28">
        <f>SUM(E586:E599)</f>
        <v>119545</v>
      </c>
      <c r="F600" s="28">
        <f>SUM(F586:F599)</f>
        <v>105299.29999999999</v>
      </c>
      <c r="G600" s="166">
        <f t="shared" si="24"/>
        <v>0.880833995566523</v>
      </c>
      <c r="H600" s="49"/>
      <c r="I600" s="49"/>
    </row>
    <row r="601" spans="1:9" ht="12.75">
      <c r="A601" s="19"/>
      <c r="B601" s="5"/>
      <c r="C601" s="5"/>
      <c r="D601" s="5"/>
      <c r="E601" s="28"/>
      <c r="F601" s="49"/>
      <c r="G601" s="166"/>
      <c r="H601" s="49"/>
      <c r="I601" s="49"/>
    </row>
    <row r="602" spans="1:9" ht="12.75">
      <c r="A602" s="20" t="s">
        <v>631</v>
      </c>
      <c r="B602" s="88" t="s">
        <v>63</v>
      </c>
      <c r="C602" s="4"/>
      <c r="D602" s="4"/>
      <c r="E602" s="30">
        <v>1504</v>
      </c>
      <c r="F602" s="72">
        <v>884</v>
      </c>
      <c r="G602" s="167">
        <f>F602/E602</f>
        <v>0.5877659574468085</v>
      </c>
      <c r="H602" s="49"/>
      <c r="I602" s="49"/>
    </row>
    <row r="603" spans="1:9" ht="12.75">
      <c r="A603" s="19" t="s">
        <v>207</v>
      </c>
      <c r="B603" s="5" t="s">
        <v>292</v>
      </c>
      <c r="C603" s="5"/>
      <c r="D603" s="5"/>
      <c r="E603" s="28">
        <f>SUM(E602:E602)</f>
        <v>1504</v>
      </c>
      <c r="F603" s="28">
        <f>SUM(F602:F602)</f>
        <v>884</v>
      </c>
      <c r="G603" s="166">
        <f>F603/E603</f>
        <v>0.5877659574468085</v>
      </c>
      <c r="H603" s="49"/>
      <c r="I603" s="49"/>
    </row>
    <row r="604" spans="1:9" ht="13.5" thickBot="1">
      <c r="A604" s="17"/>
      <c r="B604" s="10"/>
      <c r="C604" s="10"/>
      <c r="D604" s="10"/>
      <c r="E604" s="33"/>
      <c r="F604" s="199"/>
      <c r="G604" s="17"/>
      <c r="H604" s="5"/>
      <c r="I604" s="5"/>
    </row>
    <row r="605" spans="1:9" ht="12.75">
      <c r="A605" s="56">
        <v>854</v>
      </c>
      <c r="B605" s="57" t="s">
        <v>24</v>
      </c>
      <c r="C605" s="57"/>
      <c r="D605" s="57"/>
      <c r="E605" s="50">
        <f>SUM(E573+E583+E600+E603)</f>
        <v>844610</v>
      </c>
      <c r="F605" s="50">
        <f>SUM(F573+F583+F600+F603)</f>
        <v>476843.85</v>
      </c>
      <c r="G605" s="168">
        <f>F605/E605</f>
        <v>0.5645728205917524</v>
      </c>
      <c r="H605" s="37"/>
      <c r="I605" s="37"/>
    </row>
    <row r="606" spans="1:9" ht="12.75">
      <c r="A606" s="107"/>
      <c r="B606" s="107"/>
      <c r="C606" s="9"/>
      <c r="D606" s="9"/>
      <c r="E606" s="196"/>
      <c r="F606" s="234"/>
      <c r="G606" s="108"/>
      <c r="H606" s="37"/>
      <c r="I606" s="37"/>
    </row>
    <row r="607" spans="1:9" ht="12.75">
      <c r="A607" s="40" t="s">
        <v>285</v>
      </c>
      <c r="B607" s="5" t="s">
        <v>563</v>
      </c>
      <c r="C607" s="5"/>
      <c r="D607" s="52"/>
      <c r="E607" s="63">
        <v>1200</v>
      </c>
      <c r="F607" s="83">
        <v>0</v>
      </c>
      <c r="G607" s="166">
        <f aca="true" t="shared" si="25" ref="G607:G626">F607/E607</f>
        <v>0</v>
      </c>
      <c r="H607" s="37"/>
      <c r="I607" s="37"/>
    </row>
    <row r="608" spans="1:9" ht="12.75">
      <c r="A608" s="19" t="s">
        <v>195</v>
      </c>
      <c r="B608" s="5" t="s">
        <v>51</v>
      </c>
      <c r="C608" s="5"/>
      <c r="D608" s="5"/>
      <c r="E608" s="28">
        <v>81122</v>
      </c>
      <c r="F608" s="49">
        <v>41147.2</v>
      </c>
      <c r="G608" s="166">
        <f t="shared" si="25"/>
        <v>0.507226153201351</v>
      </c>
      <c r="H608" s="37"/>
      <c r="I608" s="37"/>
    </row>
    <row r="609" spans="1:9" ht="12.75">
      <c r="A609" s="19" t="s">
        <v>196</v>
      </c>
      <c r="B609" s="5" t="s">
        <v>53</v>
      </c>
      <c r="C609" s="5"/>
      <c r="D609" s="5"/>
      <c r="E609" s="28">
        <v>6279</v>
      </c>
      <c r="F609" s="49">
        <v>6278.86</v>
      </c>
      <c r="G609" s="166">
        <f t="shared" si="25"/>
        <v>0.9999777034559643</v>
      </c>
      <c r="H609" s="37"/>
      <c r="I609" s="37"/>
    </row>
    <row r="610" spans="1:9" ht="12.75">
      <c r="A610" s="19" t="s">
        <v>197</v>
      </c>
      <c r="B610" s="5" t="s">
        <v>55</v>
      </c>
      <c r="C610" s="5"/>
      <c r="D610" s="5"/>
      <c r="E610" s="28">
        <v>14624</v>
      </c>
      <c r="F610" s="49">
        <v>8250.14</v>
      </c>
      <c r="G610" s="166">
        <f t="shared" si="25"/>
        <v>0.5641507111597374</v>
      </c>
      <c r="H610" s="37"/>
      <c r="I610" s="37"/>
    </row>
    <row r="611" spans="1:9" ht="12.75">
      <c r="A611" s="19" t="s">
        <v>198</v>
      </c>
      <c r="B611" s="5" t="s">
        <v>57</v>
      </c>
      <c r="C611" s="5"/>
      <c r="D611" s="5"/>
      <c r="E611" s="28">
        <v>2084</v>
      </c>
      <c r="F611" s="49">
        <v>1161.95</v>
      </c>
      <c r="G611" s="166">
        <f t="shared" si="25"/>
        <v>0.5575575815738963</v>
      </c>
      <c r="H611" s="37"/>
      <c r="I611" s="37"/>
    </row>
    <row r="612" spans="1:9" ht="12.75">
      <c r="A612" s="19" t="s">
        <v>632</v>
      </c>
      <c r="B612" s="87" t="s">
        <v>568</v>
      </c>
      <c r="C612" s="5"/>
      <c r="D612" s="5"/>
      <c r="E612" s="28">
        <v>1800</v>
      </c>
      <c r="F612" s="49">
        <v>600</v>
      </c>
      <c r="G612" s="166">
        <f t="shared" si="25"/>
        <v>0.3333333333333333</v>
      </c>
      <c r="H612" s="37"/>
      <c r="I612" s="37"/>
    </row>
    <row r="613" spans="1:9" ht="12.75">
      <c r="A613" s="19" t="s">
        <v>199</v>
      </c>
      <c r="B613" s="5" t="s">
        <v>47</v>
      </c>
      <c r="C613" s="5"/>
      <c r="D613" s="5"/>
      <c r="E613" s="28">
        <v>10500</v>
      </c>
      <c r="F613" s="49">
        <v>6400.7</v>
      </c>
      <c r="G613" s="166">
        <f t="shared" si="25"/>
        <v>0.6095904761904761</v>
      </c>
      <c r="H613" s="37"/>
      <c r="I613" s="37"/>
    </row>
    <row r="614" spans="1:9" ht="12.75">
      <c r="A614" s="19" t="s">
        <v>200</v>
      </c>
      <c r="B614" s="5" t="s">
        <v>60</v>
      </c>
      <c r="C614" s="5"/>
      <c r="D614" s="5"/>
      <c r="E614" s="28">
        <v>82846</v>
      </c>
      <c r="F614" s="49">
        <v>43825.52</v>
      </c>
      <c r="G614" s="166">
        <f t="shared" si="25"/>
        <v>0.5289998310117567</v>
      </c>
      <c r="H614" s="37"/>
      <c r="I614" s="37"/>
    </row>
    <row r="615" spans="1:9" ht="12.75">
      <c r="A615" s="19" t="s">
        <v>201</v>
      </c>
      <c r="B615" s="5" t="s">
        <v>48</v>
      </c>
      <c r="C615" s="5"/>
      <c r="D615" s="5"/>
      <c r="E615" s="28">
        <v>7500</v>
      </c>
      <c r="F615" s="49">
        <v>320</v>
      </c>
      <c r="G615" s="166">
        <f t="shared" si="25"/>
        <v>0.042666666666666665</v>
      </c>
      <c r="H615" s="49"/>
      <c r="I615" s="49"/>
    </row>
    <row r="616" spans="1:9" ht="12.75">
      <c r="A616" s="19" t="s">
        <v>633</v>
      </c>
      <c r="B616" s="87" t="s">
        <v>556</v>
      </c>
      <c r="C616" s="5"/>
      <c r="D616" s="5"/>
      <c r="E616" s="28">
        <v>400</v>
      </c>
      <c r="F616" s="49">
        <v>0</v>
      </c>
      <c r="G616" s="166">
        <f t="shared" si="25"/>
        <v>0</v>
      </c>
      <c r="H616" s="49"/>
      <c r="I616" s="49"/>
    </row>
    <row r="617" spans="1:9" ht="12.75">
      <c r="A617" s="19" t="s">
        <v>202</v>
      </c>
      <c r="B617" s="5" t="s">
        <v>203</v>
      </c>
      <c r="C617" s="5"/>
      <c r="D617" s="5"/>
      <c r="E617" s="28">
        <v>27380</v>
      </c>
      <c r="F617" s="49">
        <v>16477.93</v>
      </c>
      <c r="G617" s="166">
        <f t="shared" si="25"/>
        <v>0.6018235938641344</v>
      </c>
      <c r="H617" s="49"/>
      <c r="I617" s="49"/>
    </row>
    <row r="618" spans="1:9" ht="12.75">
      <c r="A618" s="19" t="s">
        <v>841</v>
      </c>
      <c r="B618" s="87" t="s">
        <v>845</v>
      </c>
      <c r="C618" s="5"/>
      <c r="D618" s="5"/>
      <c r="E618" s="28">
        <v>2000</v>
      </c>
      <c r="F618" s="49">
        <v>541.55</v>
      </c>
      <c r="G618" s="166">
        <f t="shared" si="25"/>
        <v>0.270775</v>
      </c>
      <c r="H618" s="49"/>
      <c r="I618" s="49"/>
    </row>
    <row r="619" spans="1:9" ht="12.75">
      <c r="A619" s="19" t="s">
        <v>842</v>
      </c>
      <c r="B619" s="87" t="s">
        <v>809</v>
      </c>
      <c r="C619" s="5"/>
      <c r="D619" s="5"/>
      <c r="E619" s="28">
        <v>8200</v>
      </c>
      <c r="F619" s="49">
        <v>2570</v>
      </c>
      <c r="G619" s="166">
        <f t="shared" si="25"/>
        <v>0.31341463414634146</v>
      </c>
      <c r="H619" s="49"/>
      <c r="I619" s="49"/>
    </row>
    <row r="620" spans="1:9" ht="12.75">
      <c r="A620" s="19" t="s">
        <v>204</v>
      </c>
      <c r="B620" s="5" t="s">
        <v>64</v>
      </c>
      <c r="C620" s="5"/>
      <c r="D620" s="5"/>
      <c r="E620" s="28">
        <v>400</v>
      </c>
      <c r="F620" s="49">
        <v>0</v>
      </c>
      <c r="G620" s="166">
        <f t="shared" si="25"/>
        <v>0</v>
      </c>
      <c r="H620" s="5"/>
      <c r="I620" s="49"/>
    </row>
    <row r="621" spans="1:9" ht="12.75">
      <c r="A621" s="19" t="s">
        <v>205</v>
      </c>
      <c r="B621" s="5" t="s">
        <v>66</v>
      </c>
      <c r="C621" s="5"/>
      <c r="D621" s="5"/>
      <c r="E621" s="28">
        <v>13100</v>
      </c>
      <c r="F621" s="49">
        <v>5565.43</v>
      </c>
      <c r="G621" s="166">
        <f t="shared" si="25"/>
        <v>0.4248419847328245</v>
      </c>
      <c r="H621" s="49"/>
      <c r="I621" s="49"/>
    </row>
    <row r="622" spans="1:9" ht="12.75">
      <c r="A622" s="19" t="s">
        <v>208</v>
      </c>
      <c r="B622" s="87" t="s">
        <v>238</v>
      </c>
      <c r="C622" s="5"/>
      <c r="D622" s="5"/>
      <c r="E622" s="28">
        <v>3353</v>
      </c>
      <c r="F622" s="49">
        <v>3353</v>
      </c>
      <c r="G622" s="166">
        <f t="shared" si="25"/>
        <v>1</v>
      </c>
      <c r="H622" s="49"/>
      <c r="I622" s="49"/>
    </row>
    <row r="623" spans="1:9" ht="12.75">
      <c r="A623" s="19" t="s">
        <v>843</v>
      </c>
      <c r="B623" s="151" t="s">
        <v>749</v>
      </c>
      <c r="C623" s="5"/>
      <c r="D623" s="51"/>
      <c r="E623" s="28">
        <v>200</v>
      </c>
      <c r="F623" s="49">
        <v>60</v>
      </c>
      <c r="G623" s="166">
        <f t="shared" si="25"/>
        <v>0.3</v>
      </c>
      <c r="H623" s="49"/>
      <c r="I623" s="49"/>
    </row>
    <row r="624" spans="1:9" ht="12.75">
      <c r="A624" s="19" t="s">
        <v>844</v>
      </c>
      <c r="B624" s="151" t="s">
        <v>797</v>
      </c>
      <c r="C624" s="5"/>
      <c r="D624" s="51"/>
      <c r="E624" s="28">
        <v>2000</v>
      </c>
      <c r="F624" s="49">
        <v>0</v>
      </c>
      <c r="G624" s="166">
        <f t="shared" si="25"/>
        <v>0</v>
      </c>
      <c r="H624" s="49"/>
      <c r="I624" s="49"/>
    </row>
    <row r="625" spans="1:9" ht="12.75">
      <c r="A625" s="20"/>
      <c r="B625" s="242" t="s">
        <v>751</v>
      </c>
      <c r="C625" s="4"/>
      <c r="D625" s="113"/>
      <c r="E625" s="30"/>
      <c r="F625" s="72"/>
      <c r="G625" s="167"/>
      <c r="H625" s="49"/>
      <c r="I625" s="49"/>
    </row>
    <row r="626" spans="1:9" ht="12.75">
      <c r="A626" s="19" t="s">
        <v>31</v>
      </c>
      <c r="B626" s="5" t="s">
        <v>32</v>
      </c>
      <c r="C626" s="5"/>
      <c r="D626" s="5"/>
      <c r="E626" s="28">
        <f>SUM(E607:E625)</f>
        <v>264988</v>
      </c>
      <c r="F626" s="49">
        <f>SUM(F607:F625)</f>
        <v>136552.28</v>
      </c>
      <c r="G626" s="166">
        <f t="shared" si="25"/>
        <v>0.51531495765846</v>
      </c>
      <c r="H626" s="49"/>
      <c r="I626" s="49"/>
    </row>
    <row r="627" spans="1:9" ht="12.75">
      <c r="A627" s="19"/>
      <c r="B627" s="5"/>
      <c r="C627" s="5"/>
      <c r="D627" s="5"/>
      <c r="E627" s="28"/>
      <c r="F627" s="49"/>
      <c r="G627" s="19"/>
      <c r="H627" s="5"/>
      <c r="I627" s="5"/>
    </row>
    <row r="628" spans="1:9" ht="12.75">
      <c r="A628" s="19" t="s">
        <v>284</v>
      </c>
      <c r="B628" s="5" t="s">
        <v>563</v>
      </c>
      <c r="C628" s="5"/>
      <c r="D628" s="5"/>
      <c r="E628" s="28">
        <v>400</v>
      </c>
      <c r="F628" s="49">
        <v>0</v>
      </c>
      <c r="G628" s="166">
        <f aca="true" t="shared" si="26" ref="G628:G640">F628/E628</f>
        <v>0</v>
      </c>
      <c r="H628" s="55"/>
      <c r="I628" s="49"/>
    </row>
    <row r="629" spans="1:9" ht="12.75">
      <c r="A629" s="19" t="s">
        <v>209</v>
      </c>
      <c r="B629" s="5" t="s">
        <v>51</v>
      </c>
      <c r="C629" s="5"/>
      <c r="D629" s="5"/>
      <c r="E629" s="28">
        <v>19510</v>
      </c>
      <c r="F629" s="49">
        <v>10279.2</v>
      </c>
      <c r="G629" s="166">
        <f t="shared" si="26"/>
        <v>0.5268682726806766</v>
      </c>
      <c r="H629" s="5"/>
      <c r="I629" s="49"/>
    </row>
    <row r="630" spans="1:9" ht="12.75">
      <c r="A630" s="19" t="s">
        <v>210</v>
      </c>
      <c r="B630" s="5" t="s">
        <v>53</v>
      </c>
      <c r="C630" s="5"/>
      <c r="D630" s="5"/>
      <c r="E630" s="28">
        <v>1488</v>
      </c>
      <c r="F630" s="49">
        <v>1487.95</v>
      </c>
      <c r="G630" s="166">
        <f t="shared" si="26"/>
        <v>0.9999663978494624</v>
      </c>
      <c r="H630" s="49"/>
      <c r="I630" s="49"/>
    </row>
    <row r="631" spans="1:9" ht="12.75">
      <c r="A631" s="19" t="s">
        <v>211</v>
      </c>
      <c r="B631" s="5" t="s">
        <v>55</v>
      </c>
      <c r="C631" s="5"/>
      <c r="D631" s="5"/>
      <c r="E631" s="28">
        <v>3449</v>
      </c>
      <c r="F631" s="49">
        <v>2022.75</v>
      </c>
      <c r="G631" s="166">
        <f t="shared" si="26"/>
        <v>0.5864743403885184</v>
      </c>
      <c r="H631" s="5"/>
      <c r="I631" s="49"/>
    </row>
    <row r="632" spans="1:9" ht="12.75">
      <c r="A632" s="19" t="s">
        <v>212</v>
      </c>
      <c r="B632" s="5" t="s">
        <v>57</v>
      </c>
      <c r="C632" s="5"/>
      <c r="D632" s="5"/>
      <c r="E632" s="28">
        <v>492</v>
      </c>
      <c r="F632" s="49">
        <v>288.31</v>
      </c>
      <c r="G632" s="166">
        <f t="shared" si="26"/>
        <v>0.5859959349593497</v>
      </c>
      <c r="H632" s="5"/>
      <c r="I632" s="49"/>
    </row>
    <row r="633" spans="1:9" ht="12.75">
      <c r="A633" s="19" t="s">
        <v>634</v>
      </c>
      <c r="B633" s="87" t="s">
        <v>568</v>
      </c>
      <c r="C633" s="5"/>
      <c r="D633" s="5"/>
      <c r="E633" s="28">
        <v>4600</v>
      </c>
      <c r="F633" s="49">
        <v>2772</v>
      </c>
      <c r="G633" s="166">
        <f t="shared" si="26"/>
        <v>0.6026086956521739</v>
      </c>
      <c r="H633" s="5"/>
      <c r="I633" s="49"/>
    </row>
    <row r="634" spans="1:9" ht="12.75">
      <c r="A634" s="19" t="s">
        <v>213</v>
      </c>
      <c r="B634" s="5" t="s">
        <v>47</v>
      </c>
      <c r="C634" s="5"/>
      <c r="D634" s="5"/>
      <c r="E634" s="28">
        <v>10500</v>
      </c>
      <c r="F634" s="49">
        <v>6654.94</v>
      </c>
      <c r="G634" s="166">
        <f t="shared" si="26"/>
        <v>0.6338038095238094</v>
      </c>
      <c r="H634" s="49"/>
      <c r="I634" s="49"/>
    </row>
    <row r="635" spans="1:9" ht="12.75">
      <c r="A635" s="19" t="s">
        <v>635</v>
      </c>
      <c r="B635" s="87" t="s">
        <v>556</v>
      </c>
      <c r="C635" s="5"/>
      <c r="D635" s="5"/>
      <c r="E635" s="28">
        <v>200</v>
      </c>
      <c r="F635" s="49">
        <v>0</v>
      </c>
      <c r="G635" s="166">
        <f t="shared" si="26"/>
        <v>0</v>
      </c>
      <c r="H635" s="49"/>
      <c r="I635" s="49"/>
    </row>
    <row r="636" spans="1:9" ht="12.75">
      <c r="A636" s="19" t="s">
        <v>214</v>
      </c>
      <c r="B636" s="5" t="s">
        <v>63</v>
      </c>
      <c r="C636" s="5"/>
      <c r="D636" s="5"/>
      <c r="E636" s="28">
        <v>10820</v>
      </c>
      <c r="F636" s="49">
        <v>7270.61</v>
      </c>
      <c r="G636" s="166">
        <f t="shared" si="26"/>
        <v>0.671960258780037</v>
      </c>
      <c r="H636" s="49"/>
      <c r="I636" s="49"/>
    </row>
    <row r="637" spans="1:9" ht="12.75">
      <c r="A637" s="19" t="s">
        <v>215</v>
      </c>
      <c r="B637" s="5" t="s">
        <v>66</v>
      </c>
      <c r="C637" s="5"/>
      <c r="D637" s="5"/>
      <c r="E637" s="28">
        <v>17000</v>
      </c>
      <c r="F637" s="49">
        <v>11661</v>
      </c>
      <c r="G637" s="166">
        <f t="shared" si="26"/>
        <v>0.6859411764705883</v>
      </c>
      <c r="H637" s="49"/>
      <c r="I637" s="49"/>
    </row>
    <row r="638" spans="1:9" ht="12.75">
      <c r="A638" s="19" t="s">
        <v>216</v>
      </c>
      <c r="B638" s="87" t="s">
        <v>238</v>
      </c>
      <c r="C638" s="5"/>
      <c r="D638" s="5"/>
      <c r="E638" s="28">
        <v>805</v>
      </c>
      <c r="F638" s="49">
        <v>805</v>
      </c>
      <c r="G638" s="166">
        <f t="shared" si="26"/>
        <v>1</v>
      </c>
      <c r="H638" s="49"/>
      <c r="I638" s="49"/>
    </row>
    <row r="639" spans="1:9" ht="12.75">
      <c r="A639" s="19" t="s">
        <v>846</v>
      </c>
      <c r="B639" s="87" t="s">
        <v>245</v>
      </c>
      <c r="C639" s="5"/>
      <c r="D639" s="5"/>
      <c r="E639" s="28">
        <v>8000</v>
      </c>
      <c r="F639" s="49">
        <v>0</v>
      </c>
      <c r="G639" s="167">
        <f t="shared" si="26"/>
        <v>0</v>
      </c>
      <c r="H639" s="49"/>
      <c r="I639" s="49"/>
    </row>
    <row r="640" spans="1:9" ht="12.75">
      <c r="A640" s="38" t="s">
        <v>33</v>
      </c>
      <c r="B640" s="62" t="s">
        <v>34</v>
      </c>
      <c r="C640" s="62"/>
      <c r="D640" s="62"/>
      <c r="E640" s="212">
        <f>SUM(E628:E639)</f>
        <v>77264</v>
      </c>
      <c r="F640" s="112">
        <f>SUM(F628:F639)</f>
        <v>43241.759999999995</v>
      </c>
      <c r="G640" s="166">
        <f t="shared" si="26"/>
        <v>0.55966245599503</v>
      </c>
      <c r="H640" s="49"/>
      <c r="I640" s="49"/>
    </row>
    <row r="641" spans="1:9" ht="12.75">
      <c r="A641" s="19"/>
      <c r="B641" s="5"/>
      <c r="C641" s="5"/>
      <c r="D641" s="5"/>
      <c r="E641" s="28"/>
      <c r="F641" s="49"/>
      <c r="G641" s="166"/>
      <c r="H641" s="49"/>
      <c r="I641" s="49"/>
    </row>
    <row r="642" spans="1:9" ht="12.75">
      <c r="A642" s="19" t="s">
        <v>217</v>
      </c>
      <c r="B642" s="5" t="s">
        <v>47</v>
      </c>
      <c r="C642" s="5"/>
      <c r="D642" s="5"/>
      <c r="E642" s="28">
        <v>1000</v>
      </c>
      <c r="F642" s="49">
        <v>251.06</v>
      </c>
      <c r="G642" s="166">
        <f>F642/E642</f>
        <v>0.25106</v>
      </c>
      <c r="H642" s="5"/>
      <c r="I642" s="49"/>
    </row>
    <row r="643" spans="1:9" ht="12.75">
      <c r="A643" s="19" t="s">
        <v>710</v>
      </c>
      <c r="B643" s="87" t="s">
        <v>48</v>
      </c>
      <c r="C643" s="5"/>
      <c r="D643" s="5"/>
      <c r="E643" s="28">
        <v>800</v>
      </c>
      <c r="F643" s="49">
        <v>0</v>
      </c>
      <c r="G643" s="166">
        <f>F643/E643</f>
        <v>0</v>
      </c>
      <c r="H643" s="5"/>
      <c r="I643" s="49"/>
    </row>
    <row r="644" spans="1:9" ht="12.75">
      <c r="A644" s="20" t="s">
        <v>218</v>
      </c>
      <c r="B644" s="4" t="s">
        <v>63</v>
      </c>
      <c r="C644" s="4"/>
      <c r="D644" s="4"/>
      <c r="E644" s="30">
        <v>9000</v>
      </c>
      <c r="F644" s="72">
        <v>5515.59</v>
      </c>
      <c r="G644" s="167">
        <f>F644/E644</f>
        <v>0.6128433333333333</v>
      </c>
      <c r="H644" s="5"/>
      <c r="I644" s="49"/>
    </row>
    <row r="645" spans="1:9" ht="12.75">
      <c r="A645" s="257" t="s">
        <v>256</v>
      </c>
      <c r="B645" s="258" t="s">
        <v>219</v>
      </c>
      <c r="C645" s="258"/>
      <c r="D645" s="258"/>
      <c r="E645" s="259">
        <f>SUM(E642:E644)</f>
        <v>10800</v>
      </c>
      <c r="F645" s="260">
        <f>SUM(F642:F644)</f>
        <v>5766.650000000001</v>
      </c>
      <c r="G645" s="261">
        <f>F645/E645</f>
        <v>0.5339490740740741</v>
      </c>
      <c r="H645" s="5"/>
      <c r="I645" s="49"/>
    </row>
    <row r="646" spans="1:9" ht="12.75">
      <c r="A646" s="5"/>
      <c r="B646" s="5"/>
      <c r="C646" s="5"/>
      <c r="D646" s="5"/>
      <c r="E646" s="49"/>
      <c r="F646" s="49"/>
      <c r="G646" s="169"/>
      <c r="H646" s="5"/>
      <c r="I646" s="49"/>
    </row>
    <row r="647" spans="1:9" ht="12.75">
      <c r="A647" s="5"/>
      <c r="B647" s="5"/>
      <c r="C647" s="5"/>
      <c r="D647" s="5"/>
      <c r="E647" s="49"/>
      <c r="F647" s="49"/>
      <c r="G647" s="169"/>
      <c r="H647" s="5"/>
      <c r="I647" s="49"/>
    </row>
    <row r="648" spans="1:9" ht="12.75">
      <c r="A648" s="5"/>
      <c r="B648" s="5"/>
      <c r="C648" s="5"/>
      <c r="D648" s="5"/>
      <c r="E648" s="49"/>
      <c r="F648" s="49"/>
      <c r="G648" s="169"/>
      <c r="H648" s="5"/>
      <c r="I648" s="49"/>
    </row>
    <row r="649" spans="1:9" ht="13.5" thickBot="1">
      <c r="A649" s="39"/>
      <c r="B649" s="39"/>
      <c r="C649" s="39"/>
      <c r="D649" s="39"/>
      <c r="E649" s="221"/>
      <c r="F649" s="221"/>
      <c r="G649" s="39"/>
      <c r="H649" s="5"/>
      <c r="I649" s="49"/>
    </row>
    <row r="650" spans="1:9" ht="13.5" thickTop="1">
      <c r="A650" s="11" t="s">
        <v>303</v>
      </c>
      <c r="B650" s="25"/>
      <c r="C650" s="25"/>
      <c r="D650" s="25"/>
      <c r="E650" s="211" t="s">
        <v>305</v>
      </c>
      <c r="F650" s="213" t="s">
        <v>357</v>
      </c>
      <c r="G650" s="11" t="s">
        <v>358</v>
      </c>
      <c r="H650" s="5"/>
      <c r="I650" s="49"/>
    </row>
    <row r="651" spans="1:9" ht="13.5" thickBot="1">
      <c r="A651" s="12" t="s">
        <v>302</v>
      </c>
      <c r="B651" s="6" t="s">
        <v>304</v>
      </c>
      <c r="C651" s="6"/>
      <c r="D651" s="6"/>
      <c r="E651" s="193" t="s">
        <v>43</v>
      </c>
      <c r="F651" s="192" t="s">
        <v>43</v>
      </c>
      <c r="G651" s="12" t="s">
        <v>359</v>
      </c>
      <c r="H651" s="5"/>
      <c r="I651" s="49"/>
    </row>
    <row r="652" spans="1:9" ht="14.25" thickBot="1" thickTop="1">
      <c r="A652" s="44" t="s">
        <v>19</v>
      </c>
      <c r="B652" s="43" t="s">
        <v>20</v>
      </c>
      <c r="C652" s="43"/>
      <c r="D652" s="43"/>
      <c r="E652" s="222" t="s">
        <v>21</v>
      </c>
      <c r="F652" s="223" t="s">
        <v>263</v>
      </c>
      <c r="G652" s="44" t="s">
        <v>339</v>
      </c>
      <c r="H652" s="5"/>
      <c r="I652" s="49"/>
    </row>
    <row r="653" spans="1:9" ht="12.75">
      <c r="A653" s="19"/>
      <c r="B653" s="5"/>
      <c r="C653" s="5"/>
      <c r="D653" s="5"/>
      <c r="E653" s="28"/>
      <c r="F653" s="49"/>
      <c r="G653" s="19"/>
      <c r="H653" s="5"/>
      <c r="I653" s="5"/>
    </row>
    <row r="654" spans="1:9" ht="12.75">
      <c r="A654" s="19" t="s">
        <v>654</v>
      </c>
      <c r="B654" s="87" t="s">
        <v>657</v>
      </c>
      <c r="C654" s="5"/>
      <c r="D654" s="5"/>
      <c r="E654" s="28">
        <v>27144</v>
      </c>
      <c r="F654" s="49">
        <v>11291.28</v>
      </c>
      <c r="G654" s="166">
        <f aca="true" t="shared" si="27" ref="G654:G662">F654/E654</f>
        <v>0.4159770114942529</v>
      </c>
      <c r="H654" s="5"/>
      <c r="I654" s="5"/>
    </row>
    <row r="655" spans="1:9" ht="12.75">
      <c r="A655" s="19" t="s">
        <v>847</v>
      </c>
      <c r="B655" s="87" t="s">
        <v>53</v>
      </c>
      <c r="C655" s="5"/>
      <c r="D655" s="5"/>
      <c r="E655" s="28">
        <v>920</v>
      </c>
      <c r="F655" s="49">
        <v>0</v>
      </c>
      <c r="G655" s="166">
        <f t="shared" si="27"/>
        <v>0</v>
      </c>
      <c r="H655" s="5"/>
      <c r="I655" s="5"/>
    </row>
    <row r="656" spans="1:9" ht="12.75">
      <c r="A656" s="19" t="s">
        <v>655</v>
      </c>
      <c r="B656" s="87" t="s">
        <v>55</v>
      </c>
      <c r="C656" s="5"/>
      <c r="D656" s="5"/>
      <c r="E656" s="28">
        <v>4825</v>
      </c>
      <c r="F656" s="49">
        <v>1828.79</v>
      </c>
      <c r="G656" s="166">
        <f t="shared" si="27"/>
        <v>0.3790238341968912</v>
      </c>
      <c r="H656" s="5"/>
      <c r="I656" s="5"/>
    </row>
    <row r="657" spans="1:9" ht="12.75">
      <c r="A657" s="19" t="s">
        <v>656</v>
      </c>
      <c r="B657" s="87" t="s">
        <v>57</v>
      </c>
      <c r="C657" s="5"/>
      <c r="D657" s="5"/>
      <c r="E657" s="28">
        <v>187</v>
      </c>
      <c r="F657" s="49">
        <v>15.29</v>
      </c>
      <c r="G657" s="166">
        <f t="shared" si="27"/>
        <v>0.08176470588235293</v>
      </c>
      <c r="H657" s="5"/>
      <c r="I657" s="5"/>
    </row>
    <row r="658" spans="1:9" ht="12.75">
      <c r="A658" s="19" t="s">
        <v>220</v>
      </c>
      <c r="B658" s="5" t="s">
        <v>47</v>
      </c>
      <c r="C658" s="5"/>
      <c r="D658" s="5"/>
      <c r="E658" s="28">
        <v>10000</v>
      </c>
      <c r="F658" s="49">
        <v>3525.03</v>
      </c>
      <c r="G658" s="166">
        <f t="shared" si="27"/>
        <v>0.352503</v>
      </c>
      <c r="H658" s="49"/>
      <c r="I658" s="49"/>
    </row>
    <row r="659" spans="1:9" ht="12.75">
      <c r="A659" s="19" t="s">
        <v>221</v>
      </c>
      <c r="B659" s="5" t="s">
        <v>48</v>
      </c>
      <c r="C659" s="5"/>
      <c r="D659" s="5"/>
      <c r="E659" s="28">
        <v>2000</v>
      </c>
      <c r="F659" s="49">
        <v>218.99</v>
      </c>
      <c r="G659" s="166">
        <f t="shared" si="27"/>
        <v>0.10949500000000001</v>
      </c>
      <c r="H659" s="5"/>
      <c r="I659" s="49"/>
    </row>
    <row r="660" spans="1:9" ht="12.75">
      <c r="A660" s="19" t="s">
        <v>222</v>
      </c>
      <c r="B660" s="5" t="s">
        <v>63</v>
      </c>
      <c r="C660" s="5"/>
      <c r="D660" s="5"/>
      <c r="E660" s="28">
        <v>2987</v>
      </c>
      <c r="F660" s="49">
        <v>30</v>
      </c>
      <c r="G660" s="166">
        <f t="shared" si="27"/>
        <v>0.010043521928356211</v>
      </c>
      <c r="H660" s="5"/>
      <c r="I660" s="49"/>
    </row>
    <row r="661" spans="1:9" ht="12.75">
      <c r="A661" s="20" t="s">
        <v>223</v>
      </c>
      <c r="B661" s="4" t="s">
        <v>238</v>
      </c>
      <c r="C661" s="4"/>
      <c r="D661" s="4"/>
      <c r="E661" s="30">
        <v>403</v>
      </c>
      <c r="F661" s="72">
        <v>403</v>
      </c>
      <c r="G661" s="167">
        <f t="shared" si="27"/>
        <v>1</v>
      </c>
      <c r="H661" s="5"/>
      <c r="I661" s="49"/>
    </row>
    <row r="662" spans="1:9" ht="12.75">
      <c r="A662" s="19" t="s">
        <v>35</v>
      </c>
      <c r="B662" s="5" t="s">
        <v>36</v>
      </c>
      <c r="C662" s="5"/>
      <c r="D662" s="5"/>
      <c r="E662" s="28">
        <f>SUM(E654:E661)</f>
        <v>48466</v>
      </c>
      <c r="F662" s="49">
        <f>SUM(F654:F661)</f>
        <v>17312.38</v>
      </c>
      <c r="G662" s="166">
        <f t="shared" si="27"/>
        <v>0.3572067016052491</v>
      </c>
      <c r="H662" s="55"/>
      <c r="I662" s="49"/>
    </row>
    <row r="663" spans="1:9" ht="12.75">
      <c r="A663" s="19"/>
      <c r="B663" s="5"/>
      <c r="C663" s="5"/>
      <c r="D663" s="5"/>
      <c r="E663" s="28"/>
      <c r="F663" s="49"/>
      <c r="G663" s="19"/>
      <c r="H663" s="5"/>
      <c r="I663" s="5"/>
    </row>
    <row r="664" spans="1:9" ht="12.75">
      <c r="A664" s="19" t="s">
        <v>711</v>
      </c>
      <c r="B664" s="87" t="s">
        <v>47</v>
      </c>
      <c r="C664" s="5"/>
      <c r="D664" s="5"/>
      <c r="E664" s="28">
        <v>1700</v>
      </c>
      <c r="F664" s="49">
        <v>0</v>
      </c>
      <c r="G664" s="166">
        <f aca="true" t="shared" si="28" ref="G664:G669">F664/E664</f>
        <v>0</v>
      </c>
      <c r="H664" s="5"/>
      <c r="I664" s="5"/>
    </row>
    <row r="665" spans="1:9" ht="12.75">
      <c r="A665" s="19" t="s">
        <v>224</v>
      </c>
      <c r="B665" s="5" t="s">
        <v>60</v>
      </c>
      <c r="C665" s="49"/>
      <c r="D665" s="49"/>
      <c r="E665" s="28">
        <v>112500</v>
      </c>
      <c r="F665" s="49">
        <v>55364.04</v>
      </c>
      <c r="G665" s="166">
        <f t="shared" si="28"/>
        <v>0.49212480000000003</v>
      </c>
      <c r="H665" s="5"/>
      <c r="I665" s="5"/>
    </row>
    <row r="666" spans="1:9" ht="12.75">
      <c r="A666" s="19" t="s">
        <v>225</v>
      </c>
      <c r="B666" s="5" t="s">
        <v>48</v>
      </c>
      <c r="C666" s="49"/>
      <c r="D666" s="49"/>
      <c r="E666" s="28">
        <v>30000</v>
      </c>
      <c r="F666" s="49">
        <v>10865</v>
      </c>
      <c r="G666" s="166">
        <f t="shared" si="28"/>
        <v>0.3621666666666667</v>
      </c>
      <c r="H666" s="5"/>
      <c r="I666" s="5"/>
    </row>
    <row r="667" spans="1:9" ht="12.75">
      <c r="A667" s="19" t="s">
        <v>712</v>
      </c>
      <c r="B667" s="87" t="s">
        <v>63</v>
      </c>
      <c r="C667" s="49"/>
      <c r="D667" s="49"/>
      <c r="E667" s="28">
        <v>7000</v>
      </c>
      <c r="F667" s="49">
        <v>976</v>
      </c>
      <c r="G667" s="166">
        <f t="shared" si="28"/>
        <v>0.13942857142857143</v>
      </c>
      <c r="H667" s="5"/>
      <c r="I667" s="5"/>
    </row>
    <row r="668" spans="1:9" ht="12.75">
      <c r="A668" s="20" t="s">
        <v>349</v>
      </c>
      <c r="B668" s="88" t="s">
        <v>49</v>
      </c>
      <c r="C668" s="72"/>
      <c r="D668" s="72"/>
      <c r="E668" s="30">
        <v>26000</v>
      </c>
      <c r="F668" s="72">
        <v>0</v>
      </c>
      <c r="G668" s="167">
        <f t="shared" si="28"/>
        <v>0</v>
      </c>
      <c r="H668" s="5"/>
      <c r="I668" s="5"/>
    </row>
    <row r="669" spans="1:9" ht="12.75">
      <c r="A669" s="19" t="s">
        <v>257</v>
      </c>
      <c r="B669" s="5" t="s">
        <v>226</v>
      </c>
      <c r="C669" s="49"/>
      <c r="D669" s="49"/>
      <c r="E669" s="28">
        <f>SUM(E664:E668)</f>
        <v>177200</v>
      </c>
      <c r="F669" s="28">
        <f>SUM(F664:F668)</f>
        <v>67205.04000000001</v>
      </c>
      <c r="G669" s="166">
        <f t="shared" si="28"/>
        <v>0.37926094808126415</v>
      </c>
      <c r="H669" s="5"/>
      <c r="I669" s="5"/>
    </row>
    <row r="670" spans="1:9" ht="13.5" thickBot="1">
      <c r="A670" s="76"/>
      <c r="B670" s="46"/>
      <c r="C670" s="46"/>
      <c r="D670" s="46"/>
      <c r="E670" s="48"/>
      <c r="F670" s="73"/>
      <c r="G670" s="48"/>
      <c r="H670" s="5"/>
      <c r="I670" s="5"/>
    </row>
    <row r="671" spans="1:9" ht="12.75">
      <c r="A671" s="56">
        <v>900</v>
      </c>
      <c r="B671" s="57" t="s">
        <v>258</v>
      </c>
      <c r="C671" s="57"/>
      <c r="D671" s="57"/>
      <c r="E671" s="50">
        <f>SUM(E626+E640+E645+E662+E669)</f>
        <v>578718</v>
      </c>
      <c r="F671" s="139">
        <f>SUM(F626+F640+F645+F662+F669)</f>
        <v>270078.11</v>
      </c>
      <c r="G671" s="168">
        <f>F671/E671</f>
        <v>0.4666834451321714</v>
      </c>
      <c r="H671" s="5"/>
      <c r="I671" s="5"/>
    </row>
    <row r="672" spans="1:9" ht="12.75">
      <c r="A672" s="40"/>
      <c r="B672" s="52"/>
      <c r="C672" s="60"/>
      <c r="D672" s="60"/>
      <c r="E672" s="63"/>
      <c r="F672" s="68"/>
      <c r="G672" s="28"/>
      <c r="H672" s="5"/>
      <c r="I672" s="5"/>
    </row>
    <row r="673" spans="1:9" ht="12.75">
      <c r="A673" s="40" t="s">
        <v>636</v>
      </c>
      <c r="B673" s="54" t="s">
        <v>637</v>
      </c>
      <c r="C673" s="54"/>
      <c r="D673" s="54"/>
      <c r="E673" s="203">
        <v>209930</v>
      </c>
      <c r="F673" s="61">
        <v>104966</v>
      </c>
      <c r="G673" s="166">
        <f aca="true" t="shared" si="29" ref="G673:G684">F673/E673</f>
        <v>0.5000047634925928</v>
      </c>
      <c r="H673" s="5"/>
      <c r="I673" s="5"/>
    </row>
    <row r="674" spans="1:9" ht="12.75">
      <c r="A674" s="40" t="s">
        <v>227</v>
      </c>
      <c r="B674" s="54" t="s">
        <v>47</v>
      </c>
      <c r="C674" s="54"/>
      <c r="D674" s="54"/>
      <c r="E674" s="203">
        <v>16700</v>
      </c>
      <c r="F674" s="61">
        <v>3280.73</v>
      </c>
      <c r="G674" s="166">
        <f t="shared" si="29"/>
        <v>0.19645089820359282</v>
      </c>
      <c r="H674" s="5"/>
      <c r="I674" s="5"/>
    </row>
    <row r="675" spans="1:9" ht="12.75">
      <c r="A675" s="40" t="s">
        <v>228</v>
      </c>
      <c r="B675" s="54" t="s">
        <v>60</v>
      </c>
      <c r="C675" s="54"/>
      <c r="D675" s="54"/>
      <c r="E675" s="203">
        <v>6600</v>
      </c>
      <c r="F675" s="61">
        <v>4070.97</v>
      </c>
      <c r="G675" s="166">
        <f t="shared" si="29"/>
        <v>0.6168136363636363</v>
      </c>
      <c r="H675" s="5"/>
      <c r="I675" s="5"/>
    </row>
    <row r="676" spans="1:9" ht="12.75">
      <c r="A676" s="40" t="s">
        <v>229</v>
      </c>
      <c r="B676" s="54" t="s">
        <v>48</v>
      </c>
      <c r="C676" s="54"/>
      <c r="D676" s="54"/>
      <c r="E676" s="203">
        <v>20000</v>
      </c>
      <c r="F676" s="61">
        <v>2996.81</v>
      </c>
      <c r="G676" s="166">
        <f t="shared" si="29"/>
        <v>0.1498405</v>
      </c>
      <c r="H676" s="5"/>
      <c r="I676" s="5"/>
    </row>
    <row r="677" spans="1:9" ht="12.75">
      <c r="A677" s="40" t="s">
        <v>230</v>
      </c>
      <c r="B677" s="54" t="s">
        <v>63</v>
      </c>
      <c r="C677" s="54"/>
      <c r="D677" s="54"/>
      <c r="E677" s="203">
        <v>14500</v>
      </c>
      <c r="F677" s="61">
        <v>10527.14</v>
      </c>
      <c r="G677" s="166">
        <f t="shared" si="29"/>
        <v>0.7260096551724138</v>
      </c>
      <c r="H677" s="5"/>
      <c r="I677" s="5"/>
    </row>
    <row r="678" spans="1:9" ht="12.75">
      <c r="A678" s="40" t="s">
        <v>713</v>
      </c>
      <c r="B678" s="237" t="s">
        <v>688</v>
      </c>
      <c r="C678" s="54"/>
      <c r="D678" s="54"/>
      <c r="E678" s="203">
        <v>1000</v>
      </c>
      <c r="F678" s="61">
        <v>0</v>
      </c>
      <c r="G678" s="166">
        <f t="shared" si="29"/>
        <v>0</v>
      </c>
      <c r="H678" s="5"/>
      <c r="I678" s="5"/>
    </row>
    <row r="679" spans="1:9" ht="12.75">
      <c r="A679" s="40" t="s">
        <v>848</v>
      </c>
      <c r="B679" s="237" t="s">
        <v>845</v>
      </c>
      <c r="C679" s="54"/>
      <c r="D679" s="54"/>
      <c r="E679" s="203">
        <v>1000</v>
      </c>
      <c r="F679" s="61">
        <v>243.7</v>
      </c>
      <c r="G679" s="166">
        <f t="shared" si="29"/>
        <v>0.2437</v>
      </c>
      <c r="H679" s="5"/>
      <c r="I679" s="5"/>
    </row>
    <row r="680" spans="1:9" ht="12.75">
      <c r="A680" s="20" t="s">
        <v>231</v>
      </c>
      <c r="B680" s="4" t="s">
        <v>66</v>
      </c>
      <c r="C680" s="4"/>
      <c r="D680" s="4"/>
      <c r="E680" s="30">
        <v>1000</v>
      </c>
      <c r="F680" s="72">
        <v>548</v>
      </c>
      <c r="G680" s="167">
        <f t="shared" si="29"/>
        <v>0.548</v>
      </c>
      <c r="H680" s="5"/>
      <c r="I680" s="5"/>
    </row>
    <row r="681" spans="1:9" ht="12.75">
      <c r="A681" s="38" t="s">
        <v>37</v>
      </c>
      <c r="B681" s="62" t="s">
        <v>38</v>
      </c>
      <c r="C681" s="62"/>
      <c r="D681" s="62"/>
      <c r="E681" s="212">
        <f>SUM(E673:E680)</f>
        <v>270730</v>
      </c>
      <c r="F681" s="112">
        <f>SUM(F673:F680)</f>
        <v>126633.34999999999</v>
      </c>
      <c r="G681" s="166">
        <f t="shared" si="29"/>
        <v>0.46774775606693014</v>
      </c>
      <c r="H681" s="5"/>
      <c r="I681" s="5"/>
    </row>
    <row r="682" spans="1:9" ht="12.75">
      <c r="A682" s="19"/>
      <c r="B682" s="5"/>
      <c r="C682" s="5"/>
      <c r="D682" s="5"/>
      <c r="E682" s="28"/>
      <c r="F682" s="49"/>
      <c r="G682" s="166"/>
      <c r="H682" s="5"/>
      <c r="I682" s="5"/>
    </row>
    <row r="683" spans="1:9" ht="12.75">
      <c r="A683" s="19" t="s">
        <v>638</v>
      </c>
      <c r="B683" s="87" t="s">
        <v>637</v>
      </c>
      <c r="C683" s="5"/>
      <c r="D683" s="5"/>
      <c r="E683" s="28">
        <v>197540</v>
      </c>
      <c r="F683" s="49">
        <v>98770</v>
      </c>
      <c r="G683" s="166">
        <f t="shared" si="29"/>
        <v>0.5</v>
      </c>
      <c r="H683" s="5"/>
      <c r="I683" s="5"/>
    </row>
    <row r="684" spans="1:9" ht="12.75">
      <c r="A684" s="19" t="s">
        <v>849</v>
      </c>
      <c r="B684" s="87" t="s">
        <v>850</v>
      </c>
      <c r="C684" s="5"/>
      <c r="D684" s="5"/>
      <c r="E684" s="28">
        <v>8000</v>
      </c>
      <c r="F684" s="49">
        <v>8000</v>
      </c>
      <c r="G684" s="166">
        <f t="shared" si="29"/>
        <v>1</v>
      </c>
      <c r="H684" s="5"/>
      <c r="I684" s="5"/>
    </row>
    <row r="685" spans="1:9" ht="12.75">
      <c r="A685" s="19"/>
      <c r="B685" s="87" t="s">
        <v>851</v>
      </c>
      <c r="C685" s="5"/>
      <c r="D685" s="5"/>
      <c r="E685" s="28"/>
      <c r="F685" s="49"/>
      <c r="G685" s="166"/>
      <c r="H685" s="5"/>
      <c r="I685" s="5"/>
    </row>
    <row r="686" spans="1:9" ht="12.75">
      <c r="A686" s="20"/>
      <c r="B686" s="176" t="s">
        <v>852</v>
      </c>
      <c r="C686" s="3"/>
      <c r="D686" s="119"/>
      <c r="E686" s="30"/>
      <c r="F686" s="72"/>
      <c r="G686" s="167"/>
      <c r="H686" s="49"/>
      <c r="I686" s="49"/>
    </row>
    <row r="687" spans="1:9" ht="12.75">
      <c r="A687" s="19" t="s">
        <v>39</v>
      </c>
      <c r="B687" s="5" t="s">
        <v>40</v>
      </c>
      <c r="C687" s="5"/>
      <c r="D687" s="5"/>
      <c r="E687" s="28">
        <f>SUM(E683:E686)</f>
        <v>205540</v>
      </c>
      <c r="F687" s="28">
        <f>SUM(F683:F686)</f>
        <v>106770</v>
      </c>
      <c r="G687" s="166">
        <f>F687/E687</f>
        <v>0.5194609321786513</v>
      </c>
      <c r="H687" s="5"/>
      <c r="I687" s="5"/>
    </row>
    <row r="688" spans="1:9" ht="13.5" thickBot="1">
      <c r="A688" s="76"/>
      <c r="B688" s="46"/>
      <c r="C688" s="46"/>
      <c r="D688" s="46"/>
      <c r="E688" s="48"/>
      <c r="F688" s="73"/>
      <c r="G688" s="48"/>
      <c r="H688" s="37"/>
      <c r="I688" s="37"/>
    </row>
    <row r="689" spans="1:9" ht="12.75">
      <c r="A689" s="23">
        <v>921</v>
      </c>
      <c r="B689" s="25" t="s">
        <v>25</v>
      </c>
      <c r="C689" s="25"/>
      <c r="D689" s="25"/>
      <c r="E689" s="31">
        <f>SUM(E681+E687)</f>
        <v>476270</v>
      </c>
      <c r="F689" s="31">
        <f>SUM(F681+F687)</f>
        <v>233403.34999999998</v>
      </c>
      <c r="G689" s="166">
        <f>F689/E689</f>
        <v>0.49006519411258315</v>
      </c>
      <c r="H689" s="37"/>
      <c r="I689" s="37"/>
    </row>
    <row r="690" spans="1:9" ht="12.75">
      <c r="A690" s="23"/>
      <c r="B690" s="25"/>
      <c r="C690" s="25"/>
      <c r="D690" s="25"/>
      <c r="E690" s="31"/>
      <c r="F690" s="37"/>
      <c r="G690" s="166"/>
      <c r="H690" s="37"/>
      <c r="I690" s="37"/>
    </row>
    <row r="691" spans="1:9" ht="12.75">
      <c r="A691" s="19" t="s">
        <v>232</v>
      </c>
      <c r="B691" s="5" t="s">
        <v>47</v>
      </c>
      <c r="C691" s="5"/>
      <c r="D691" s="5"/>
      <c r="E691" s="28">
        <v>22000</v>
      </c>
      <c r="F691" s="49">
        <v>4609.64</v>
      </c>
      <c r="G691" s="166">
        <f aca="true" t="shared" si="30" ref="G691:G697">F691/E691</f>
        <v>0.20952909090909091</v>
      </c>
      <c r="H691" s="37"/>
      <c r="I691" s="37"/>
    </row>
    <row r="692" spans="1:9" ht="12.75">
      <c r="A692" s="19" t="s">
        <v>233</v>
      </c>
      <c r="B692" s="5" t="s">
        <v>60</v>
      </c>
      <c r="C692" s="5"/>
      <c r="D692" s="5"/>
      <c r="E692" s="28">
        <v>4000</v>
      </c>
      <c r="F692" s="49">
        <v>1252.87</v>
      </c>
      <c r="G692" s="166">
        <f t="shared" si="30"/>
        <v>0.3132175</v>
      </c>
      <c r="H692" s="37"/>
      <c r="I692" s="37"/>
    </row>
    <row r="693" spans="1:9" ht="12.75">
      <c r="A693" s="19" t="s">
        <v>234</v>
      </c>
      <c r="B693" s="5" t="s">
        <v>48</v>
      </c>
      <c r="C693" s="5"/>
      <c r="D693" s="5"/>
      <c r="E693" s="28">
        <v>6000</v>
      </c>
      <c r="F693" s="49">
        <v>0</v>
      </c>
      <c r="G693" s="166">
        <f t="shared" si="30"/>
        <v>0</v>
      </c>
      <c r="H693" s="37"/>
      <c r="I693" s="37"/>
    </row>
    <row r="694" spans="1:9" ht="12.75">
      <c r="A694" s="19" t="s">
        <v>235</v>
      </c>
      <c r="B694" s="5" t="s">
        <v>63</v>
      </c>
      <c r="C694" s="5"/>
      <c r="D694" s="5"/>
      <c r="E694" s="28">
        <v>22800</v>
      </c>
      <c r="F694" s="49">
        <v>6348.18</v>
      </c>
      <c r="G694" s="166">
        <f t="shared" si="30"/>
        <v>0.27842894736842105</v>
      </c>
      <c r="H694" s="37"/>
      <c r="I694" s="37"/>
    </row>
    <row r="695" spans="1:9" ht="12.75">
      <c r="A695" s="19" t="s">
        <v>260</v>
      </c>
      <c r="B695" s="5" t="s">
        <v>64</v>
      </c>
      <c r="C695" s="5"/>
      <c r="D695" s="5"/>
      <c r="E695" s="28">
        <v>6000</v>
      </c>
      <c r="F695" s="49">
        <v>1071.78</v>
      </c>
      <c r="G695" s="166">
        <f t="shared" si="30"/>
        <v>0.17862999999999998</v>
      </c>
      <c r="H695" s="37"/>
      <c r="I695" s="37"/>
    </row>
    <row r="696" spans="1:9" ht="12.75">
      <c r="A696" s="20" t="s">
        <v>236</v>
      </c>
      <c r="B696" s="4" t="s">
        <v>66</v>
      </c>
      <c r="C696" s="4"/>
      <c r="D696" s="4"/>
      <c r="E696" s="30">
        <v>7000</v>
      </c>
      <c r="F696" s="72">
        <v>5921</v>
      </c>
      <c r="G696" s="167">
        <f t="shared" si="30"/>
        <v>0.8458571428571429</v>
      </c>
      <c r="H696" s="37"/>
      <c r="I696" s="37"/>
    </row>
    <row r="697" spans="1:9" ht="12.75">
      <c r="A697" s="19" t="s">
        <v>259</v>
      </c>
      <c r="B697" s="5" t="s">
        <v>237</v>
      </c>
      <c r="C697" s="5"/>
      <c r="D697" s="5"/>
      <c r="E697" s="28">
        <f>SUM(E691:E696)</f>
        <v>67800</v>
      </c>
      <c r="F697" s="81">
        <f>SUM(F691:F696)</f>
        <v>19203.47</v>
      </c>
      <c r="G697" s="166">
        <f t="shared" si="30"/>
        <v>0.28323702064896755</v>
      </c>
      <c r="H697" s="37"/>
      <c r="I697" s="37"/>
    </row>
    <row r="698" spans="1:9" ht="13.5" thickBot="1">
      <c r="A698" s="76"/>
      <c r="B698" s="46"/>
      <c r="C698" s="46"/>
      <c r="D698" s="46"/>
      <c r="E698" s="48"/>
      <c r="F698" s="199"/>
      <c r="G698" s="33"/>
      <c r="H698" s="37"/>
      <c r="I698" s="37"/>
    </row>
    <row r="699" spans="1:9" ht="13.5" thickBot="1">
      <c r="A699" s="59">
        <v>926</v>
      </c>
      <c r="B699" s="35" t="s">
        <v>46</v>
      </c>
      <c r="C699" s="35"/>
      <c r="D699" s="35"/>
      <c r="E699" s="189">
        <f>SUM(E697)</f>
        <v>67800</v>
      </c>
      <c r="F699" s="189">
        <f>SUM(F697)</f>
        <v>19203.47</v>
      </c>
      <c r="G699" s="172">
        <f>F699/E699</f>
        <v>0.28323702064896755</v>
      </c>
      <c r="H699" s="37"/>
      <c r="I699" s="37"/>
    </row>
    <row r="700" spans="1:9" ht="12.75">
      <c r="A700" s="5"/>
      <c r="B700" s="5"/>
      <c r="C700" s="5"/>
      <c r="D700" s="5"/>
      <c r="E700" s="49"/>
      <c r="F700" s="49"/>
      <c r="G700" s="49"/>
      <c r="H700" s="37"/>
      <c r="I700" s="37"/>
    </row>
    <row r="701" spans="1:9" ht="12.75">
      <c r="A701" s="5"/>
      <c r="B701" s="5"/>
      <c r="C701" s="5"/>
      <c r="D701" s="5"/>
      <c r="E701" s="49"/>
      <c r="F701" s="49"/>
      <c r="G701" s="49"/>
      <c r="H701" s="37"/>
      <c r="I701" s="37"/>
    </row>
    <row r="702" spans="1:9" ht="12.75">
      <c r="A702" s="5"/>
      <c r="B702" s="5"/>
      <c r="C702" s="5"/>
      <c r="D702" s="5"/>
      <c r="E702" s="49"/>
      <c r="F702" s="49"/>
      <c r="G702" s="49"/>
      <c r="H702" s="37"/>
      <c r="I702" s="37"/>
    </row>
    <row r="703" spans="1:9" ht="12.75">
      <c r="A703" s="5"/>
      <c r="B703" s="5"/>
      <c r="C703" s="5"/>
      <c r="D703" s="5"/>
      <c r="E703" s="49"/>
      <c r="F703" s="5"/>
      <c r="G703" s="49"/>
      <c r="H703" s="37"/>
      <c r="I703" s="37"/>
    </row>
    <row r="704" spans="1:9" ht="12.75">
      <c r="A704" s="5"/>
      <c r="B704" s="5"/>
      <c r="C704" s="5"/>
      <c r="D704" s="5"/>
      <c r="E704" s="49"/>
      <c r="F704" s="5"/>
      <c r="G704" s="49"/>
      <c r="H704" s="37"/>
      <c r="I704" s="37"/>
    </row>
    <row r="705" spans="1:9" ht="12.75">
      <c r="A705" s="5"/>
      <c r="B705" s="5"/>
      <c r="C705" s="5"/>
      <c r="D705" s="5"/>
      <c r="E705" s="49"/>
      <c r="F705" s="5"/>
      <c r="G705" s="49"/>
      <c r="H705" s="37"/>
      <c r="I705" s="37"/>
    </row>
    <row r="706" spans="1:9" ht="12.75">
      <c r="A706" s="24"/>
      <c r="B706" s="25"/>
      <c r="C706" s="25"/>
      <c r="D706" s="25"/>
      <c r="E706" s="25"/>
      <c r="F706" s="25"/>
      <c r="G706" s="37"/>
      <c r="H706" s="37"/>
      <c r="I706" s="37"/>
    </row>
    <row r="707" spans="1:9" ht="12.75">
      <c r="A707" s="5"/>
      <c r="B707" s="5"/>
      <c r="C707" s="5"/>
      <c r="D707" s="5"/>
      <c r="E707" s="5"/>
      <c r="F707" s="5"/>
      <c r="G707" s="5"/>
      <c r="H707" s="37"/>
      <c r="I707" s="37"/>
    </row>
    <row r="708" spans="1:9" ht="12.75">
      <c r="A708" s="5" t="s">
        <v>743</v>
      </c>
      <c r="B708" s="5"/>
      <c r="C708" s="5"/>
      <c r="D708" s="5"/>
      <c r="E708" s="5"/>
      <c r="F708" s="5"/>
      <c r="G708" s="5"/>
      <c r="H708" s="5"/>
      <c r="I708" s="5"/>
    </row>
    <row r="709" spans="8:9" ht="12.75">
      <c r="H709" s="5"/>
      <c r="I709" s="5"/>
    </row>
    <row r="717" ht="14.25">
      <c r="A717" s="123"/>
    </row>
  </sheetData>
  <printOptions/>
  <pageMargins left="0.75" right="0.75" top="1" bottom="1" header="0.5" footer="0.5"/>
  <pageSetup horizontalDpi="300" verticalDpi="300" orientation="portrait" paperSize="9" scale="7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2007-08-28T07:01:46Z</cp:lastPrinted>
  <dcterms:created xsi:type="dcterms:W3CDTF">2000-11-07T08:41:02Z</dcterms:created>
  <dcterms:modified xsi:type="dcterms:W3CDTF">2007-08-28T07:01:47Z</dcterms:modified>
  <cp:category/>
  <cp:version/>
  <cp:contentType/>
  <cp:contentStatus/>
</cp:coreProperties>
</file>