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1"/>
  </bookViews>
  <sheets>
    <sheet name="Zał.nr 1" sheetId="1" r:id="rId1"/>
    <sheet name="Zał.nr 3" sheetId="2" r:id="rId2"/>
    <sheet name="Zał.nr 2" sheetId="3" r:id="rId3"/>
  </sheets>
  <definedNames>
    <definedName name="_xlnm.Print_Area" localSheetId="0">'Zał.nr 1'!$A$1:$E$440</definedName>
    <definedName name="_xlnm.Print_Area" localSheetId="2">'Zał.nr 2'!$A$1:$G$741</definedName>
  </definedNames>
  <calcPr fullCalcOnLoad="1"/>
</workbook>
</file>

<file path=xl/sharedStrings.xml><?xml version="1.0" encoding="utf-8"?>
<sst xmlns="http://schemas.openxmlformats.org/spreadsheetml/2006/main" count="1744" uniqueCount="909">
  <si>
    <t>Wpływy z opłaty targowej</t>
  </si>
  <si>
    <t>Wpływy z różnych opłat</t>
  </si>
  <si>
    <t>Pozostałe odsetki</t>
  </si>
  <si>
    <t>Wpływy z opłaty skarbowej</t>
  </si>
  <si>
    <t>756.75618</t>
  </si>
  <si>
    <t>756.75621</t>
  </si>
  <si>
    <t>Udziały gmin w podatkach stanowiących</t>
  </si>
  <si>
    <t>dochód budżetu państwa</t>
  </si>
  <si>
    <t>Dochody od osób prawnych, od osób</t>
  </si>
  <si>
    <t>Subwencje ogólne z budżetu państwa</t>
  </si>
  <si>
    <t>758.75801</t>
  </si>
  <si>
    <t>Część oświatowa subwencji ogólnej dla</t>
  </si>
  <si>
    <t>jednostek samorządu terytorialnego</t>
  </si>
  <si>
    <t>dla gmin</t>
  </si>
  <si>
    <t>758.75814</t>
  </si>
  <si>
    <t>Różne rozliczenia finansowe</t>
  </si>
  <si>
    <t>Różne rozliczenia</t>
  </si>
  <si>
    <t>801.80101</t>
  </si>
  <si>
    <t>Szkoły podstawowe</t>
  </si>
  <si>
    <t>Oświata i wychowanie</t>
  </si>
  <si>
    <t>1.</t>
  </si>
  <si>
    <t>2.</t>
  </si>
  <si>
    <t>3.</t>
  </si>
  <si>
    <t>elektryczną, gaz i wodę</t>
  </si>
  <si>
    <t>Przeciwdziałanie alkoholizmowi</t>
  </si>
  <si>
    <t>Edukacyjna opieka wychowawcza</t>
  </si>
  <si>
    <t>Kultura i ochrona dziedzictwa narodowego</t>
  </si>
  <si>
    <t>400.40002</t>
  </si>
  <si>
    <t>Dostarczanie wody</t>
  </si>
  <si>
    <t>851.85154</t>
  </si>
  <si>
    <t>Ośrodki wsparcia</t>
  </si>
  <si>
    <t>Zasiłki i pomoc w naturze oraz składki na</t>
  </si>
  <si>
    <t>Ośrodki pomocy społecznej</t>
  </si>
  <si>
    <t>900.90001</t>
  </si>
  <si>
    <t>Gospodarka ściekowa i ochrona wód</t>
  </si>
  <si>
    <t>900.90002</t>
  </si>
  <si>
    <t>Gospodarka odpadami</t>
  </si>
  <si>
    <t>900.90004</t>
  </si>
  <si>
    <t>Utrzymanie zieleni w miastach i gminach</t>
  </si>
  <si>
    <t>921.92109</t>
  </si>
  <si>
    <t>Domy i ośrodki kultury, świetlice i kluby</t>
  </si>
  <si>
    <t>921.92116</t>
  </si>
  <si>
    <t>Biblioteki</t>
  </si>
  <si>
    <t>Ochrona zdrowia</t>
  </si>
  <si>
    <t>Razem :</t>
  </si>
  <si>
    <t>wydatki</t>
  </si>
  <si>
    <t>Transport i łączność</t>
  </si>
  <si>
    <t>Nauka</t>
  </si>
  <si>
    <t>Kultura fizyczna i sport</t>
  </si>
  <si>
    <t>Zakup materiałów i wyposażenia</t>
  </si>
  <si>
    <t>Zakup usług remontowych</t>
  </si>
  <si>
    <t>010.01008</t>
  </si>
  <si>
    <t>010.01010.6050</t>
  </si>
  <si>
    <t>Wydatki inwestycyjne jednostek budżetowych</t>
  </si>
  <si>
    <t>010.01010</t>
  </si>
  <si>
    <t>Infrastruktura wodociągowa i sanitacyjna wsi</t>
  </si>
  <si>
    <t>400.40002.4010</t>
  </si>
  <si>
    <t>Wynagrodzenia osobowe pracowników</t>
  </si>
  <si>
    <t>400.40002.4040</t>
  </si>
  <si>
    <t>Dodatkowe wynagrodzenie roczne</t>
  </si>
  <si>
    <t>400.40002.4110</t>
  </si>
  <si>
    <t>Składki na ubezpieczenia społeczne</t>
  </si>
  <si>
    <t>400.40002.4120</t>
  </si>
  <si>
    <t>Składki na Fundusz Pracy</t>
  </si>
  <si>
    <t>400.40002.4210</t>
  </si>
  <si>
    <t>400.40002.4260</t>
  </si>
  <si>
    <t>Zakup energii</t>
  </si>
  <si>
    <t>400.40002.4270</t>
  </si>
  <si>
    <t>400.40002.4300</t>
  </si>
  <si>
    <t>Zakup usług pozostałych</t>
  </si>
  <si>
    <t>Podróże służbowe krajowe</t>
  </si>
  <si>
    <t>400.40002.4430</t>
  </si>
  <si>
    <t>Różne opłaty i składki</t>
  </si>
  <si>
    <t>400.40002.4440</t>
  </si>
  <si>
    <t>600.60016.4210</t>
  </si>
  <si>
    <t>600.60016.4270</t>
  </si>
  <si>
    <t>600.60016.4300</t>
  </si>
  <si>
    <t>600.60016.6050</t>
  </si>
  <si>
    <t>700.70005.4300</t>
  </si>
  <si>
    <t>700.70095.4010</t>
  </si>
  <si>
    <t>700.70095.4040</t>
  </si>
  <si>
    <t>700.70095.4110</t>
  </si>
  <si>
    <t>700.70095.4120</t>
  </si>
  <si>
    <t>700.70095.4210</t>
  </si>
  <si>
    <t>700.70095.4260</t>
  </si>
  <si>
    <t>700.70095.4270</t>
  </si>
  <si>
    <t>700.70095.4300</t>
  </si>
  <si>
    <t>700.70095.4410</t>
  </si>
  <si>
    <t>700.70095.4430</t>
  </si>
  <si>
    <t>700.70095.4440</t>
  </si>
  <si>
    <t>Odpisy na zakładowy świadczeń socjanych</t>
  </si>
  <si>
    <t>730.73007.4210</t>
  </si>
  <si>
    <t>730.73007.4300</t>
  </si>
  <si>
    <t>750.75011.4010</t>
  </si>
  <si>
    <t>750.75011.4110</t>
  </si>
  <si>
    <t>750.75011.4120</t>
  </si>
  <si>
    <t>750.75011.4210</t>
  </si>
  <si>
    <t>750.75022.3030</t>
  </si>
  <si>
    <t>Różne wydatki na rzecz osób fizycznych</t>
  </si>
  <si>
    <t>750.75022.4210</t>
  </si>
  <si>
    <t>750.75022.4300</t>
  </si>
  <si>
    <t>750.75022.4410</t>
  </si>
  <si>
    <t>750.75023.4010</t>
  </si>
  <si>
    <t>750.75023.4040</t>
  </si>
  <si>
    <t>750.75023.4110</t>
  </si>
  <si>
    <t>750.75023.4120</t>
  </si>
  <si>
    <t>750.75023.4210</t>
  </si>
  <si>
    <t>750.75023.4260</t>
  </si>
  <si>
    <t>750.75023.4270</t>
  </si>
  <si>
    <t>750.75023.4300</t>
  </si>
  <si>
    <t>750.75023.4410</t>
  </si>
  <si>
    <t>750.75023.4430</t>
  </si>
  <si>
    <t>750.75023.4440</t>
  </si>
  <si>
    <t>750.75023.6060</t>
  </si>
  <si>
    <t>750.75095.4100</t>
  </si>
  <si>
    <t>Wynagrodzenia agencyjno-prowizyjne</t>
  </si>
  <si>
    <t>750.75095.4430</t>
  </si>
  <si>
    <t>754.75412.4210</t>
  </si>
  <si>
    <t>754.75412.4260</t>
  </si>
  <si>
    <t>754.75412.4270</t>
  </si>
  <si>
    <t>754.75412.4300</t>
  </si>
  <si>
    <t>754.75412.4410</t>
  </si>
  <si>
    <t>754.75412.4430</t>
  </si>
  <si>
    <t>Ochotnicze straże pożarne</t>
  </si>
  <si>
    <t>754.75414.4210</t>
  </si>
  <si>
    <t>754.75414.4260</t>
  </si>
  <si>
    <t>754.75414.4300</t>
  </si>
  <si>
    <t>758.75818.4810</t>
  </si>
  <si>
    <t>Rezerwy</t>
  </si>
  <si>
    <t>Rezerwy ogólne i celowe</t>
  </si>
  <si>
    <t>801.80101.3020</t>
  </si>
  <si>
    <t>801.80101.4010</t>
  </si>
  <si>
    <t>801.80101.4040</t>
  </si>
  <si>
    <t>801.80101.4110</t>
  </si>
  <si>
    <t>801.80101.4120</t>
  </si>
  <si>
    <t>801.80101.4210</t>
  </si>
  <si>
    <t>801.80101.4240</t>
  </si>
  <si>
    <t>801.80101.4260</t>
  </si>
  <si>
    <t>801.80101.4270</t>
  </si>
  <si>
    <t>801.80101.4300</t>
  </si>
  <si>
    <t>801.80101.4410</t>
  </si>
  <si>
    <t>801.80101.4430</t>
  </si>
  <si>
    <t>801.80101.4440</t>
  </si>
  <si>
    <t>801.80104.3020</t>
  </si>
  <si>
    <t>801.80104.4010</t>
  </si>
  <si>
    <t>801.80104.4040</t>
  </si>
  <si>
    <t>801.80104.4110</t>
  </si>
  <si>
    <t>801.80104.4120</t>
  </si>
  <si>
    <t>801.80104.4210</t>
  </si>
  <si>
    <t>Zakup środków żywności</t>
  </si>
  <si>
    <t>801.80104.4260</t>
  </si>
  <si>
    <t>801.80104.4270</t>
  </si>
  <si>
    <t>801.80104.4300</t>
  </si>
  <si>
    <t>801.80104.4410</t>
  </si>
  <si>
    <t>801.80104.4440</t>
  </si>
  <si>
    <t>801.80110.3020</t>
  </si>
  <si>
    <t>801.80110.4010</t>
  </si>
  <si>
    <t>801.80110.4040</t>
  </si>
  <si>
    <t>801.80110.4110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</si>
  <si>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</si>
  <si>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</si>
  <si>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</si>
  <si>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</si>
  <si>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</si>
  <si>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</si>
  <si>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</si>
  <si>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</si>
  <si>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</si>
  <si>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Gimnazja</t>
  </si>
  <si>
    <t>801.80113.4300</t>
  </si>
  <si>
    <t>Dowożenie uczniów do szkół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</si>
  <si>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</si>
  <si>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</si>
  <si>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</si>
  <si>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</si>
  <si>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</si>
  <si>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</si>
  <si>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</si>
  <si>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</si>
  <si>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</si>
  <si>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</si>
  <si>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</si>
  <si>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Melioracje wodne</t>
  </si>
  <si>
    <t>851.85154.4110</t>
  </si>
  <si>
    <t>Skladki na ubezpieczenia społeczne</t>
  </si>
  <si>
    <t>851.85154.4120</t>
  </si>
  <si>
    <t>851.85154.4210</t>
  </si>
  <si>
    <t>851.85154.4260</t>
  </si>
  <si>
    <t>851.85154.4270</t>
  </si>
  <si>
    <t>851.85154.4300</t>
  </si>
  <si>
    <t>851.85154.4430</t>
  </si>
  <si>
    <t>Skladki na Fundusz Pracy</t>
  </si>
  <si>
    <t>Zakup leków i materiałów medycznych</t>
  </si>
  <si>
    <t>Świadczenia społeczne</t>
  </si>
  <si>
    <t>Dodatki mieszkaniowe</t>
  </si>
  <si>
    <t>854.85401.4010</t>
  </si>
  <si>
    <t>854.85401.4040</t>
  </si>
  <si>
    <t>854.85401.4110</t>
  </si>
  <si>
    <t>854.85401.4120</t>
  </si>
  <si>
    <t>854.85401.4440</t>
  </si>
  <si>
    <t>Świetlice szkolne</t>
  </si>
  <si>
    <t>900.90001.4010</t>
  </si>
  <si>
    <t>900.90001.4040</t>
  </si>
  <si>
    <t>900.90001.4110</t>
  </si>
  <si>
    <t>900.90001.4120</t>
  </si>
  <si>
    <t>900.90001.4210</t>
  </si>
  <si>
    <t>900.90001.4260</t>
  </si>
  <si>
    <t>900.90001.4270</t>
  </si>
  <si>
    <t>900.90001.4300</t>
  </si>
  <si>
    <t xml:space="preserve">Zakup usług pozostałych </t>
  </si>
  <si>
    <t>900.90001.4410</t>
  </si>
  <si>
    <t>900.90001.4430</t>
  </si>
  <si>
    <t xml:space="preserve">Wpływy z innych opłat stanowiących dochody </t>
  </si>
  <si>
    <t>ubezpieczenia społeczne</t>
  </si>
  <si>
    <t>854.85446</t>
  </si>
  <si>
    <t>900.90001.4440</t>
  </si>
  <si>
    <t>900.90002.4010</t>
  </si>
  <si>
    <t>900.90002.4040</t>
  </si>
  <si>
    <t>900.90002.4110</t>
  </si>
  <si>
    <t>900.90002.4120</t>
  </si>
  <si>
    <t>900.90002.4210</t>
  </si>
  <si>
    <t>900.90002.4300</t>
  </si>
  <si>
    <t>900.90002.4430</t>
  </si>
  <si>
    <t>900.90002.4440</t>
  </si>
  <si>
    <t>900.90003.4210</t>
  </si>
  <si>
    <t>900.90003.4300</t>
  </si>
  <si>
    <t>Oczyszczanie miast i wsi</t>
  </si>
  <si>
    <t>900.90004.4210</t>
  </si>
  <si>
    <t>900.90004.4270</t>
  </si>
  <si>
    <t>900.90004.4300</t>
  </si>
  <si>
    <t>900.90004.4440</t>
  </si>
  <si>
    <t>900.90015.4260</t>
  </si>
  <si>
    <t>900.90015.4270</t>
  </si>
  <si>
    <t>Oświetlenie ulic, placów i dróg</t>
  </si>
  <si>
    <t>921.92109.4210</t>
  </si>
  <si>
    <t>921.92109.4260</t>
  </si>
  <si>
    <t>921.92109.4270</t>
  </si>
  <si>
    <t>921.92109.4300</t>
  </si>
  <si>
    <t>921.92109.4430</t>
  </si>
  <si>
    <t>926.92605.4210</t>
  </si>
  <si>
    <t>926.92605.4260</t>
  </si>
  <si>
    <t>926.92605.4270</t>
  </si>
  <si>
    <t>926.92605.4300</t>
  </si>
  <si>
    <t>926.92605.4430</t>
  </si>
  <si>
    <t>Zadania w zakresie kultury fizycznej i sportu</t>
  </si>
  <si>
    <t>Odpisy na zakładowy fundusz świadczeń socjalnych</t>
  </si>
  <si>
    <t>Wytwarzanie i zaopatrywanie w energię elektryczną, gaz i wodę</t>
  </si>
  <si>
    <t>600.60016</t>
  </si>
  <si>
    <t>730.73007</t>
  </si>
  <si>
    <t>Współpraca naukowa i naukowo-techniczna z zagranicą</t>
  </si>
  <si>
    <t>750.75022</t>
  </si>
  <si>
    <t>Rady gmin (miast i miast na prawach powiatu)</t>
  </si>
  <si>
    <t>Wydatki na zakupy inwestycyjne jednostek budżetowych</t>
  </si>
  <si>
    <t>Urzędy gmin (miast i miast na prawach powiatu)</t>
  </si>
  <si>
    <t>754.75412</t>
  </si>
  <si>
    <t>Bezpieczeństwo publiczne i ochrona przeciwpożarowa</t>
  </si>
  <si>
    <t>758.75818</t>
  </si>
  <si>
    <t>Zakup pomocy naukowych, dydaktycznych i książek</t>
  </si>
  <si>
    <t>801.80104</t>
  </si>
  <si>
    <t>801.80110</t>
  </si>
  <si>
    <t>801.80113</t>
  </si>
  <si>
    <t>801.80114</t>
  </si>
  <si>
    <t>854.85401</t>
  </si>
  <si>
    <t>900.90003</t>
  </si>
  <si>
    <t>900.90015</t>
  </si>
  <si>
    <t>Gospodarka komunalna i ochrona środowiska</t>
  </si>
  <si>
    <t>926.92605</t>
  </si>
  <si>
    <t>926.92605.4410</t>
  </si>
  <si>
    <t>Nazwa paragrafu</t>
  </si>
  <si>
    <t>przychody</t>
  </si>
  <si>
    <t>4.</t>
  </si>
  <si>
    <t>Nadwyżki z lat ubiegłych</t>
  </si>
  <si>
    <t>Urzędy naczelnych organów władzy państwowej, kontroli i ochrony prawa</t>
  </si>
  <si>
    <t>751.75101.4300</t>
  </si>
  <si>
    <t>oraz sądownictwa</t>
  </si>
  <si>
    <t>Urzędy naczelnych organów władzy państwowej,</t>
  </si>
  <si>
    <t>kontroli i ochrony prawa oraz sądownictwa</t>
  </si>
  <si>
    <t>Składki na ubezpieczenia zdrowotne</t>
  </si>
  <si>
    <t>na realizację własnych zadań bieżących gmin</t>
  </si>
  <si>
    <t>Odpisy na zakłądowy fundusz świadczeń socjalnych</t>
  </si>
  <si>
    <t>854.85401.3020</t>
  </si>
  <si>
    <t>801.80195</t>
  </si>
  <si>
    <t>801.80195.4440</t>
  </si>
  <si>
    <t>756.75601</t>
  </si>
  <si>
    <t>fizycznych opłacany w formie karty podatkowej</t>
  </si>
  <si>
    <t>010.01030</t>
  </si>
  <si>
    <t>Izby rolnicze</t>
  </si>
  <si>
    <t>400.40002.3020</t>
  </si>
  <si>
    <t>700.70095.3020</t>
  </si>
  <si>
    <t>750.75023.3020</t>
  </si>
  <si>
    <t>754.75414.4410</t>
  </si>
  <si>
    <t>900.90002.3020</t>
  </si>
  <si>
    <t>900.90001.3020</t>
  </si>
  <si>
    <t xml:space="preserve">Przedszkola </t>
  </si>
  <si>
    <t>Urzędy naczelnych organów władzy państwowej, kontroli i ochrony</t>
  </si>
  <si>
    <t>prawa oraz sądownictwa</t>
  </si>
  <si>
    <t>801.80104.4240</t>
  </si>
  <si>
    <t>801.80146.4300</t>
  </si>
  <si>
    <t>801.80146</t>
  </si>
  <si>
    <t>Dokształcanie i doskonalenie nauczycieli</t>
  </si>
  <si>
    <t>Usługi opiekuńcze i specjalist.usługi opiekuńcze</t>
  </si>
  <si>
    <t>Składki na ubezpieczenia zdrowotne opłacane za osoby</t>
  </si>
  <si>
    <t>pobierające niektóre świadczenia z pomocy społecznej</t>
  </si>
  <si>
    <t>010.01030.2850</t>
  </si>
  <si>
    <t>750.75023</t>
  </si>
  <si>
    <t>Drogi publiczne gminne</t>
  </si>
  <si>
    <t>710.71004.4300</t>
  </si>
  <si>
    <t>710.71004</t>
  </si>
  <si>
    <t>Plany zagospodarowania przestrzennego</t>
  </si>
  <si>
    <t>Działalność usługowa</t>
  </si>
  <si>
    <t>budżetowa</t>
  </si>
  <si>
    <t>Klasyfikacja</t>
  </si>
  <si>
    <t>Nazwa działu, rozdziału, paragrafu</t>
  </si>
  <si>
    <t>Planowane</t>
  </si>
  <si>
    <t>dochody</t>
  </si>
  <si>
    <t>Wpływy z opłaty eksploatacyjnej</t>
  </si>
  <si>
    <t>Pozostała działalność</t>
  </si>
  <si>
    <t>010.</t>
  </si>
  <si>
    <t>Rolnictwo i łowiectwo</t>
  </si>
  <si>
    <t>Wpływy z usług</t>
  </si>
  <si>
    <t>700.70005</t>
  </si>
  <si>
    <t>Gospodarka gruntami i nieruchomościami</t>
  </si>
  <si>
    <t>700.70095</t>
  </si>
  <si>
    <t>Gospodarka mieszkaniowa</t>
  </si>
  <si>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</si>
  <si>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</si>
  <si>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</si>
  <si>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</si>
  <si>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>750.75011</t>
  </si>
  <si>
    <t>Urzędy wojewódzkie</t>
  </si>
  <si>
    <t>Administracja publiczna</t>
  </si>
  <si>
    <t>750.75095</t>
  </si>
  <si>
    <t>751.75101</t>
  </si>
  <si>
    <t>754.75414</t>
  </si>
  <si>
    <t>Obrona cywilna</t>
  </si>
  <si>
    <t>Podatek dochodowy od osób fizycznych</t>
  </si>
  <si>
    <t>Podatek od działalności gospodarczej osób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</si>
  <si>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</si>
  <si>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</si>
  <si>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</si>
  <si>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</si>
  <si>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</si>
  <si>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</si>
  <si>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</si>
  <si>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podatków i opłat</t>
  </si>
  <si>
    <t>756.75615</t>
  </si>
  <si>
    <t>Wpływy z podatku rolnego, podatku leśnego,</t>
  </si>
  <si>
    <t>Podatek od spadków i darowizn</t>
  </si>
  <si>
    <t>Podatek od posiadania psów</t>
  </si>
  <si>
    <t>5.</t>
  </si>
  <si>
    <t>010.01008.4110</t>
  </si>
  <si>
    <t>6.</t>
  </si>
  <si>
    <t>7.</t>
  </si>
  <si>
    <t>8.</t>
  </si>
  <si>
    <t>754.75412.4110</t>
  </si>
  <si>
    <t>Wpływy z różnych dochodów</t>
  </si>
  <si>
    <t>Odsetki i dyskonto od krajowych skarbowych papierów wartościowych oraz od</t>
  </si>
  <si>
    <t>krajowych pożyczek i kredytów</t>
  </si>
  <si>
    <t>750.75011.4300</t>
  </si>
  <si>
    <t>801.80146.2320</t>
  </si>
  <si>
    <t>900.90015.6050</t>
  </si>
  <si>
    <t>Wpływy z opłaty produktowej</t>
  </si>
  <si>
    <t>900.90020</t>
  </si>
  <si>
    <t>Wpływy i wydatki związane z gromadzeniem</t>
  </si>
  <si>
    <t>środków z opłat produktowych</t>
  </si>
  <si>
    <t>Usługi opiekuńcze i specjalistyczne usługi opiekuńcze</t>
  </si>
  <si>
    <t>Zespoły obsługi ekonomiczno-administracyjnej szkół</t>
  </si>
  <si>
    <t>Nagrody i wydatki osobowe niezaliczone do wynagrodzeń</t>
  </si>
  <si>
    <t>Wykonane</t>
  </si>
  <si>
    <t>Dynamika</t>
  </si>
  <si>
    <t>w %</t>
  </si>
  <si>
    <t xml:space="preserve">Wydatki inwestycyjne jednostek budżetowych </t>
  </si>
  <si>
    <t>Zasiłki i pomoc w naturze oraz składki na ubezpieczenia społeczne</t>
  </si>
  <si>
    <t xml:space="preserve"> Załacznik Nr 2</t>
  </si>
  <si>
    <t>Urzędy gmin</t>
  </si>
  <si>
    <t>Zrealizowane</t>
  </si>
  <si>
    <t xml:space="preserve">                    Załącznik nr 3</t>
  </si>
  <si>
    <t>Dotacje celowe przekazane dla powiatu na zadania bieżące realizowane na</t>
  </si>
  <si>
    <t>podstawie porozumień (umów) miezy jednostkami samorządu terytorialnego</t>
  </si>
  <si>
    <t xml:space="preserve">        Załącznik Nr 1</t>
  </si>
  <si>
    <t>010.01008.0970</t>
  </si>
  <si>
    <t>Dochody z najmu i dzierżawy składników majątkow.</t>
  </si>
  <si>
    <t>zaliczanych do sektora finansów publicznych</t>
  </si>
  <si>
    <t>Skarbu Państwa, jedn.sam.teryt. lub innych jednost.</t>
  </si>
  <si>
    <t>400.40001.0690</t>
  </si>
  <si>
    <t>400.40001.0830</t>
  </si>
  <si>
    <t>400.40001</t>
  </si>
  <si>
    <t>Dostarczanie ciepła</t>
  </si>
  <si>
    <t>400.40002.0690</t>
  </si>
  <si>
    <t>400.40002.0830</t>
  </si>
  <si>
    <t>400.40003.0830</t>
  </si>
  <si>
    <t xml:space="preserve">Wytwarzanie i zaopatrywanie w energię </t>
  </si>
  <si>
    <t>700.70005.0470</t>
  </si>
  <si>
    <t>700.70005.0690</t>
  </si>
  <si>
    <t>700.70005.0750</t>
  </si>
  <si>
    <t>700.70005.0760</t>
  </si>
  <si>
    <t>700.70005.0770</t>
  </si>
  <si>
    <t>Wpływy z opłat za zarząd, użytkowanie i uzytkowanie</t>
  </si>
  <si>
    <t>wieczyste nieruchomości</t>
  </si>
  <si>
    <t>Wpływy z tytułu przekształcenia prawa wieczystego</t>
  </si>
  <si>
    <t>przysługującego osobom fizycznym w prawo własności</t>
  </si>
  <si>
    <t>Wpłaty z tytułu odpłatnego nabycia prawa własności</t>
  </si>
  <si>
    <t>700.70095.0830</t>
  </si>
  <si>
    <t>750.75011.2010</t>
  </si>
  <si>
    <t>750.75011.2360</t>
  </si>
  <si>
    <t>Dochody jednostek samorządu terytorialnego</t>
  </si>
  <si>
    <t>związane z realizacją zadań z zakresu administracji</t>
  </si>
  <si>
    <t>rządowej oraz innych zadań zleconych ustawami</t>
  </si>
  <si>
    <t>750.75023.0830</t>
  </si>
  <si>
    <t>751.75101.2010</t>
  </si>
  <si>
    <t>756.75601.0350</t>
  </si>
  <si>
    <t>756.75615.0310</t>
  </si>
  <si>
    <t>756.75615.0320</t>
  </si>
  <si>
    <t>756.75615.0330</t>
  </si>
  <si>
    <t>756.75615.0340</t>
  </si>
  <si>
    <t>756.75615.0500</t>
  </si>
  <si>
    <t>756.75618.0410</t>
  </si>
  <si>
    <t>756.75618.0460</t>
  </si>
  <si>
    <t>756.75618.0480</t>
  </si>
  <si>
    <t>jednostek samorządu terytorialnego na podstawie ustaw</t>
  </si>
  <si>
    <t>Wpływy z opłat za zezwolenia na sprzedaż alkoholu</t>
  </si>
  <si>
    <t>756.75618.0490</t>
  </si>
  <si>
    <t>Wpływy z innych lokalnych opłat pobieranych przez</t>
  </si>
  <si>
    <t>jednostki samorządu terytorialnego na podstawie</t>
  </si>
  <si>
    <t>odrębnych ustaw</t>
  </si>
  <si>
    <t>756.75621.0010</t>
  </si>
  <si>
    <t>756.75621.0020</t>
  </si>
  <si>
    <t>fizycznych i od innych jednostek nieposiadających</t>
  </si>
  <si>
    <t>758.75801.2920</t>
  </si>
  <si>
    <t>samorządu terytorialnego</t>
  </si>
  <si>
    <t>758.75807.2920</t>
  </si>
  <si>
    <t>758.75807</t>
  </si>
  <si>
    <t>Część wyrównawcza subwencji ogólnej dla gmin</t>
  </si>
  <si>
    <t>758.75814.0920</t>
  </si>
  <si>
    <t>801.80101.0750</t>
  </si>
  <si>
    <t>801.80101.0830</t>
  </si>
  <si>
    <t>801.80101.2030</t>
  </si>
  <si>
    <t>(związków gmin)</t>
  </si>
  <si>
    <t>801.80104.0750</t>
  </si>
  <si>
    <t>801.80104.0830</t>
  </si>
  <si>
    <t>Przedszkola</t>
  </si>
  <si>
    <t>801.80110.0750</t>
  </si>
  <si>
    <t>852.85203.2010</t>
  </si>
  <si>
    <t>852.85203</t>
  </si>
  <si>
    <t>852.85212.2010</t>
  </si>
  <si>
    <t>852.85212</t>
  </si>
  <si>
    <t>Świadczenia rodzinne oraz składki na ubezpieczenia</t>
  </si>
  <si>
    <t>emerytalne i rentowe z ubezpieczenia społecznego</t>
  </si>
  <si>
    <t>852.85213.2010</t>
  </si>
  <si>
    <t>852.85213</t>
  </si>
  <si>
    <t>oraz niektóre świadczenia rodzinne</t>
  </si>
  <si>
    <t>852.85214.2010</t>
  </si>
  <si>
    <t>852.85214</t>
  </si>
  <si>
    <t>852.85219.0920</t>
  </si>
  <si>
    <t>852.85219</t>
  </si>
  <si>
    <t>852.85228.0830</t>
  </si>
  <si>
    <t>852.85228</t>
  </si>
  <si>
    <t>Pomoc społeczna</t>
  </si>
  <si>
    <t>900.90001.0690</t>
  </si>
  <si>
    <t>900.90001.0830</t>
  </si>
  <si>
    <t>900.90002.0690</t>
  </si>
  <si>
    <t>900.90002.0830</t>
  </si>
  <si>
    <t>900.90020.0400</t>
  </si>
  <si>
    <t>Wytwarzanie i zaopatrywanie w energię elektryczną, gaz</t>
  </si>
  <si>
    <t>i wodę</t>
  </si>
  <si>
    <t>Urzędy naczelnych organów władzy państwowej, kontroli</t>
  </si>
  <si>
    <t>i ochrony prawa oraz sądownictwa</t>
  </si>
  <si>
    <t xml:space="preserve">Dochody od osób prawnych, od osób fizycznych i od </t>
  </si>
  <si>
    <t>innych jednostek nieposiadających osobowości prawnej</t>
  </si>
  <si>
    <t>rozchody</t>
  </si>
  <si>
    <t>010.01008.4010</t>
  </si>
  <si>
    <t>400.40002.4410</t>
  </si>
  <si>
    <t>Wydatki na pomoc finansową udzielaną między jednostkami samorządu</t>
  </si>
  <si>
    <t>750.75023.4140</t>
  </si>
  <si>
    <t>Wpłaty na Państwowy Fundusz Rehabilitacji Osób Niepełnosprawnych</t>
  </si>
  <si>
    <t>756.75647.4210</t>
  </si>
  <si>
    <t>756.75647.4300</t>
  </si>
  <si>
    <t>756.75647</t>
  </si>
  <si>
    <t>Pobór podatków, opłat i niepodatkowych należności budżetowych</t>
  </si>
  <si>
    <t>nieposiadających osobowości prawnej oraz wydatki związane z ich poborem</t>
  </si>
  <si>
    <t>757.75702.8070</t>
  </si>
  <si>
    <t>757.75702</t>
  </si>
  <si>
    <t>Obsługa długu publicznego</t>
  </si>
  <si>
    <t>801.80104.4220</t>
  </si>
  <si>
    <t>801.80104.4430</t>
  </si>
  <si>
    <t>Odpisy na zakładowy fundusz swiadczeń socjalnych</t>
  </si>
  <si>
    <t>852.85203.4010</t>
  </si>
  <si>
    <t>852.85203.3020</t>
  </si>
  <si>
    <t>852.85203.4040</t>
  </si>
  <si>
    <t>852.85203.4110</t>
  </si>
  <si>
    <t>852.85203.4120</t>
  </si>
  <si>
    <t>852.85203.4210</t>
  </si>
  <si>
    <t>852.85203.4230</t>
  </si>
  <si>
    <t>852.85203.4260</t>
  </si>
  <si>
    <t>852.85203.4270</t>
  </si>
  <si>
    <t>852.85203.4300</t>
  </si>
  <si>
    <t>852.85203.4430</t>
  </si>
  <si>
    <t>852.85203.4440</t>
  </si>
  <si>
    <t>852.85212.3110</t>
  </si>
  <si>
    <t>852.85212.4010</t>
  </si>
  <si>
    <t>852.85212.4110</t>
  </si>
  <si>
    <t>852.85212.4120</t>
  </si>
  <si>
    <t>852.85212.4210</t>
  </si>
  <si>
    <t>852.85212.4270</t>
  </si>
  <si>
    <t>852.85212.4300</t>
  </si>
  <si>
    <t>852.85212.4410</t>
  </si>
  <si>
    <t>852.85213.4130</t>
  </si>
  <si>
    <t>852.85214.3110</t>
  </si>
  <si>
    <t>852.85215.3110</t>
  </si>
  <si>
    <t>852.85215</t>
  </si>
  <si>
    <t>852.85219.3020</t>
  </si>
  <si>
    <t>852.85219.4010</t>
  </si>
  <si>
    <t>852.85219.4040</t>
  </si>
  <si>
    <t>852.85219.4110</t>
  </si>
  <si>
    <t>852.85219.4120</t>
  </si>
  <si>
    <t>852.85219.4210</t>
  </si>
  <si>
    <t>852.85219.4260</t>
  </si>
  <si>
    <t>852.85219.4270</t>
  </si>
  <si>
    <t>852.85219.4300</t>
  </si>
  <si>
    <t>852.85219.4430</t>
  </si>
  <si>
    <t>852.85219.4440</t>
  </si>
  <si>
    <t>852.85228.4300</t>
  </si>
  <si>
    <t>852.85295.2820</t>
  </si>
  <si>
    <t>852.85295</t>
  </si>
  <si>
    <t>400.40003</t>
  </si>
  <si>
    <t>Dostarczanie energii elektrycznej</t>
  </si>
  <si>
    <t>oraz wydatki związane z ich poborem</t>
  </si>
  <si>
    <t>Środki na dofinansowanie własnych inwestycji gmin</t>
  </si>
  <si>
    <t>(związków gmin), powiatów (związków powiatów),</t>
  </si>
  <si>
    <t>samorządów województw, pozyskane z innych źródeł</t>
  </si>
  <si>
    <t>oraz prawa użytkowania wieczystego nieruchomości</t>
  </si>
  <si>
    <t>Wpływy z podatku dochodowego od osób fizycznych</t>
  </si>
  <si>
    <t>podatku od czynności cywilnoprawnych, podatków i opłat</t>
  </si>
  <si>
    <t>lokalnych od osób prawnych i innych jednostek organiz.</t>
  </si>
  <si>
    <t>756.75616.0310</t>
  </si>
  <si>
    <t>756.75616.0320</t>
  </si>
  <si>
    <t>756.75616.0330</t>
  </si>
  <si>
    <t>756.75616.0340</t>
  </si>
  <si>
    <t>756.75616.0360</t>
  </si>
  <si>
    <t>756.75616.0370</t>
  </si>
  <si>
    <t>756.75616.0430</t>
  </si>
  <si>
    <t>756.75616.0500</t>
  </si>
  <si>
    <t>756.75616.0910</t>
  </si>
  <si>
    <t>756.75616</t>
  </si>
  <si>
    <t>Wpływy z podatku rolnego, podatku leśnego, podatku</t>
  </si>
  <si>
    <t>od spadków i darowizn, podatku od czynności</t>
  </si>
  <si>
    <t>cywilnoprawnych oraz podatków i opłat lokalnych od osób</t>
  </si>
  <si>
    <t>fizycznych</t>
  </si>
  <si>
    <t xml:space="preserve">osobowości prawnej oraz wydatki związane z ich </t>
  </si>
  <si>
    <t>poborem</t>
  </si>
  <si>
    <t>756.75647.0690</t>
  </si>
  <si>
    <t>756.75647.0910</t>
  </si>
  <si>
    <t>Pobór podatków, opłat i niepodatkowych należności</t>
  </si>
  <si>
    <t>budżetowych</t>
  </si>
  <si>
    <t>oraz innych umów o podobnym charakterze</t>
  </si>
  <si>
    <t>801.80101.6339</t>
  </si>
  <si>
    <t>na realizację inwestycji i zakupów inwestycyjnych</t>
  </si>
  <si>
    <t>własnych gmin</t>
  </si>
  <si>
    <t>Otrzymane spadki, zapisy i darowizny w postaci pieniężnej</t>
  </si>
  <si>
    <t>852.85203.0960</t>
  </si>
  <si>
    <t>852.85214.2030</t>
  </si>
  <si>
    <t>na realizację własnych zadań bieżących gmin (związków</t>
  </si>
  <si>
    <t>gmin)</t>
  </si>
  <si>
    <t>852.85219.2030</t>
  </si>
  <si>
    <t>852.85228.2010</t>
  </si>
  <si>
    <t>852.85295.2030</t>
  </si>
  <si>
    <t>854.85401.0830</t>
  </si>
  <si>
    <t>854.85415.2030</t>
  </si>
  <si>
    <t>854.85415</t>
  </si>
  <si>
    <t>Pomoc materialne dla uczniów</t>
  </si>
  <si>
    <t>010.01008.4440</t>
  </si>
  <si>
    <t>Wpłaty gmin na rzecz izb rolniczych w wysok. 2% uzysk. wpływ.z pod.roln.</t>
  </si>
  <si>
    <t>400.40002.4280</t>
  </si>
  <si>
    <t>Zakup usług zdrowotnych</t>
  </si>
  <si>
    <t>600.60014.2710</t>
  </si>
  <si>
    <t>terytorialnego na dofinansowanie własnych zadań bieżących</t>
  </si>
  <si>
    <t>600.60014</t>
  </si>
  <si>
    <t>Drogi publiczne powiatowe</t>
  </si>
  <si>
    <t>600.60016.4430</t>
  </si>
  <si>
    <t>600.60095</t>
  </si>
  <si>
    <t>Wydatki osobowe niezaliczone do wynagrodzeń</t>
  </si>
  <si>
    <t>700.70095.4280</t>
  </si>
  <si>
    <t>750.75075.4210</t>
  </si>
  <si>
    <t>750.75075.4300</t>
  </si>
  <si>
    <t>750.75075</t>
  </si>
  <si>
    <t>Wynagrodzenia bezosobowe</t>
  </si>
  <si>
    <t>754.75412.4120</t>
  </si>
  <si>
    <t>754.75412.4170</t>
  </si>
  <si>
    <t>Składki na  Fundusz Pracy</t>
  </si>
  <si>
    <t xml:space="preserve">Dochody od osób prawnych, od osób fizycznych i od innych </t>
  </si>
  <si>
    <t xml:space="preserve">jednostek nieposiadających osobowości prawnej oraz wydatki </t>
  </si>
  <si>
    <t>związane z ich poborem</t>
  </si>
  <si>
    <t xml:space="preserve">Obsługa papierów wartościowych, kredytów i pożyczek jednostek </t>
  </si>
  <si>
    <t>Inne formy pomocy dla uczniów</t>
  </si>
  <si>
    <t>801.80101.4170</t>
  </si>
  <si>
    <t>801.80101.4280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</si>
  <si>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</si>
  <si>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</si>
  <si>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</si>
  <si>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</si>
  <si>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</si>
  <si>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</si>
  <si>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</si>
  <si>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</si>
  <si>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</si>
  <si>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801.80103.4280</t>
  </si>
  <si>
    <t>801.80103.4300</t>
  </si>
  <si>
    <t>801.80103.4410</t>
  </si>
  <si>
    <t>801.80103.4440</t>
  </si>
  <si>
    <t>801.80103</t>
  </si>
  <si>
    <t>Oddziały przedszkolne w szkołach podstawowych</t>
  </si>
  <si>
    <t>801.80104.4170</t>
  </si>
  <si>
    <t>801.80104.4280</t>
  </si>
  <si>
    <t>801.80110.4170</t>
  </si>
  <si>
    <t>801.80110.4280</t>
  </si>
  <si>
    <t>801.80114.4280</t>
  </si>
  <si>
    <t>801.80114.6060</t>
  </si>
  <si>
    <t>801.80130</t>
  </si>
  <si>
    <t>Szkoły zawodowe</t>
  </si>
  <si>
    <t>801.80195.4170</t>
  </si>
  <si>
    <t>851.85154.4170</t>
  </si>
  <si>
    <t>852.85203.4170</t>
  </si>
  <si>
    <t>852.85203.4280</t>
  </si>
  <si>
    <t>852.85212.4040</t>
  </si>
  <si>
    <t>852.85212.4430</t>
  </si>
  <si>
    <t>Rózne opłaty i składki</t>
  </si>
  <si>
    <t>852.85212.4440</t>
  </si>
  <si>
    <t xml:space="preserve">Składki na ubezpieczenia zdrowotne opłacane za osoby pobierające </t>
  </si>
  <si>
    <t xml:space="preserve">niektóre świadczenia z pomocy społecznej oraz niektóre świadczenia </t>
  </si>
  <si>
    <t>rodzinne</t>
  </si>
  <si>
    <t>852.85219.4280</t>
  </si>
  <si>
    <t>852.85219.4350</t>
  </si>
  <si>
    <t>Opłaty za usługi internetowe</t>
  </si>
  <si>
    <t xml:space="preserve">Dotacja celowa z budżetu na finansowanie lub dofinansowanie zadań </t>
  </si>
  <si>
    <t>zleconych do realizacji stowarzyszeniom</t>
  </si>
  <si>
    <t>852.85295.3110</t>
  </si>
  <si>
    <t>854.85401.4210</t>
  </si>
  <si>
    <t>854.85401.4220</t>
  </si>
  <si>
    <t>854.85401.4280</t>
  </si>
  <si>
    <t>854.85412.4300</t>
  </si>
  <si>
    <t>a także szkolenia młodzieży</t>
  </si>
  <si>
    <t>Kolonie i obozy oraz inne formy wypoczynku dzieci i młodzieży szkolnej,</t>
  </si>
  <si>
    <t>854.85415.3240</t>
  </si>
  <si>
    <t>854.85415.3260</t>
  </si>
  <si>
    <t>854.85415.4010</t>
  </si>
  <si>
    <t>854.85415.4110</t>
  </si>
  <si>
    <t>854.85415.4120</t>
  </si>
  <si>
    <t>854.85415.4210</t>
  </si>
  <si>
    <t>854.85415.4300</t>
  </si>
  <si>
    <t>Stypendia dla uczniów</t>
  </si>
  <si>
    <t>Pomoc materialna dla uczniów</t>
  </si>
  <si>
    <t>854.85446.4300</t>
  </si>
  <si>
    <t>900.90001.4170</t>
  </si>
  <si>
    <t>900.90001.4280</t>
  </si>
  <si>
    <t>900.90002.4170</t>
  </si>
  <si>
    <t>900.90002.4280</t>
  </si>
  <si>
    <t>921.92109.2480</t>
  </si>
  <si>
    <t>Dotacja podmiotowa z budżetu dla samorządowej instytucji kultury</t>
  </si>
  <si>
    <t>921.92116.2480</t>
  </si>
  <si>
    <t xml:space="preserve">Dochody od osób prawnych, od osób fizycznych i od innych jednostek </t>
  </si>
  <si>
    <t>Razem:</t>
  </si>
  <si>
    <t>Promocja jednostek samorządu terytorialnego</t>
  </si>
  <si>
    <t>854.85412</t>
  </si>
  <si>
    <t>Wpływy ze sprzedaży składników majątkowych</t>
  </si>
  <si>
    <t>600.60016.6260</t>
  </si>
  <si>
    <t>lub dofinansowanie kosztów realizacji inwestycji i zakupów</t>
  </si>
  <si>
    <t>inwestycyjnych jednostek sektora finansów publicznych</t>
  </si>
  <si>
    <t>750.75023.0970</t>
  </si>
  <si>
    <t>Wpływy z róznych dochodów</t>
  </si>
  <si>
    <t>801.80101.0970</t>
  </si>
  <si>
    <t>samorzdów województw, pozyskane z innych źródeł</t>
  </si>
  <si>
    <t>801.80101.6298</t>
  </si>
  <si>
    <t>900.90004.0970</t>
  </si>
  <si>
    <t>Dotacje celowe otrzymane z budżetu państwa na zadania</t>
  </si>
  <si>
    <t>801.80114.0870</t>
  </si>
  <si>
    <t>801.80195.2030</t>
  </si>
  <si>
    <t>801.80195.4300</t>
  </si>
  <si>
    <t>851.85195.4210</t>
  </si>
  <si>
    <t>851.85195</t>
  </si>
  <si>
    <t>900.90004.4010</t>
  </si>
  <si>
    <t>900.90004.4110</t>
  </si>
  <si>
    <t>900.90004.4120</t>
  </si>
  <si>
    <t>Wynagrodzenia osobowe przcowników</t>
  </si>
  <si>
    <t>010.01095.2010</t>
  </si>
  <si>
    <t>010.01095</t>
  </si>
  <si>
    <t>Odsetki od nieterminowych wpłat z tytułu podatków i opłat</t>
  </si>
  <si>
    <t>400.40002.0960</t>
  </si>
  <si>
    <t>Otrzymane spadki, zapisy i darowiznt w postaci pieniężnej</t>
  </si>
  <si>
    <t>400.40003.0690</t>
  </si>
  <si>
    <t>600.60016.0970</t>
  </si>
  <si>
    <t>Dotacje otrzmane z funduszy celowych na finansowanie</t>
  </si>
  <si>
    <t>700.70095.0970</t>
  </si>
  <si>
    <t>730.73007.2700</t>
  </si>
  <si>
    <t>Środki na dofinansowanie własnych zadań bieżących</t>
  </si>
  <si>
    <t>gmin (związków gmin), powiatów (związków powiatów),</t>
  </si>
  <si>
    <t>750.75023.0690</t>
  </si>
  <si>
    <t>750.75023.0840</t>
  </si>
  <si>
    <t>Wpływy ze sprzedaży wyrobów</t>
  </si>
  <si>
    <t>756.75618.0590</t>
  </si>
  <si>
    <t>Wpływy z opłat za koncesje i licencje</t>
  </si>
  <si>
    <t>801.80101.0690</t>
  </si>
  <si>
    <t>801.80110.0690</t>
  </si>
  <si>
    <t>852.85203.0690</t>
  </si>
  <si>
    <t>na realizację zadań bieżących z zakresu administracji</t>
  </si>
  <si>
    <t>rządowej oraz innych zadań zleconych gminie</t>
  </si>
  <si>
    <t>(związkom gmin) ustawami</t>
  </si>
  <si>
    <t>852.85212.0970</t>
  </si>
  <si>
    <t>852.85295.0970</t>
  </si>
  <si>
    <t>854.85401.0970</t>
  </si>
  <si>
    <t>jednostkami samorządu terytorialnego na dofinansowanie</t>
  </si>
  <si>
    <t>600.60095.6298</t>
  </si>
  <si>
    <t xml:space="preserve">Środki na dofinansowanie własnych inwestycji gmin </t>
  </si>
  <si>
    <t>(związkó gmin), powiatów (związków powiatów),</t>
  </si>
  <si>
    <t>851.85196.2020</t>
  </si>
  <si>
    <t>bieżące realizowane przez gmię na podstawie</t>
  </si>
  <si>
    <t>porozumień z organami administracji rządowej</t>
  </si>
  <si>
    <t>010.01008.4210</t>
  </si>
  <si>
    <t>010.01008.4280</t>
  </si>
  <si>
    <t>010.01095.4210</t>
  </si>
  <si>
    <t>010.01095.4300</t>
  </si>
  <si>
    <t>010.01095.4430</t>
  </si>
  <si>
    <t>750.75023.4350</t>
  </si>
  <si>
    <t>Zakup usług dostępu do sieci Internet</t>
  </si>
  <si>
    <t>750.75075.4170</t>
  </si>
  <si>
    <t>754.75414.4170</t>
  </si>
  <si>
    <t>Wynagrodzenie bezosobowe</t>
  </si>
  <si>
    <t>801.80101.4350</t>
  </si>
  <si>
    <t>801.80104.2590</t>
  </si>
  <si>
    <t>Dotacje podmiotowe z budżetu dla publicznej jednostki systemu oświaty</t>
  </si>
  <si>
    <t>prowadzonej przez osobę prawną inną niż jednostka samorządu</t>
  </si>
  <si>
    <t>terytorialnego lub przez osobę fizyczną</t>
  </si>
  <si>
    <t>801.80104.4350</t>
  </si>
  <si>
    <t>801.80110.4350</t>
  </si>
  <si>
    <t>801.80110.6050</t>
  </si>
  <si>
    <t>801.80114.4350</t>
  </si>
  <si>
    <t>851.85154.4350</t>
  </si>
  <si>
    <t>akup usług dostępu do sieci Internet</t>
  </si>
  <si>
    <t>851.85195.4170</t>
  </si>
  <si>
    <t>851.85195.4270</t>
  </si>
  <si>
    <t>851.85195.4300</t>
  </si>
  <si>
    <t>852.85202.4330</t>
  </si>
  <si>
    <t>Zakup usług przez jednostki samorządu terytorialnego od innych jednostek</t>
  </si>
  <si>
    <t>852.85202</t>
  </si>
  <si>
    <t>Domy pomocy społecznej</t>
  </si>
  <si>
    <t>852.85295.4210</t>
  </si>
  <si>
    <t>854.85415.4040</t>
  </si>
  <si>
    <t>854.85415.4170</t>
  </si>
  <si>
    <t>854.85415.4240</t>
  </si>
  <si>
    <t>854.85415.4410</t>
  </si>
  <si>
    <t>854.85415.4440</t>
  </si>
  <si>
    <t>900.90003.4270</t>
  </si>
  <si>
    <t>900.90015.4300</t>
  </si>
  <si>
    <t>921.92109.4350</t>
  </si>
  <si>
    <t>Przychody z zaciągniętych pożyczek i kredytów</t>
  </si>
  <si>
    <t>na rynku krajowym</t>
  </si>
  <si>
    <t xml:space="preserve">                Wykonanie dochodów budżetu Gminy Nowe Miasto nad Wartą w 2007 roku</t>
  </si>
  <si>
    <t>010.01095.0750</t>
  </si>
  <si>
    <t>400.40001.0920</t>
  </si>
  <si>
    <t>400.40002.0920</t>
  </si>
  <si>
    <t>400.40002.0970</t>
  </si>
  <si>
    <t>400.40003.0920</t>
  </si>
  <si>
    <t>700.70005.0830</t>
  </si>
  <si>
    <t>700.70005.0920</t>
  </si>
  <si>
    <t>700.70095.0920</t>
  </si>
  <si>
    <t>750.75023.0920</t>
  </si>
  <si>
    <t>751.75108.2010</t>
  </si>
  <si>
    <t>751.75108</t>
  </si>
  <si>
    <t>Wybory do Sejmu i Senatu</t>
  </si>
  <si>
    <t>756.75615.0910</t>
  </si>
  <si>
    <t>758.75831.2920</t>
  </si>
  <si>
    <t>758.75831</t>
  </si>
  <si>
    <t>Część równoważąca subwencji ogólnej dla gmin</t>
  </si>
  <si>
    <t>801.80101.0920</t>
  </si>
  <si>
    <t>801.80104.0920</t>
  </si>
  <si>
    <t>801.80110.0920</t>
  </si>
  <si>
    <t>801.80110.6300</t>
  </si>
  <si>
    <t>Wpływy z pomocy finansowej udzielanej między</t>
  </si>
  <si>
    <t>własnych zadań inwestycyjnych i zakupów unwestycyjn.</t>
  </si>
  <si>
    <t>801.80130.0750</t>
  </si>
  <si>
    <t>854.85401.2700</t>
  </si>
  <si>
    <t>900.90001.0920</t>
  </si>
  <si>
    <t>900.90002.0920</t>
  </si>
  <si>
    <t>Wykonanie wydatków budżetu Gminy Nowe Miasto nad Wartą w 2007 roku</t>
  </si>
  <si>
    <t>010.01095.4410</t>
  </si>
  <si>
    <t>010.01095.4700</t>
  </si>
  <si>
    <t>010.01095.4740</t>
  </si>
  <si>
    <t>010.01095.4750</t>
  </si>
  <si>
    <t>Szkolenia pracowników niebędących członkami korpusu służby cywilnej</t>
  </si>
  <si>
    <t>Zakup materiałów papierniczych do sprzętu drukarskiego i rządzeń ksrograf.</t>
  </si>
  <si>
    <t>Zakup akcesoriów komputerowych, w tym programów i licencji</t>
  </si>
  <si>
    <t>400.40002.4360</t>
  </si>
  <si>
    <t>400.40002.4370</t>
  </si>
  <si>
    <t>400.40002.4530</t>
  </si>
  <si>
    <t>400.40002.4580</t>
  </si>
  <si>
    <t>400.40002.4700</t>
  </si>
  <si>
    <t>400.40002.4740</t>
  </si>
  <si>
    <t>400.40002.4750</t>
  </si>
  <si>
    <t>400.40002.6060</t>
  </si>
  <si>
    <t>Opłaty z tyt.zakupu usług telekomunikacyjnych telefonii komórkowej</t>
  </si>
  <si>
    <t>Opłaty z tyt.zakupu usług telekomunikacyjnych telefonii stacjonarnej</t>
  </si>
  <si>
    <t>Podatek od towarów i usług (VAT)</t>
  </si>
  <si>
    <t>Zakup materiałów papierniczych do sprzetu drukarsk.i urządzeń kserograf.</t>
  </si>
  <si>
    <t>600.60016.3030</t>
  </si>
  <si>
    <t>600.60016.6060</t>
  </si>
  <si>
    <t>700.70095.4370</t>
  </si>
  <si>
    <t>700.70095.4600</t>
  </si>
  <si>
    <t>700.70095.4700</t>
  </si>
  <si>
    <t>700.70095.4740</t>
  </si>
  <si>
    <t>700.70095.4750</t>
  </si>
  <si>
    <t>Kary i odszkodowania wypłacane na rzecz osób prawnych i innych</t>
  </si>
  <si>
    <t>jednostek organizacyjnych</t>
  </si>
  <si>
    <t>730.73007.4110</t>
  </si>
  <si>
    <t>730.73007.4120</t>
  </si>
  <si>
    <t>730.73007.4170</t>
  </si>
  <si>
    <t>750.75011.4750</t>
  </si>
  <si>
    <t>750.75022.4390</t>
  </si>
  <si>
    <t>750.75022.4740</t>
  </si>
  <si>
    <t>Zakup usług obejmujących wykonanie ekspertyz, analiz i opinii</t>
  </si>
  <si>
    <t>Zakup materiałów papierniczych do sprzętu drukarsk.i urządz.kserograficzn.</t>
  </si>
  <si>
    <t>750.75023.4170</t>
  </si>
  <si>
    <t>750.75023.4280</t>
  </si>
  <si>
    <t>750.75023.4360</t>
  </si>
  <si>
    <t>750.75023.4370</t>
  </si>
  <si>
    <t>750.75023.4700</t>
  </si>
  <si>
    <t>750.75023.4740</t>
  </si>
  <si>
    <t>750.75023.4750</t>
  </si>
  <si>
    <t>750.75075.4740</t>
  </si>
  <si>
    <t>751.75108.3030</t>
  </si>
  <si>
    <t>751.75108.4110</t>
  </si>
  <si>
    <t>751.75108.4120</t>
  </si>
  <si>
    <t>751.75108.4170</t>
  </si>
  <si>
    <t>751.75108.4210</t>
  </si>
  <si>
    <t>751.75108.4300</t>
  </si>
  <si>
    <t>751.75108.4410</t>
  </si>
  <si>
    <t>751.75108.4740</t>
  </si>
  <si>
    <t>751.75108.4750</t>
  </si>
  <si>
    <t>754.75412.4360</t>
  </si>
  <si>
    <t>754.75414.4280</t>
  </si>
  <si>
    <t>Podróze służbowe krajowe</t>
  </si>
  <si>
    <t>754.75414.4750</t>
  </si>
  <si>
    <t>754.75414.6060</t>
  </si>
  <si>
    <t>756.75647.4110</t>
  </si>
  <si>
    <t>756.75647.4120</t>
  </si>
  <si>
    <t>756.75647.4170</t>
  </si>
  <si>
    <t>801.80101.4360</t>
  </si>
  <si>
    <t>801.80101.4370</t>
  </si>
  <si>
    <t>801.80101.4700</t>
  </si>
  <si>
    <t>801.80101.4740</t>
  </si>
  <si>
    <t>801.80101.4750</t>
  </si>
  <si>
    <t>801.80103.4370</t>
  </si>
  <si>
    <t>801.80103.4740</t>
  </si>
  <si>
    <t>801.80104.4370</t>
  </si>
  <si>
    <t>801.80104.4740</t>
  </si>
  <si>
    <t>801.80104.4750</t>
  </si>
  <si>
    <t>801.80110.4360</t>
  </si>
  <si>
    <t>801.80110.4370</t>
  </si>
  <si>
    <t>801.80110.4390</t>
  </si>
  <si>
    <t>801.80110.4700</t>
  </si>
  <si>
    <t>801.80110.4740</t>
  </si>
  <si>
    <t>801.80110.4750</t>
  </si>
  <si>
    <t>801.80114.3020</t>
  </si>
  <si>
    <t>801.80114.4170</t>
  </si>
  <si>
    <t>801.80114.4360</t>
  </si>
  <si>
    <t>801.80114.4370</t>
  </si>
  <si>
    <t>801.80114.4700</t>
  </si>
  <si>
    <t>801.80114.4740</t>
  </si>
  <si>
    <t>801.80114.4750</t>
  </si>
  <si>
    <t>801.80130.3020</t>
  </si>
  <si>
    <t>801.80130.4010</t>
  </si>
  <si>
    <t>801.80130.4110</t>
  </si>
  <si>
    <t>801.80130.4120</t>
  </si>
  <si>
    <t>801.80130.4210</t>
  </si>
  <si>
    <t>801.80130.4260</t>
  </si>
  <si>
    <t>801.80130.4300</t>
  </si>
  <si>
    <t>801.80130.4430</t>
  </si>
  <si>
    <t>801.80130.4440</t>
  </si>
  <si>
    <t>801.80195.4240</t>
  </si>
  <si>
    <t>851.85154.4010</t>
  </si>
  <si>
    <t>851.85154.4370</t>
  </si>
  <si>
    <t>851.85154.4440</t>
  </si>
  <si>
    <t>852.85203.4360</t>
  </si>
  <si>
    <t>852.85203.4370</t>
  </si>
  <si>
    <t>852.85203.4740</t>
  </si>
  <si>
    <t>852.85203.4750</t>
  </si>
  <si>
    <t>852.85212.4280</t>
  </si>
  <si>
    <t>852.85212.4740</t>
  </si>
  <si>
    <t>852.85212.4750</t>
  </si>
  <si>
    <t xml:space="preserve">Świadczenia rodzinne,zaliczka alimentacyjna oraz składki na ubezpieczenia </t>
  </si>
  <si>
    <t>852.85219.4360</t>
  </si>
  <si>
    <t>852.85219.4370</t>
  </si>
  <si>
    <t>852.85219.4740</t>
  </si>
  <si>
    <t>852.85219.4750</t>
  </si>
  <si>
    <t>854.85415.4280</t>
  </si>
  <si>
    <t>854.85415.4700</t>
  </si>
  <si>
    <t>854.85415.4740</t>
  </si>
  <si>
    <t>900.90001.4370</t>
  </si>
  <si>
    <t>900.90001.4390</t>
  </si>
  <si>
    <t>900.90001.4700</t>
  </si>
  <si>
    <t>900.90001.4740</t>
  </si>
  <si>
    <t>900.90002.6060</t>
  </si>
  <si>
    <t>900.90004.4280</t>
  </si>
  <si>
    <t>921.92109.4370</t>
  </si>
  <si>
    <t>921.92116.6220</t>
  </si>
  <si>
    <t>Dotacje celowe z budżetu na finansowanie lub dofinansowanie kosztów</t>
  </si>
  <si>
    <t>realizacji inwestycji i zakupów inwestycyjnych innych jednostek sektora</t>
  </si>
  <si>
    <t>finansów publicznych</t>
  </si>
  <si>
    <r>
      <t xml:space="preserve">                    </t>
    </r>
    <r>
      <rPr>
        <b/>
        <sz val="10"/>
        <rFont val="Arial CE"/>
        <family val="2"/>
      </rPr>
      <t>Przychody i rozchody budżetu Gminy Nowe Miasto nad Wartą w 2007 roku</t>
    </r>
  </si>
  <si>
    <t>Spłaty otrzymanych krajowych pożyczek i kredytów</t>
  </si>
  <si>
    <t>Nowe Miasto nad Wartą, dnia 12.03.2008r.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</si>
</sst>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8" xfId="0" applyBorder="1" applyAlignment="1">
      <alignment horizontal="right"/>
    </xf>
    <xf numFmtId="4" fontId="1" fillId="0" borderId="20" xfId="0" applyNumberFormat="1" applyFont="1" applyBorder="1" applyAlignment="1">
      <alignment/>
    </xf>
    <xf numFmtId="10" fontId="0" fillId="0" borderId="9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0" fillId="0" borderId="8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0" fontId="1" fillId="0" borderId="8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32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0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1" fillId="0" borderId="8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1" fillId="0" borderId="11" xfId="0" applyNumberFormat="1" applyFont="1" applyBorder="1" applyAlignment="1">
      <alignment/>
    </xf>
    <xf numFmtId="10" fontId="0" fillId="0" borderId="28" xfId="0" applyNumberForma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Border="1" applyAlignment="1">
      <alignment/>
    </xf>
    <xf numFmtId="10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43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10" fontId="1" fillId="0" borderId="9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0" fontId="1" fillId="0" borderId="38" xfId="0" applyNumberFormat="1" applyFont="1" applyBorder="1" applyAlignment="1">
      <alignment/>
    </xf>
    <xf numFmtId="10" fontId="0" fillId="0" borderId="1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6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13.875" style="0" customWidth="1"/>
    <col min="2" max="2" width="49.00390625" style="0" customWidth="1"/>
    <col min="3" max="3" width="13.125" style="0" customWidth="1"/>
    <col min="4" max="4" width="12.625" style="0" customWidth="1"/>
    <col min="5" max="5" width="10.375" style="0" customWidth="1"/>
  </cols>
  <sheetData>
    <row r="1" ht="12.75">
      <c r="D1" s="124" t="s">
        <v>379</v>
      </c>
    </row>
    <row r="5" spans="1:4" ht="12.75">
      <c r="A5" s="1" t="s">
        <v>755</v>
      </c>
      <c r="B5" s="1"/>
      <c r="C5" s="1"/>
      <c r="D5" s="1"/>
    </row>
    <row r="6" spans="1:5" ht="13.5" thickBot="1">
      <c r="A6" s="8"/>
      <c r="B6" s="8"/>
      <c r="C6" s="8"/>
      <c r="D6" s="8"/>
      <c r="E6" s="8"/>
    </row>
    <row r="7" spans="1:5" ht="13.5" thickTop="1">
      <c r="A7" s="11" t="s">
        <v>311</v>
      </c>
      <c r="B7" s="2"/>
      <c r="C7" s="11" t="s">
        <v>313</v>
      </c>
      <c r="D7" s="122" t="s">
        <v>368</v>
      </c>
      <c r="E7" s="11" t="s">
        <v>369</v>
      </c>
    </row>
    <row r="8" spans="1:5" ht="13.5" thickBot="1">
      <c r="A8" s="12" t="s">
        <v>310</v>
      </c>
      <c r="B8" s="6" t="s">
        <v>312</v>
      </c>
      <c r="C8" s="12" t="s">
        <v>314</v>
      </c>
      <c r="D8" s="69" t="s">
        <v>314</v>
      </c>
      <c r="E8" s="12" t="s">
        <v>370</v>
      </c>
    </row>
    <row r="9" spans="1:5" ht="13.5" thickTop="1">
      <c r="A9" s="13" t="s">
        <v>20</v>
      </c>
      <c r="B9" s="7" t="s">
        <v>21</v>
      </c>
      <c r="C9" s="13" t="s">
        <v>22</v>
      </c>
      <c r="D9" s="80" t="s">
        <v>270</v>
      </c>
      <c r="E9" s="13" t="s">
        <v>349</v>
      </c>
    </row>
    <row r="10" spans="1:5" ht="12.75">
      <c r="A10" s="19"/>
      <c r="C10" s="19"/>
      <c r="D10" s="5"/>
      <c r="E10" s="19"/>
    </row>
    <row r="11" spans="1:5" ht="12.75">
      <c r="A11" s="32" t="s">
        <v>317</v>
      </c>
      <c r="B11" t="s">
        <v>318</v>
      </c>
      <c r="C11" s="28">
        <f>SUM(C81)</f>
        <v>234987</v>
      </c>
      <c r="D11" s="81">
        <f>SUM(D81)</f>
        <v>232420.55</v>
      </c>
      <c r="E11" s="143">
        <f>D11/C11</f>
        <v>0.9890783319928336</v>
      </c>
    </row>
    <row r="12" spans="1:5" ht="12.75">
      <c r="A12" s="32">
        <v>400</v>
      </c>
      <c r="B12" t="s">
        <v>463</v>
      </c>
      <c r="C12" s="28">
        <f>SUM(C100)</f>
        <v>553215</v>
      </c>
      <c r="D12" s="81">
        <f>SUM(D100)</f>
        <v>586773.86</v>
      </c>
      <c r="E12" s="143">
        <f>D12/C12</f>
        <v>1.0606615149625371</v>
      </c>
    </row>
    <row r="13" spans="1:5" ht="12.75">
      <c r="A13" s="32"/>
      <c r="B13" t="s">
        <v>464</v>
      </c>
      <c r="C13" s="28"/>
      <c r="D13" s="49"/>
      <c r="E13" s="19"/>
    </row>
    <row r="14" spans="1:5" ht="12.75">
      <c r="A14" s="32">
        <v>600</v>
      </c>
      <c r="B14" t="s">
        <v>46</v>
      </c>
      <c r="C14" s="28">
        <f>SUM(C114)</f>
        <v>476035</v>
      </c>
      <c r="D14" s="28">
        <f>SUM(D114)</f>
        <v>477426.6</v>
      </c>
      <c r="E14" s="143">
        <f>D14/C14</f>
        <v>1.0029233144621719</v>
      </c>
    </row>
    <row r="15" spans="1:5" ht="12.75">
      <c r="A15" s="32">
        <v>700</v>
      </c>
      <c r="B15" t="s">
        <v>323</v>
      </c>
      <c r="C15" s="28">
        <f>SUM(C143)</f>
        <v>252771</v>
      </c>
      <c r="D15" s="81">
        <f>SUM(D143)</f>
        <v>248446.18</v>
      </c>
      <c r="E15" s="143">
        <f>D15/C15</f>
        <v>0.9828903632141345</v>
      </c>
    </row>
    <row r="16" spans="1:5" ht="12.75">
      <c r="A16" s="32">
        <v>730</v>
      </c>
      <c r="B16" t="s">
        <v>47</v>
      </c>
      <c r="C16" s="28">
        <f>SUM(C150)</f>
        <v>4125</v>
      </c>
      <c r="D16" s="28">
        <f>SUM(D150)</f>
        <v>4125</v>
      </c>
      <c r="E16" s="143">
        <f>D16/C16</f>
        <v>1</v>
      </c>
    </row>
    <row r="17" spans="1:5" ht="12.75">
      <c r="A17" s="32">
        <v>750</v>
      </c>
      <c r="B17" t="s">
        <v>330</v>
      </c>
      <c r="C17" s="28">
        <f>SUM(C168)</f>
        <v>86913</v>
      </c>
      <c r="D17" s="81">
        <f>SUM(D168)</f>
        <v>90251.42000000001</v>
      </c>
      <c r="E17" s="143">
        <f>D17/C17</f>
        <v>1.038411054732894</v>
      </c>
    </row>
    <row r="18" spans="1:5" ht="12.75">
      <c r="A18" s="32">
        <v>751</v>
      </c>
      <c r="B18" t="s">
        <v>465</v>
      </c>
      <c r="C18" s="28">
        <f>SUM(C183)</f>
        <v>13213</v>
      </c>
      <c r="D18" s="81">
        <f>SUM(D183)</f>
        <v>13212.98</v>
      </c>
      <c r="E18" s="143">
        <f>D18/C18</f>
        <v>0.9999984863392114</v>
      </c>
    </row>
    <row r="19" spans="1:5" ht="12.75">
      <c r="A19" s="32"/>
      <c r="B19" t="s">
        <v>466</v>
      </c>
      <c r="C19" s="28"/>
      <c r="D19" s="49"/>
      <c r="E19" s="29"/>
    </row>
    <row r="20" spans="1:5" ht="12.75">
      <c r="A20" s="32">
        <v>756</v>
      </c>
      <c r="B20" t="s">
        <v>467</v>
      </c>
      <c r="C20" s="28">
        <f>SUM(C243)</f>
        <v>5604291</v>
      </c>
      <c r="D20" s="81">
        <f>SUM(D243)</f>
        <v>5924606.4</v>
      </c>
      <c r="E20" s="143">
        <f>D20/C20</f>
        <v>1.0571553832590064</v>
      </c>
    </row>
    <row r="21" spans="1:5" ht="12.75">
      <c r="A21" s="32"/>
      <c r="B21" t="s">
        <v>468</v>
      </c>
      <c r="C21" s="28"/>
      <c r="D21" s="49"/>
      <c r="E21" s="19"/>
    </row>
    <row r="22" spans="1:5" ht="12.75">
      <c r="A22" s="32"/>
      <c r="B22" t="s">
        <v>526</v>
      </c>
      <c r="C22" s="28"/>
      <c r="D22" s="49"/>
      <c r="E22" s="19"/>
    </row>
    <row r="23" spans="1:5" ht="12.75">
      <c r="A23" s="32">
        <v>758</v>
      </c>
      <c r="B23" t="s">
        <v>16</v>
      </c>
      <c r="C23" s="28">
        <f>SUM(C271)</f>
        <v>7407162</v>
      </c>
      <c r="D23" s="81">
        <f>SUM(D271)</f>
        <v>7405845.4</v>
      </c>
      <c r="E23" s="143">
        <f aca="true" t="shared" si="0" ref="E23:E28">D23/C23</f>
        <v>0.9998222531112456</v>
      </c>
    </row>
    <row r="24" spans="1:5" ht="12.75">
      <c r="A24" s="32">
        <v>801</v>
      </c>
      <c r="B24" t="s">
        <v>19</v>
      </c>
      <c r="C24" s="28">
        <f>SUM(C333)</f>
        <v>1006203</v>
      </c>
      <c r="D24" s="81">
        <f>SUM(D333)</f>
        <v>997392.8700000001</v>
      </c>
      <c r="E24" s="143">
        <f t="shared" si="0"/>
        <v>0.9912441823369639</v>
      </c>
    </row>
    <row r="25" spans="1:5" ht="12.75">
      <c r="A25" s="32">
        <v>851</v>
      </c>
      <c r="B25" t="s">
        <v>43</v>
      </c>
      <c r="C25" s="28">
        <f>SUM(C340)</f>
        <v>30000</v>
      </c>
      <c r="D25" s="28">
        <f>SUM(D340)</f>
        <v>30000</v>
      </c>
      <c r="E25" s="143">
        <f t="shared" si="0"/>
        <v>1</v>
      </c>
    </row>
    <row r="26" spans="1:5" ht="12.75">
      <c r="A26" s="32">
        <v>852</v>
      </c>
      <c r="B26" t="s">
        <v>457</v>
      </c>
      <c r="C26" s="28">
        <f>SUM(C402)</f>
        <v>3877277</v>
      </c>
      <c r="D26" s="81">
        <f>SUM(D402)</f>
        <v>3753374.18</v>
      </c>
      <c r="E26" s="143">
        <f t="shared" si="0"/>
        <v>0.968043856551905</v>
      </c>
    </row>
    <row r="27" spans="1:5" ht="12.75">
      <c r="A27" s="32">
        <v>854</v>
      </c>
      <c r="B27" t="s">
        <v>25</v>
      </c>
      <c r="C27" s="28">
        <f>SUM(C416)</f>
        <v>523819</v>
      </c>
      <c r="D27" s="28">
        <f>SUM(D416)</f>
        <v>503443.29000000004</v>
      </c>
      <c r="E27" s="143">
        <f t="shared" si="0"/>
        <v>0.961101620979766</v>
      </c>
    </row>
    <row r="28" spans="1:5" ht="12.75">
      <c r="A28" s="32">
        <v>900</v>
      </c>
      <c r="B28" t="s">
        <v>265</v>
      </c>
      <c r="C28" s="28">
        <f>SUM(C435)</f>
        <v>344726</v>
      </c>
      <c r="D28" s="81">
        <f>SUM(D435)</f>
        <v>418348.81</v>
      </c>
      <c r="E28" s="143">
        <f t="shared" si="0"/>
        <v>1.2135690664469754</v>
      </c>
    </row>
    <row r="29" spans="1:5" ht="13.5" thickBot="1">
      <c r="A29" s="19"/>
      <c r="C29" s="28"/>
      <c r="D29" s="49"/>
      <c r="E29" s="17"/>
    </row>
    <row r="30" spans="1:5" ht="13.5" thickBot="1">
      <c r="A30" s="34"/>
      <c r="B30" s="35" t="s">
        <v>44</v>
      </c>
      <c r="C30" s="191">
        <f>SUM(C11:C29)</f>
        <v>20414737</v>
      </c>
      <c r="D30" s="192">
        <f>SUM(D11:D29)</f>
        <v>20685667.54</v>
      </c>
      <c r="E30" s="166">
        <f>D30/C30</f>
        <v>1.013271321594787</v>
      </c>
    </row>
    <row r="31" spans="1:5" ht="12.75">
      <c r="A31" s="36"/>
      <c r="B31" s="25"/>
      <c r="C31" s="37"/>
      <c r="D31" s="37"/>
      <c r="E31" s="37"/>
    </row>
    <row r="32" spans="1:5" ht="12.75">
      <c r="A32" s="36"/>
      <c r="B32" s="25"/>
      <c r="C32" s="37"/>
      <c r="D32" s="37"/>
      <c r="E32" s="37"/>
    </row>
    <row r="33" spans="1:5" ht="12.75">
      <c r="A33" s="36"/>
      <c r="B33" s="25"/>
      <c r="C33" s="37"/>
      <c r="D33" s="37"/>
      <c r="E33" s="37"/>
    </row>
    <row r="34" spans="1:5" ht="12.75">
      <c r="A34" s="36"/>
      <c r="B34" s="25"/>
      <c r="C34" s="37"/>
      <c r="D34" s="37"/>
      <c r="E34" s="37"/>
    </row>
    <row r="35" spans="1:5" ht="12.75">
      <c r="A35" s="36"/>
      <c r="B35" s="25"/>
      <c r="C35" s="37"/>
      <c r="D35" s="37"/>
      <c r="E35" s="37"/>
    </row>
    <row r="36" spans="1:5" ht="12.75">
      <c r="A36" s="36"/>
      <c r="B36" s="25"/>
      <c r="C36" s="37"/>
      <c r="D36" s="37"/>
      <c r="E36" s="37"/>
    </row>
    <row r="37" spans="1:5" ht="12.75">
      <c r="A37" s="36"/>
      <c r="B37" s="25"/>
      <c r="C37" s="37"/>
      <c r="D37" s="37"/>
      <c r="E37" s="37"/>
    </row>
    <row r="38" spans="1:5" ht="12.75">
      <c r="A38" s="36"/>
      <c r="B38" s="25"/>
      <c r="C38" s="37"/>
      <c r="D38" s="37"/>
      <c r="E38" s="37"/>
    </row>
    <row r="39" spans="1:5" ht="12.75">
      <c r="A39" s="36"/>
      <c r="B39" s="25"/>
      <c r="C39" s="37"/>
      <c r="D39" s="37"/>
      <c r="E39" s="37"/>
    </row>
    <row r="40" spans="1:5" ht="12.75">
      <c r="A40" s="36"/>
      <c r="B40" s="25"/>
      <c r="C40" s="37"/>
      <c r="D40" s="37"/>
      <c r="E40" s="37"/>
    </row>
    <row r="41" spans="1:5" ht="12.75">
      <c r="A41" s="36"/>
      <c r="B41" s="25"/>
      <c r="C41" s="37"/>
      <c r="D41" s="37"/>
      <c r="E41" s="37"/>
    </row>
    <row r="42" spans="1:5" ht="12.75">
      <c r="A42" s="36"/>
      <c r="B42" s="25"/>
      <c r="C42" s="37"/>
      <c r="D42" s="37"/>
      <c r="E42" s="37"/>
    </row>
    <row r="43" spans="1:5" ht="12.75">
      <c r="A43" s="36"/>
      <c r="B43" s="25"/>
      <c r="C43" s="37"/>
      <c r="D43" s="37"/>
      <c r="E43" s="37"/>
    </row>
    <row r="44" spans="1:5" ht="12.75">
      <c r="A44" s="36"/>
      <c r="B44" s="25"/>
      <c r="C44" s="37"/>
      <c r="D44" s="37"/>
      <c r="E44" s="37"/>
    </row>
    <row r="45" spans="1:5" ht="12.75">
      <c r="A45" s="36"/>
      <c r="B45" s="25"/>
      <c r="C45" s="37"/>
      <c r="D45" s="37"/>
      <c r="E45" s="37"/>
    </row>
    <row r="46" spans="1:5" ht="12.75">
      <c r="A46" s="36"/>
      <c r="B46" s="25"/>
      <c r="C46" s="37"/>
      <c r="D46" s="37"/>
      <c r="E46" s="37"/>
    </row>
    <row r="47" spans="1:5" ht="12.75">
      <c r="A47" s="36"/>
      <c r="B47" s="25"/>
      <c r="C47" s="37"/>
      <c r="D47" s="37"/>
      <c r="E47" s="37"/>
    </row>
    <row r="48" spans="1:5" ht="12.75">
      <c r="A48" s="36"/>
      <c r="B48" s="25"/>
      <c r="C48" s="37"/>
      <c r="D48" s="37"/>
      <c r="E48" s="37"/>
    </row>
    <row r="49" spans="1:5" ht="12.75">
      <c r="A49" s="36"/>
      <c r="B49" s="25"/>
      <c r="C49" s="37"/>
      <c r="D49" s="37"/>
      <c r="E49" s="37"/>
    </row>
    <row r="50" spans="1:5" ht="12.75">
      <c r="A50" s="36"/>
      <c r="B50" s="25"/>
      <c r="C50" s="37"/>
      <c r="D50" s="37"/>
      <c r="E50" s="37"/>
    </row>
    <row r="51" spans="1:5" ht="12.75">
      <c r="A51" s="36"/>
      <c r="B51" s="25"/>
      <c r="C51" s="37"/>
      <c r="D51" s="37"/>
      <c r="E51" s="37"/>
    </row>
    <row r="52" spans="1:5" ht="12.75">
      <c r="A52" s="36"/>
      <c r="B52" s="25"/>
      <c r="C52" s="37"/>
      <c r="D52" s="37"/>
      <c r="E52" s="37"/>
    </row>
    <row r="53" spans="1:5" ht="12.75">
      <c r="A53" s="36"/>
      <c r="B53" s="25"/>
      <c r="C53" s="37"/>
      <c r="D53" s="37"/>
      <c r="E53" s="37"/>
    </row>
    <row r="54" spans="1:5" ht="12.75">
      <c r="A54" s="36"/>
      <c r="B54" s="25"/>
      <c r="C54" s="37"/>
      <c r="D54" s="37"/>
      <c r="E54" s="37"/>
    </row>
    <row r="55" spans="1:5" ht="12.75">
      <c r="A55" s="36"/>
      <c r="B55" s="25"/>
      <c r="C55" s="37"/>
      <c r="D55" s="37"/>
      <c r="E55" s="37"/>
    </row>
    <row r="56" spans="1:5" ht="12.75">
      <c r="A56" s="36"/>
      <c r="B56" s="25"/>
      <c r="C56" s="37"/>
      <c r="D56" s="37"/>
      <c r="E56" s="37"/>
    </row>
    <row r="57" spans="1:5" ht="12.75">
      <c r="A57" s="36"/>
      <c r="B57" s="25"/>
      <c r="C57" s="37"/>
      <c r="D57" s="37"/>
      <c r="E57" s="37"/>
    </row>
    <row r="58" spans="1:5" ht="12.75">
      <c r="A58" s="36"/>
      <c r="B58" s="25"/>
      <c r="C58" s="37"/>
      <c r="D58" s="37"/>
      <c r="E58" s="37"/>
    </row>
    <row r="59" spans="1:5" ht="12.75">
      <c r="A59" s="36"/>
      <c r="B59" s="25"/>
      <c r="C59" s="37"/>
      <c r="D59" s="37"/>
      <c r="E59" s="37"/>
    </row>
    <row r="60" spans="1:5" ht="12.75">
      <c r="A60" s="36"/>
      <c r="B60" s="25"/>
      <c r="C60" s="37"/>
      <c r="D60" s="37"/>
      <c r="E60" s="37"/>
    </row>
    <row r="61" spans="1:5" ht="12.75">
      <c r="A61" s="36"/>
      <c r="B61" s="25"/>
      <c r="C61" s="37"/>
      <c r="D61" s="37"/>
      <c r="E61" s="37"/>
    </row>
    <row r="62" spans="1:5" ht="12.75">
      <c r="A62" s="36"/>
      <c r="B62" s="25"/>
      <c r="C62" s="37"/>
      <c r="D62" s="37"/>
      <c r="E62" s="37"/>
    </row>
    <row r="63" spans="1:5" ht="12.75">
      <c r="A63" s="36"/>
      <c r="B63" s="25"/>
      <c r="C63" s="37"/>
      <c r="D63" s="37"/>
      <c r="E63" s="37"/>
    </row>
    <row r="64" spans="1:5" ht="13.5" thickBot="1">
      <c r="A64" s="8"/>
      <c r="B64" s="8"/>
      <c r="C64" s="193"/>
      <c r="D64" s="193"/>
      <c r="E64" s="8"/>
    </row>
    <row r="65" spans="1:5" ht="13.5" thickTop="1">
      <c r="A65" s="144" t="s">
        <v>311</v>
      </c>
      <c r="B65" s="239"/>
      <c r="C65" s="212" t="s">
        <v>313</v>
      </c>
      <c r="D65" s="243" t="s">
        <v>368</v>
      </c>
      <c r="E65" s="11" t="s">
        <v>369</v>
      </c>
    </row>
    <row r="66" spans="1:5" ht="13.5" thickBot="1">
      <c r="A66" s="69" t="s">
        <v>310</v>
      </c>
      <c r="B66" s="240" t="s">
        <v>312</v>
      </c>
      <c r="C66" s="195" t="s">
        <v>314</v>
      </c>
      <c r="D66" s="244" t="s">
        <v>314</v>
      </c>
      <c r="E66" s="12" t="s">
        <v>370</v>
      </c>
    </row>
    <row r="67" spans="1:5" ht="13.5" thickTop="1">
      <c r="A67" s="80" t="s">
        <v>20</v>
      </c>
      <c r="B67" s="80" t="s">
        <v>21</v>
      </c>
      <c r="C67" s="196" t="s">
        <v>22</v>
      </c>
      <c r="D67" s="245" t="s">
        <v>270</v>
      </c>
      <c r="E67" s="13" t="s">
        <v>349</v>
      </c>
    </row>
    <row r="68" spans="1:5" ht="12.75">
      <c r="A68" s="145"/>
      <c r="B68" s="107"/>
      <c r="C68" s="254"/>
      <c r="D68" s="234"/>
      <c r="E68" s="67"/>
    </row>
    <row r="69" spans="1:5" ht="12.75">
      <c r="A69" s="147" t="s">
        <v>380</v>
      </c>
      <c r="B69" s="147" t="s">
        <v>355</v>
      </c>
      <c r="C69" s="102">
        <v>40147</v>
      </c>
      <c r="D69" s="246">
        <v>38850.89</v>
      </c>
      <c r="E69" s="141">
        <f>D69/C69</f>
        <v>0.9677158940892221</v>
      </c>
    </row>
    <row r="70" spans="1:5" ht="12.75">
      <c r="A70" s="123" t="s">
        <v>51</v>
      </c>
      <c r="B70" s="123" t="s">
        <v>182</v>
      </c>
      <c r="C70" s="90">
        <f>SUM(C69:C69)</f>
        <v>40147</v>
      </c>
      <c r="D70" s="247">
        <f>SUM(D69:D69)</f>
        <v>38850.89</v>
      </c>
      <c r="E70" s="143">
        <f aca="true" t="shared" si="1" ref="E70:E75">D70/C70</f>
        <v>0.9677158940892221</v>
      </c>
    </row>
    <row r="71" spans="1:5" ht="12.75">
      <c r="A71" s="123"/>
      <c r="B71" s="123"/>
      <c r="C71" s="90"/>
      <c r="D71" s="247"/>
      <c r="E71" s="143"/>
    </row>
    <row r="72" spans="1:5" ht="12.75">
      <c r="A72" s="123" t="s">
        <v>756</v>
      </c>
      <c r="B72" s="19" t="s">
        <v>381</v>
      </c>
      <c r="C72" s="90">
        <v>2456</v>
      </c>
      <c r="D72" s="247">
        <v>1678.41</v>
      </c>
      <c r="E72" s="143">
        <f t="shared" si="1"/>
        <v>0.683391693811075</v>
      </c>
    </row>
    <row r="73" spans="1:5" ht="12.75">
      <c r="A73" s="123"/>
      <c r="B73" s="19" t="s">
        <v>383</v>
      </c>
      <c r="C73" s="90"/>
      <c r="D73" s="247"/>
      <c r="E73" s="143"/>
    </row>
    <row r="74" spans="1:5" ht="12.75">
      <c r="A74" s="123"/>
      <c r="B74" s="19" t="s">
        <v>382</v>
      </c>
      <c r="C74" s="90"/>
      <c r="D74" s="247"/>
      <c r="E74" s="143"/>
    </row>
    <row r="75" spans="1:5" ht="12.75">
      <c r="A75" s="123" t="s">
        <v>683</v>
      </c>
      <c r="B75" s="19" t="s">
        <v>324</v>
      </c>
      <c r="C75" s="90">
        <v>192384</v>
      </c>
      <c r="D75" s="247">
        <v>191891.25</v>
      </c>
      <c r="E75" s="143">
        <f t="shared" si="1"/>
        <v>0.9974387163173652</v>
      </c>
    </row>
    <row r="76" spans="1:5" ht="12.75">
      <c r="A76" s="123"/>
      <c r="B76" s="19" t="s">
        <v>325</v>
      </c>
      <c r="C76" s="90"/>
      <c r="D76" s="247"/>
      <c r="E76" s="143"/>
    </row>
    <row r="77" spans="1:5" ht="12.75">
      <c r="A77" s="123"/>
      <c r="B77" s="19" t="s">
        <v>326</v>
      </c>
      <c r="C77" s="90"/>
      <c r="D77" s="247"/>
      <c r="E77" s="143"/>
    </row>
    <row r="78" spans="1:5" ht="12.75">
      <c r="A78" s="147"/>
      <c r="B78" s="20" t="s">
        <v>327</v>
      </c>
      <c r="C78" s="102"/>
      <c r="D78" s="246"/>
      <c r="E78" s="141"/>
    </row>
    <row r="79" spans="1:5" ht="12.75">
      <c r="A79" s="123" t="s">
        <v>684</v>
      </c>
      <c r="B79" s="19" t="s">
        <v>316</v>
      </c>
      <c r="C79" s="90">
        <f>SUM(C72:C78)</f>
        <v>194840</v>
      </c>
      <c r="D79" s="90">
        <f>SUM(D72:D78)</f>
        <v>193569.66</v>
      </c>
      <c r="E79" s="143">
        <f>D79/C79</f>
        <v>0.9934800862245946</v>
      </c>
    </row>
    <row r="80" spans="1:5" ht="13.5" thickBot="1">
      <c r="A80" s="148"/>
      <c r="B80" s="17"/>
      <c r="C80" s="33"/>
      <c r="D80" s="248"/>
      <c r="E80" s="82"/>
    </row>
    <row r="81" spans="1:5" ht="12.75">
      <c r="A81" s="149" t="s">
        <v>317</v>
      </c>
      <c r="B81" s="149" t="s">
        <v>318</v>
      </c>
      <c r="C81" s="31">
        <f>SUM(C70+C79)</f>
        <v>234987</v>
      </c>
      <c r="D81" s="31">
        <f>SUM(D70+D79)</f>
        <v>232420.55</v>
      </c>
      <c r="E81" s="146">
        <f>D81/C81</f>
        <v>0.9890783319928336</v>
      </c>
    </row>
    <row r="82" spans="1:6" ht="12.75">
      <c r="A82" s="149"/>
      <c r="B82" s="149"/>
      <c r="C82" s="31"/>
      <c r="D82" s="249"/>
      <c r="E82" s="66"/>
      <c r="F82" s="2"/>
    </row>
    <row r="83" spans="1:6" ht="12.75">
      <c r="A83" s="150" t="s">
        <v>384</v>
      </c>
      <c r="B83" s="241" t="s">
        <v>1</v>
      </c>
      <c r="C83" s="202">
        <v>20</v>
      </c>
      <c r="D83" s="250">
        <v>8.8</v>
      </c>
      <c r="E83" s="143">
        <f>D83/C83</f>
        <v>0.44000000000000006</v>
      </c>
      <c r="F83" s="2"/>
    </row>
    <row r="84" spans="1:6" ht="12.75">
      <c r="A84" s="150" t="s">
        <v>385</v>
      </c>
      <c r="B84" s="241" t="s">
        <v>319</v>
      </c>
      <c r="C84" s="202">
        <v>96704</v>
      </c>
      <c r="D84" s="250">
        <v>91558.06</v>
      </c>
      <c r="E84" s="143">
        <f>D84/C84</f>
        <v>0.9467866892786234</v>
      </c>
      <c r="F84" s="2"/>
    </row>
    <row r="85" spans="1:6" ht="12.75">
      <c r="A85" s="151" t="s">
        <v>757</v>
      </c>
      <c r="B85" s="242" t="s">
        <v>2</v>
      </c>
      <c r="C85" s="135">
        <v>428</v>
      </c>
      <c r="D85" s="251">
        <v>753.1</v>
      </c>
      <c r="E85" s="141">
        <f>D85/C85</f>
        <v>1.7595794392523365</v>
      </c>
      <c r="F85" s="2"/>
    </row>
    <row r="86" spans="1:6" ht="12.75">
      <c r="A86" s="150" t="s">
        <v>386</v>
      </c>
      <c r="B86" s="152" t="s">
        <v>387</v>
      </c>
      <c r="C86" s="202">
        <f>SUM(C83:C85)</f>
        <v>97152</v>
      </c>
      <c r="D86" s="250">
        <f>SUM(D83:D85)</f>
        <v>92319.96</v>
      </c>
      <c r="E86" s="143">
        <f>D86/C86</f>
        <v>0.9502630928853756</v>
      </c>
      <c r="F86" s="2"/>
    </row>
    <row r="87" spans="1:6" ht="12.75">
      <c r="A87" s="150"/>
      <c r="B87" s="150"/>
      <c r="C87" s="202"/>
      <c r="D87" s="250"/>
      <c r="E87" s="90"/>
      <c r="F87" s="2"/>
    </row>
    <row r="88" spans="1:6" ht="12.75">
      <c r="A88" s="85" t="s">
        <v>388</v>
      </c>
      <c r="B88" s="85" t="s">
        <v>1</v>
      </c>
      <c r="C88" s="28">
        <v>568</v>
      </c>
      <c r="D88" s="114">
        <v>883.6</v>
      </c>
      <c r="E88" s="143">
        <f aca="true" t="shared" si="2" ref="E88:E93">D88/C88</f>
        <v>1.5556338028169014</v>
      </c>
      <c r="F88" s="2"/>
    </row>
    <row r="89" spans="1:6" ht="12.75">
      <c r="A89" s="85" t="s">
        <v>389</v>
      </c>
      <c r="B89" s="85" t="s">
        <v>319</v>
      </c>
      <c r="C89" s="28">
        <v>442997</v>
      </c>
      <c r="D89" s="114">
        <v>475103.71</v>
      </c>
      <c r="E89" s="143">
        <f t="shared" si="2"/>
        <v>1.0724761341498927</v>
      </c>
      <c r="F89" s="2"/>
    </row>
    <row r="90" spans="1:6" ht="12.75">
      <c r="A90" s="85" t="s">
        <v>758</v>
      </c>
      <c r="B90" s="85" t="s">
        <v>2</v>
      </c>
      <c r="C90" s="28">
        <v>5078</v>
      </c>
      <c r="D90" s="114">
        <v>10944.8</v>
      </c>
      <c r="E90" s="143">
        <f t="shared" si="2"/>
        <v>2.155336746750689</v>
      </c>
      <c r="F90" s="2"/>
    </row>
    <row r="91" spans="1:6" ht="12.75">
      <c r="A91" s="85" t="s">
        <v>686</v>
      </c>
      <c r="B91" s="85" t="s">
        <v>687</v>
      </c>
      <c r="C91" s="28">
        <v>4450</v>
      </c>
      <c r="D91" s="114">
        <v>4650</v>
      </c>
      <c r="E91" s="143">
        <f t="shared" si="2"/>
        <v>1.0449438202247192</v>
      </c>
      <c r="F91" s="2"/>
    </row>
    <row r="92" spans="1:6" ht="12.75">
      <c r="A92" s="151" t="s">
        <v>759</v>
      </c>
      <c r="B92" s="178" t="s">
        <v>355</v>
      </c>
      <c r="C92" s="135">
        <v>190</v>
      </c>
      <c r="D92" s="251">
        <v>189.2</v>
      </c>
      <c r="E92" s="141">
        <f t="shared" si="2"/>
        <v>0.9957894736842104</v>
      </c>
      <c r="F92" s="2"/>
    </row>
    <row r="93" spans="1:6" ht="12.75">
      <c r="A93" s="85" t="s">
        <v>27</v>
      </c>
      <c r="B93" s="85" t="s">
        <v>28</v>
      </c>
      <c r="C93" s="204">
        <f>SUM(C88:C92)</f>
        <v>453283</v>
      </c>
      <c r="D93" s="114">
        <f>SUM(D88:D92)</f>
        <v>491771.31</v>
      </c>
      <c r="E93" s="143">
        <f t="shared" si="2"/>
        <v>1.0849101113432447</v>
      </c>
      <c r="F93" s="2"/>
    </row>
    <row r="94" spans="1:6" ht="12.75">
      <c r="A94" s="15"/>
      <c r="B94" s="54"/>
      <c r="C94" s="204"/>
      <c r="D94" s="61"/>
      <c r="E94" s="143"/>
      <c r="F94" s="2"/>
    </row>
    <row r="95" spans="1:6" ht="12.75">
      <c r="A95" s="15" t="s">
        <v>688</v>
      </c>
      <c r="B95" s="237" t="s">
        <v>1</v>
      </c>
      <c r="C95" s="204">
        <v>30</v>
      </c>
      <c r="D95" s="61">
        <v>8.8</v>
      </c>
      <c r="E95" s="143">
        <f>D95/C95</f>
        <v>0.29333333333333333</v>
      </c>
      <c r="F95" s="2"/>
    </row>
    <row r="96" spans="1:6" ht="12.75">
      <c r="A96" s="15" t="s">
        <v>390</v>
      </c>
      <c r="B96" s="2" t="s">
        <v>319</v>
      </c>
      <c r="C96" s="28">
        <v>2740</v>
      </c>
      <c r="D96" s="61">
        <v>2664.99</v>
      </c>
      <c r="E96" s="143">
        <f>D96/C96</f>
        <v>0.9726240875912407</v>
      </c>
      <c r="F96" s="2"/>
    </row>
    <row r="97" spans="1:6" ht="12.75">
      <c r="A97" s="16" t="s">
        <v>760</v>
      </c>
      <c r="B97" s="3" t="s">
        <v>2</v>
      </c>
      <c r="C97" s="30">
        <v>10</v>
      </c>
      <c r="D97" s="75">
        <v>8.8</v>
      </c>
      <c r="E97" s="141">
        <f>D97/C97</f>
        <v>0.8800000000000001</v>
      </c>
      <c r="F97" s="2"/>
    </row>
    <row r="98" spans="1:6" ht="12.75">
      <c r="A98" s="15" t="s">
        <v>524</v>
      </c>
      <c r="B98" s="2" t="s">
        <v>525</v>
      </c>
      <c r="C98" s="204">
        <f>SUM(C95:C97)</f>
        <v>2780</v>
      </c>
      <c r="D98" s="114">
        <f>SUM(D95:D97)</f>
        <v>2682.59</v>
      </c>
      <c r="E98" s="143">
        <f>D98/C98</f>
        <v>0.9649604316546763</v>
      </c>
      <c r="F98" s="2"/>
    </row>
    <row r="99" spans="1:5" ht="13.5" thickBot="1">
      <c r="A99" s="21"/>
      <c r="B99" s="22"/>
      <c r="C99" s="206"/>
      <c r="D99" s="252"/>
      <c r="E99" s="82"/>
    </row>
    <row r="100" spans="1:5" ht="12.75">
      <c r="A100" s="23">
        <v>400</v>
      </c>
      <c r="B100" s="1" t="s">
        <v>391</v>
      </c>
      <c r="C100" s="31">
        <f>SUM(C86+C93+C98)</f>
        <v>553215</v>
      </c>
      <c r="D100" s="37">
        <f>SUM(D86+D93+D98)</f>
        <v>586773.86</v>
      </c>
      <c r="E100" s="146">
        <f>D100/C100</f>
        <v>1.0606615149625371</v>
      </c>
    </row>
    <row r="101" spans="1:5" ht="12.75">
      <c r="A101" s="23"/>
      <c r="B101" s="1" t="s">
        <v>23</v>
      </c>
      <c r="C101" s="31"/>
      <c r="D101" s="37"/>
      <c r="E101" s="66"/>
    </row>
    <row r="102" spans="1:5" ht="12.75">
      <c r="A102" s="23"/>
      <c r="B102" s="1"/>
      <c r="C102" s="31"/>
      <c r="D102" s="37"/>
      <c r="E102" s="66"/>
    </row>
    <row r="103" spans="1:5" ht="12.75">
      <c r="A103" s="95" t="s">
        <v>689</v>
      </c>
      <c r="B103" s="126" t="s">
        <v>355</v>
      </c>
      <c r="C103" s="90">
        <v>0</v>
      </c>
      <c r="D103" s="199">
        <v>2800</v>
      </c>
      <c r="E103" s="143">
        <v>0</v>
      </c>
    </row>
    <row r="104" spans="1:5" ht="12.75">
      <c r="A104" s="95" t="s">
        <v>664</v>
      </c>
      <c r="B104" s="126" t="s">
        <v>690</v>
      </c>
      <c r="C104" s="90">
        <v>71500</v>
      </c>
      <c r="D104" s="199">
        <v>71500</v>
      </c>
      <c r="E104" s="143">
        <f>D104/C104</f>
        <v>1</v>
      </c>
    </row>
    <row r="105" spans="1:5" ht="12.75">
      <c r="A105" s="95"/>
      <c r="B105" s="126" t="s">
        <v>665</v>
      </c>
      <c r="C105" s="90"/>
      <c r="D105" s="199"/>
      <c r="E105" s="143"/>
    </row>
    <row r="106" spans="1:5" ht="12.75">
      <c r="A106" s="95"/>
      <c r="B106" s="126" t="s">
        <v>666</v>
      </c>
      <c r="C106" s="90"/>
      <c r="D106" s="199"/>
      <c r="E106" s="143"/>
    </row>
    <row r="107" spans="1:5" ht="12.75">
      <c r="A107" s="154" t="s">
        <v>247</v>
      </c>
      <c r="B107" s="155" t="s">
        <v>305</v>
      </c>
      <c r="C107" s="208">
        <f>SUM(C103:C106)</f>
        <v>71500</v>
      </c>
      <c r="D107" s="253">
        <f>SUM(D103:D106)</f>
        <v>74300</v>
      </c>
      <c r="E107" s="157">
        <f>D107/C107</f>
        <v>1.0391608391608391</v>
      </c>
    </row>
    <row r="108" spans="1:5" ht="12.75">
      <c r="A108" s="95"/>
      <c r="B108" s="153"/>
      <c r="C108" s="90"/>
      <c r="D108" s="199"/>
      <c r="E108" s="143"/>
    </row>
    <row r="109" spans="1:5" ht="12.75">
      <c r="A109" s="95" t="s">
        <v>710</v>
      </c>
      <c r="B109" s="153" t="s">
        <v>711</v>
      </c>
      <c r="C109" s="90">
        <v>404535</v>
      </c>
      <c r="D109" s="199">
        <v>403126.6</v>
      </c>
      <c r="E109" s="143">
        <f>D109/C109</f>
        <v>0.9965184718256763</v>
      </c>
    </row>
    <row r="110" spans="1:5" ht="12.75">
      <c r="A110" s="95"/>
      <c r="B110" s="153" t="s">
        <v>712</v>
      </c>
      <c r="C110" s="90"/>
      <c r="D110" s="199"/>
      <c r="E110" s="143"/>
    </row>
    <row r="111" spans="1:5" ht="12.75">
      <c r="A111" s="98"/>
      <c r="B111" s="255" t="s">
        <v>529</v>
      </c>
      <c r="C111" s="102"/>
      <c r="D111" s="198"/>
      <c r="E111" s="141"/>
    </row>
    <row r="112" spans="1:5" ht="12.75">
      <c r="A112" s="95" t="s">
        <v>579</v>
      </c>
      <c r="B112" s="153" t="s">
        <v>316</v>
      </c>
      <c r="C112" s="90">
        <f>SUM(C109:C111)</f>
        <v>404535</v>
      </c>
      <c r="D112" s="90">
        <f>SUM(D109:D111)</f>
        <v>403126.6</v>
      </c>
      <c r="E112" s="143">
        <f>D112/C112</f>
        <v>0.9965184718256763</v>
      </c>
    </row>
    <row r="113" spans="1:5" ht="13.5" thickBot="1">
      <c r="A113" s="100"/>
      <c r="B113" s="137"/>
      <c r="C113" s="158"/>
      <c r="D113" s="209"/>
      <c r="E113" s="158"/>
    </row>
    <row r="114" spans="1:5" ht="12.75">
      <c r="A114" s="92">
        <v>600</v>
      </c>
      <c r="B114" s="156" t="s">
        <v>46</v>
      </c>
      <c r="C114" s="210">
        <f>SUM(C107+C112)</f>
        <v>476035</v>
      </c>
      <c r="D114" s="210">
        <f>SUM(D107+D112)</f>
        <v>477426.6</v>
      </c>
      <c r="E114" s="146">
        <f>D114/C114</f>
        <v>1.0029233144621719</v>
      </c>
    </row>
    <row r="115" spans="1:5" ht="12.75">
      <c r="A115" s="92"/>
      <c r="B115" s="156"/>
      <c r="C115" s="210"/>
      <c r="D115" s="211"/>
      <c r="E115" s="146"/>
    </row>
    <row r="116" spans="1:5" ht="12.75">
      <c r="A116" s="95" t="s">
        <v>392</v>
      </c>
      <c r="B116" s="126" t="s">
        <v>397</v>
      </c>
      <c r="C116" s="202">
        <v>84701</v>
      </c>
      <c r="D116" s="201">
        <v>84487.37</v>
      </c>
      <c r="E116" s="143">
        <f>D116/C116</f>
        <v>0.9974778337918088</v>
      </c>
    </row>
    <row r="117" spans="1:5" ht="12.75">
      <c r="A117" s="95"/>
      <c r="B117" s="126" t="s">
        <v>398</v>
      </c>
      <c r="C117" s="202"/>
      <c r="D117" s="201"/>
      <c r="E117" s="90"/>
    </row>
    <row r="118" spans="1:5" ht="12.75">
      <c r="A118" s="95" t="s">
        <v>393</v>
      </c>
      <c r="B118" s="126" t="s">
        <v>1</v>
      </c>
      <c r="C118" s="202">
        <v>192</v>
      </c>
      <c r="D118" s="201">
        <v>402.8</v>
      </c>
      <c r="E118" s="143">
        <f>D118/C118</f>
        <v>2.097916666666667</v>
      </c>
    </row>
    <row r="119" spans="1:5" ht="12.75">
      <c r="A119" s="95" t="s">
        <v>394</v>
      </c>
      <c r="B119" t="s">
        <v>381</v>
      </c>
      <c r="C119" s="202">
        <v>84601</v>
      </c>
      <c r="D119" s="201">
        <v>92476.77</v>
      </c>
      <c r="E119" s="143">
        <f>D119/C119</f>
        <v>1.0930931076464818</v>
      </c>
    </row>
    <row r="120" spans="1:5" ht="12.75">
      <c r="A120" s="95"/>
      <c r="B120" t="s">
        <v>383</v>
      </c>
      <c r="C120" s="202"/>
      <c r="D120" s="201"/>
      <c r="E120" s="90"/>
    </row>
    <row r="121" spans="1:5" ht="12.75">
      <c r="A121" s="95"/>
      <c r="B121" s="5" t="s">
        <v>382</v>
      </c>
      <c r="C121" s="202"/>
      <c r="D121" s="201"/>
      <c r="E121" s="90"/>
    </row>
    <row r="122" spans="1:5" ht="12.75">
      <c r="A122" s="95" t="s">
        <v>395</v>
      </c>
      <c r="B122" s="87" t="s">
        <v>399</v>
      </c>
      <c r="C122" s="202">
        <v>12561</v>
      </c>
      <c r="D122" s="201">
        <v>12558.74</v>
      </c>
      <c r="E122" s="143">
        <f>D122/C122</f>
        <v>0.999820078019266</v>
      </c>
    </row>
    <row r="123" spans="1:5" ht="12.75">
      <c r="A123" s="95"/>
      <c r="B123" s="87" t="s">
        <v>400</v>
      </c>
      <c r="C123" s="202"/>
      <c r="D123" s="201"/>
      <c r="E123" s="90"/>
    </row>
    <row r="124" spans="1:5" ht="12.75">
      <c r="A124" s="98"/>
      <c r="B124" s="88"/>
      <c r="C124" s="135"/>
      <c r="D124" s="203"/>
      <c r="E124" s="102"/>
    </row>
    <row r="125" spans="1:5" ht="12.75">
      <c r="A125" s="96"/>
      <c r="B125" s="87"/>
      <c r="C125" s="201"/>
      <c r="D125" s="201"/>
      <c r="E125" s="199"/>
    </row>
    <row r="126" spans="1:5" ht="12.75">
      <c r="A126" s="96"/>
      <c r="B126" s="87"/>
      <c r="C126" s="201"/>
      <c r="D126" s="201"/>
      <c r="E126" s="199"/>
    </row>
    <row r="127" spans="1:5" ht="13.5" thickBot="1">
      <c r="A127" s="8"/>
      <c r="B127" s="8"/>
      <c r="C127" s="193"/>
      <c r="D127" s="193"/>
      <c r="E127" s="8"/>
    </row>
    <row r="128" spans="1:5" ht="13.5" thickTop="1">
      <c r="A128" s="144" t="s">
        <v>311</v>
      </c>
      <c r="B128" s="239"/>
      <c r="C128" s="212" t="s">
        <v>313</v>
      </c>
      <c r="D128" s="243" t="s">
        <v>368</v>
      </c>
      <c r="E128" s="11" t="s">
        <v>369</v>
      </c>
    </row>
    <row r="129" spans="1:5" ht="13.5" thickBot="1">
      <c r="A129" s="69" t="s">
        <v>310</v>
      </c>
      <c r="B129" s="240" t="s">
        <v>312</v>
      </c>
      <c r="C129" s="195" t="s">
        <v>314</v>
      </c>
      <c r="D129" s="244" t="s">
        <v>314</v>
      </c>
      <c r="E129" s="12" t="s">
        <v>370</v>
      </c>
    </row>
    <row r="130" spans="1:5" ht="13.5" thickTop="1">
      <c r="A130" s="80" t="s">
        <v>20</v>
      </c>
      <c r="B130" s="80" t="s">
        <v>21</v>
      </c>
      <c r="C130" s="196" t="s">
        <v>22</v>
      </c>
      <c r="D130" s="245" t="s">
        <v>270</v>
      </c>
      <c r="E130" s="13" t="s">
        <v>349</v>
      </c>
    </row>
    <row r="131" spans="1:5" ht="12.75">
      <c r="A131" s="95"/>
      <c r="B131" s="87"/>
      <c r="C131" s="202"/>
      <c r="D131" s="201"/>
      <c r="E131" s="90"/>
    </row>
    <row r="132" spans="1:5" ht="12.75">
      <c r="A132" s="95" t="s">
        <v>396</v>
      </c>
      <c r="B132" s="127" t="s">
        <v>401</v>
      </c>
      <c r="C132" s="202">
        <v>67280</v>
      </c>
      <c r="D132" s="201">
        <v>54133</v>
      </c>
      <c r="E132" s="143">
        <f>D132/C132</f>
        <v>0.8045927467300832</v>
      </c>
    </row>
    <row r="133" spans="1:5" ht="12.75">
      <c r="A133" s="15"/>
      <c r="B133" s="2" t="s">
        <v>530</v>
      </c>
      <c r="C133" s="204"/>
      <c r="D133" s="61"/>
      <c r="E133" s="63"/>
    </row>
    <row r="134" spans="1:5" ht="12.75">
      <c r="A134" s="15" t="s">
        <v>761</v>
      </c>
      <c r="B134" s="2" t="s">
        <v>319</v>
      </c>
      <c r="C134" s="204">
        <v>1600</v>
      </c>
      <c r="D134" s="61">
        <v>1600</v>
      </c>
      <c r="E134" s="143">
        <f>D134/C134</f>
        <v>1</v>
      </c>
    </row>
    <row r="135" spans="1:5" ht="12.75">
      <c r="A135" s="15" t="s">
        <v>762</v>
      </c>
      <c r="B135" s="2" t="s">
        <v>2</v>
      </c>
      <c r="C135" s="204">
        <v>1244</v>
      </c>
      <c r="D135" s="61">
        <v>1849.66</v>
      </c>
      <c r="E135" s="143">
        <f>D135/C135</f>
        <v>1.4868649517684889</v>
      </c>
    </row>
    <row r="136" spans="1:5" ht="12.75">
      <c r="A136" s="38" t="s">
        <v>320</v>
      </c>
      <c r="B136" s="62" t="s">
        <v>321</v>
      </c>
      <c r="C136" s="213">
        <f>SUM(C116:C135)</f>
        <v>252179</v>
      </c>
      <c r="D136" s="112">
        <f>SUM(D116:D135)</f>
        <v>247508.34</v>
      </c>
      <c r="E136" s="157">
        <f>D136/C136</f>
        <v>0.981478790858874</v>
      </c>
    </row>
    <row r="137" spans="1:5" ht="12.75">
      <c r="A137" s="19"/>
      <c r="C137" s="28"/>
      <c r="D137" s="49"/>
      <c r="E137" s="143"/>
    </row>
    <row r="138" spans="1:5" ht="12.75">
      <c r="A138" s="19" t="s">
        <v>402</v>
      </c>
      <c r="B138" t="s">
        <v>319</v>
      </c>
      <c r="C138" s="28">
        <v>150</v>
      </c>
      <c r="D138" s="49">
        <v>506.02</v>
      </c>
      <c r="E138" s="143">
        <f>D138/C138</f>
        <v>3.3734666666666664</v>
      </c>
    </row>
    <row r="139" spans="1:5" ht="12.75">
      <c r="A139" s="19" t="s">
        <v>763</v>
      </c>
      <c r="B139" t="s">
        <v>2</v>
      </c>
      <c r="C139" s="28">
        <v>10</v>
      </c>
      <c r="D139" s="49">
        <v>0</v>
      </c>
      <c r="E139" s="143">
        <f>D139/C139</f>
        <v>0</v>
      </c>
    </row>
    <row r="140" spans="1:5" ht="12.75">
      <c r="A140" s="20" t="s">
        <v>691</v>
      </c>
      <c r="B140" s="3" t="s">
        <v>355</v>
      </c>
      <c r="C140" s="30">
        <v>432</v>
      </c>
      <c r="D140" s="72">
        <v>431.82</v>
      </c>
      <c r="E140" s="141">
        <f>D140/C140</f>
        <v>0.9995833333333333</v>
      </c>
    </row>
    <row r="141" spans="1:5" ht="12.75">
      <c r="A141" s="19" t="s">
        <v>322</v>
      </c>
      <c r="B141" t="s">
        <v>316</v>
      </c>
      <c r="C141" s="28">
        <f>SUM(C138:C140)</f>
        <v>592</v>
      </c>
      <c r="D141" s="49">
        <f>SUM(D138:D140)</f>
        <v>937.8399999999999</v>
      </c>
      <c r="E141" s="143">
        <f>D141/C141</f>
        <v>1.584189189189189</v>
      </c>
    </row>
    <row r="142" spans="1:5" ht="13.5" thickBot="1">
      <c r="A142" s="17"/>
      <c r="B142" s="10"/>
      <c r="C142" s="33"/>
      <c r="D142" s="200"/>
      <c r="E142" s="82"/>
    </row>
    <row r="143" spans="1:5" ht="12.75">
      <c r="A143" s="56">
        <v>700</v>
      </c>
      <c r="B143" s="57" t="s">
        <v>323</v>
      </c>
      <c r="C143" s="50">
        <f>SUM(C136+C141)</f>
        <v>252771</v>
      </c>
      <c r="D143" s="140">
        <f>SUM(D136+D141)</f>
        <v>248446.18</v>
      </c>
      <c r="E143" s="176">
        <f>D143/C143</f>
        <v>0.9828903632141345</v>
      </c>
    </row>
    <row r="144" spans="1:5" ht="12.75">
      <c r="A144" s="14"/>
      <c r="B144" s="9"/>
      <c r="C144" s="197"/>
      <c r="D144" s="214"/>
      <c r="E144" s="14"/>
    </row>
    <row r="145" spans="1:5" ht="12.75">
      <c r="A145" s="95" t="s">
        <v>692</v>
      </c>
      <c r="B145" s="96" t="s">
        <v>693</v>
      </c>
      <c r="C145" s="90">
        <v>4125</v>
      </c>
      <c r="D145" s="199">
        <v>4125</v>
      </c>
      <c r="E145" s="143">
        <f>D145/C145</f>
        <v>1</v>
      </c>
    </row>
    <row r="146" spans="1:5" ht="12.75">
      <c r="A146" s="95"/>
      <c r="B146" s="96" t="s">
        <v>694</v>
      </c>
      <c r="C146" s="90"/>
      <c r="D146" s="199"/>
      <c r="E146" s="97"/>
    </row>
    <row r="147" spans="1:5" ht="12.75">
      <c r="A147" s="98"/>
      <c r="B147" s="99" t="s">
        <v>529</v>
      </c>
      <c r="C147" s="102"/>
      <c r="D147" s="198"/>
      <c r="E147" s="109"/>
    </row>
    <row r="148" spans="1:5" ht="12.75">
      <c r="A148" s="95" t="s">
        <v>248</v>
      </c>
      <c r="B148" s="96" t="s">
        <v>249</v>
      </c>
      <c r="C148" s="90">
        <f>SUM(C145:C147)</f>
        <v>4125</v>
      </c>
      <c r="D148" s="90">
        <f>SUM(D145:D147)</f>
        <v>4125</v>
      </c>
      <c r="E148" s="143">
        <f>D148/C148</f>
        <v>1</v>
      </c>
    </row>
    <row r="149" spans="1:5" ht="13.5" thickBot="1">
      <c r="A149" s="100"/>
      <c r="B149" s="101"/>
      <c r="C149" s="158"/>
      <c r="D149" s="209"/>
      <c r="E149" s="185"/>
    </row>
    <row r="150" spans="1:5" ht="12.75">
      <c r="A150" s="92">
        <v>730</v>
      </c>
      <c r="B150" s="184" t="s">
        <v>47</v>
      </c>
      <c r="C150" s="210">
        <f>SUM(C148)</f>
        <v>4125</v>
      </c>
      <c r="D150" s="210">
        <f>SUM(D148)</f>
        <v>4125</v>
      </c>
      <c r="E150" s="146">
        <f>D150/C150</f>
        <v>1</v>
      </c>
    </row>
    <row r="151" spans="1:5" ht="12.75">
      <c r="A151" s="95"/>
      <c r="B151" s="96"/>
      <c r="C151" s="90"/>
      <c r="D151" s="199"/>
      <c r="E151" s="97"/>
    </row>
    <row r="152" spans="1:5" ht="12.75">
      <c r="A152" s="19" t="s">
        <v>403</v>
      </c>
      <c r="B152" t="s">
        <v>324</v>
      </c>
      <c r="C152" s="28">
        <v>73500</v>
      </c>
      <c r="D152" s="61">
        <v>73280.99</v>
      </c>
      <c r="E152" s="143">
        <f>D152/C152</f>
        <v>0.9970202721088436</v>
      </c>
    </row>
    <row r="153" spans="1:5" ht="12.75">
      <c r="A153" s="19"/>
      <c r="B153" t="s">
        <v>325</v>
      </c>
      <c r="C153" s="28"/>
      <c r="D153" s="61"/>
      <c r="E153" s="63"/>
    </row>
    <row r="154" spans="1:5" ht="12.75">
      <c r="A154" s="19"/>
      <c r="B154" t="s">
        <v>326</v>
      </c>
      <c r="C154" s="28"/>
      <c r="D154" s="61"/>
      <c r="E154" s="63"/>
    </row>
    <row r="155" spans="1:5" ht="12.75">
      <c r="A155" s="19"/>
      <c r="B155" s="5" t="s">
        <v>327</v>
      </c>
      <c r="C155" s="28"/>
      <c r="D155" s="61"/>
      <c r="E155" s="63"/>
    </row>
    <row r="156" spans="1:5" ht="12.75">
      <c r="A156" s="19" t="s">
        <v>404</v>
      </c>
      <c r="B156" s="87" t="s">
        <v>405</v>
      </c>
      <c r="C156" s="28">
        <v>1550</v>
      </c>
      <c r="D156" s="61">
        <v>3531.24</v>
      </c>
      <c r="E156" s="143">
        <f>D156/C156</f>
        <v>2.2782193548387095</v>
      </c>
    </row>
    <row r="157" spans="1:5" ht="12.75">
      <c r="A157" s="19"/>
      <c r="B157" s="87" t="s">
        <v>406</v>
      </c>
      <c r="C157" s="28"/>
      <c r="D157" s="61"/>
      <c r="E157" s="63"/>
    </row>
    <row r="158" spans="1:5" ht="12.75">
      <c r="A158" s="20"/>
      <c r="B158" s="88" t="s">
        <v>407</v>
      </c>
      <c r="C158" s="30"/>
      <c r="D158" s="75"/>
      <c r="E158" s="65"/>
    </row>
    <row r="159" spans="1:5" ht="12.75">
      <c r="A159" s="38" t="s">
        <v>328</v>
      </c>
      <c r="B159" t="s">
        <v>329</v>
      </c>
      <c r="C159" s="28">
        <f>SUM(C152:C158)</f>
        <v>75050</v>
      </c>
      <c r="D159" s="61">
        <f>SUM(D152:D158)</f>
        <v>76812.23000000001</v>
      </c>
      <c r="E159" s="143">
        <f>D159/C159</f>
        <v>1.0234807461692206</v>
      </c>
    </row>
    <row r="160" spans="1:5" ht="12.75">
      <c r="A160" s="19"/>
      <c r="C160" s="28"/>
      <c r="D160" s="61"/>
      <c r="E160" s="63"/>
    </row>
    <row r="161" spans="1:5" ht="12.75">
      <c r="A161" s="19" t="s">
        <v>695</v>
      </c>
      <c r="B161" t="s">
        <v>1</v>
      </c>
      <c r="C161" s="28">
        <v>100</v>
      </c>
      <c r="D161" s="61">
        <v>50</v>
      </c>
      <c r="E161" s="143">
        <f>D161/C161</f>
        <v>0.5</v>
      </c>
    </row>
    <row r="162" spans="1:5" ht="12.75">
      <c r="A162" s="19" t="s">
        <v>408</v>
      </c>
      <c r="B162" s="5" t="s">
        <v>319</v>
      </c>
      <c r="C162" s="28">
        <v>6087</v>
      </c>
      <c r="D162" s="61">
        <v>7655.49</v>
      </c>
      <c r="E162" s="143">
        <f>D162/C162</f>
        <v>1.2576786594381468</v>
      </c>
    </row>
    <row r="163" spans="1:5" ht="12.75">
      <c r="A163" s="19" t="s">
        <v>696</v>
      </c>
      <c r="B163" s="87" t="s">
        <v>697</v>
      </c>
      <c r="C163" s="28">
        <v>0</v>
      </c>
      <c r="D163" s="215">
        <v>50.1</v>
      </c>
      <c r="E163" s="143">
        <v>0</v>
      </c>
    </row>
    <row r="164" spans="1:5" ht="12.75">
      <c r="A164" s="128" t="s">
        <v>764</v>
      </c>
      <c r="B164" s="2" t="s">
        <v>2</v>
      </c>
      <c r="C164" s="28">
        <v>10</v>
      </c>
      <c r="D164" s="215">
        <v>7.5</v>
      </c>
      <c r="E164" s="143">
        <f>D164/C164</f>
        <v>0.75</v>
      </c>
    </row>
    <row r="165" spans="1:5" ht="12.75">
      <c r="A165" s="187" t="s">
        <v>667</v>
      </c>
      <c r="B165" s="186" t="s">
        <v>668</v>
      </c>
      <c r="C165" s="30">
        <v>5666</v>
      </c>
      <c r="D165" s="75">
        <v>5676.1</v>
      </c>
      <c r="E165" s="141">
        <f>D165/C165</f>
        <v>1.0017825626544299</v>
      </c>
    </row>
    <row r="166" spans="1:5" ht="12.75">
      <c r="A166" s="19" t="s">
        <v>304</v>
      </c>
      <c r="B166" s="87" t="s">
        <v>374</v>
      </c>
      <c r="C166" s="28">
        <f>SUM(C161:C165)</f>
        <v>11863</v>
      </c>
      <c r="D166" s="28">
        <f>SUM(D161:D165)</f>
        <v>13439.19</v>
      </c>
      <c r="E166" s="143">
        <f>D166/C166</f>
        <v>1.1328660541178455</v>
      </c>
    </row>
    <row r="167" spans="1:5" ht="13.5" thickBot="1">
      <c r="A167" s="17"/>
      <c r="B167" s="10"/>
      <c r="C167" s="33"/>
      <c r="D167" s="73"/>
      <c r="E167" s="82"/>
    </row>
    <row r="168" spans="1:5" ht="12.75">
      <c r="A168" s="56">
        <v>750</v>
      </c>
      <c r="B168" s="57" t="s">
        <v>330</v>
      </c>
      <c r="C168" s="50">
        <f>SUM(C159+C166)</f>
        <v>86913</v>
      </c>
      <c r="D168" s="140">
        <f>SUM(D159+D166)</f>
        <v>90251.42000000001</v>
      </c>
      <c r="E168" s="146">
        <f>D168/C168</f>
        <v>1.038411054732894</v>
      </c>
    </row>
    <row r="169" spans="1:5" ht="12.75">
      <c r="A169" s="19"/>
      <c r="C169" s="28"/>
      <c r="D169" s="49"/>
      <c r="E169" s="63"/>
    </row>
    <row r="170" spans="1:5" ht="12.75">
      <c r="A170" s="19" t="s">
        <v>409</v>
      </c>
      <c r="B170" t="s">
        <v>324</v>
      </c>
      <c r="C170" s="28">
        <v>1380</v>
      </c>
      <c r="D170" s="49">
        <v>1380</v>
      </c>
      <c r="E170" s="143">
        <f>D170/C170</f>
        <v>1</v>
      </c>
    </row>
    <row r="171" spans="1:5" ht="12.75">
      <c r="A171" s="19"/>
      <c r="B171" t="s">
        <v>325</v>
      </c>
      <c r="C171" s="28"/>
      <c r="D171" s="49"/>
      <c r="E171" s="63"/>
    </row>
    <row r="172" spans="1:5" ht="12.75">
      <c r="A172" s="19"/>
      <c r="B172" t="s">
        <v>326</v>
      </c>
      <c r="C172" s="28"/>
      <c r="D172" s="49"/>
      <c r="E172" s="63"/>
    </row>
    <row r="173" spans="1:5" ht="12.75">
      <c r="A173" s="20"/>
      <c r="B173" s="4" t="s">
        <v>327</v>
      </c>
      <c r="C173" s="30"/>
      <c r="D173" s="72"/>
      <c r="E173" s="65"/>
    </row>
    <row r="174" spans="1:5" ht="12.75">
      <c r="A174" s="19" t="s">
        <v>332</v>
      </c>
      <c r="B174" t="s">
        <v>275</v>
      </c>
      <c r="C174" s="28">
        <f>SUM(C170:C173)</f>
        <v>1380</v>
      </c>
      <c r="D174" s="49">
        <f>SUM(D170:D173)</f>
        <v>1380</v>
      </c>
      <c r="E174" s="143">
        <f>D174/C174</f>
        <v>1</v>
      </c>
    </row>
    <row r="175" spans="1:5" ht="12.75">
      <c r="A175" s="19"/>
      <c r="B175" t="s">
        <v>276</v>
      </c>
      <c r="C175" s="28"/>
      <c r="D175" s="49"/>
      <c r="E175" s="63"/>
    </row>
    <row r="176" spans="1:5" ht="12.75">
      <c r="A176" s="19"/>
      <c r="C176" s="28"/>
      <c r="D176" s="49"/>
      <c r="E176" s="63"/>
    </row>
    <row r="177" spans="1:5" ht="12.75">
      <c r="A177" s="19" t="s">
        <v>765</v>
      </c>
      <c r="B177" t="s">
        <v>324</v>
      </c>
      <c r="C177" s="28">
        <v>11833</v>
      </c>
      <c r="D177" s="49">
        <v>11832.98</v>
      </c>
      <c r="E177" s="143">
        <f>D177/C177</f>
        <v>0.9999983098115439</v>
      </c>
    </row>
    <row r="178" spans="1:5" ht="12.75">
      <c r="A178" s="19"/>
      <c r="B178" t="s">
        <v>325</v>
      </c>
      <c r="C178" s="28"/>
      <c r="D178" s="49"/>
      <c r="E178" s="63"/>
    </row>
    <row r="179" spans="1:5" ht="12.75">
      <c r="A179" s="19"/>
      <c r="B179" t="s">
        <v>326</v>
      </c>
      <c r="C179" s="28"/>
      <c r="D179" s="49"/>
      <c r="E179" s="63"/>
    </row>
    <row r="180" spans="1:5" ht="12.75">
      <c r="A180" s="20"/>
      <c r="B180" s="4" t="s">
        <v>327</v>
      </c>
      <c r="C180" s="30"/>
      <c r="D180" s="72"/>
      <c r="E180" s="65"/>
    </row>
    <row r="181" spans="1:5" ht="12.75">
      <c r="A181" s="19" t="s">
        <v>766</v>
      </c>
      <c r="B181" t="s">
        <v>767</v>
      </c>
      <c r="C181" s="28">
        <f>SUM(C177:C180)</f>
        <v>11833</v>
      </c>
      <c r="D181" s="49">
        <f>SUM(D177:D180)</f>
        <v>11832.98</v>
      </c>
      <c r="E181" s="143">
        <f>D181/C181</f>
        <v>0.9999983098115439</v>
      </c>
    </row>
    <row r="182" spans="1:5" ht="13.5" thickBot="1">
      <c r="A182" s="17"/>
      <c r="B182" s="10"/>
      <c r="C182" s="33"/>
      <c r="D182" s="200"/>
      <c r="E182" s="82"/>
    </row>
    <row r="183" spans="1:5" ht="12.75">
      <c r="A183" s="56">
        <v>751</v>
      </c>
      <c r="B183" s="57" t="s">
        <v>275</v>
      </c>
      <c r="C183" s="50">
        <f>SUM(C174+C181)</f>
        <v>13213</v>
      </c>
      <c r="D183" s="50">
        <f>SUM(D174+D181)</f>
        <v>13212.98</v>
      </c>
      <c r="E183" s="146">
        <f>D183/C183</f>
        <v>0.9999984863392114</v>
      </c>
    </row>
    <row r="184" spans="1:5" ht="12.75">
      <c r="A184" s="23"/>
      <c r="B184" s="25" t="s">
        <v>276</v>
      </c>
      <c r="C184" s="31"/>
      <c r="D184" s="37"/>
      <c r="E184" s="31"/>
    </row>
    <row r="185" spans="1:5" ht="12.75">
      <c r="A185" s="258"/>
      <c r="B185" s="26"/>
      <c r="C185" s="219"/>
      <c r="D185" s="220"/>
      <c r="E185" s="219"/>
    </row>
    <row r="186" spans="1:5" ht="12.75">
      <c r="A186" s="24"/>
      <c r="B186" s="25"/>
      <c r="C186" s="37"/>
      <c r="D186" s="37"/>
      <c r="E186" s="37"/>
    </row>
    <row r="187" spans="1:5" ht="12.75">
      <c r="A187" s="24"/>
      <c r="B187" s="25"/>
      <c r="C187" s="37"/>
      <c r="D187" s="37"/>
      <c r="E187" s="37"/>
    </row>
    <row r="188" spans="1:5" ht="12.75">
      <c r="A188" s="24"/>
      <c r="B188" s="25"/>
      <c r="C188" s="37"/>
      <c r="D188" s="37"/>
      <c r="E188" s="37"/>
    </row>
    <row r="189" spans="1:5" ht="13.5" thickBot="1">
      <c r="A189" s="8"/>
      <c r="B189" s="8"/>
      <c r="C189" s="193"/>
      <c r="D189" s="193"/>
      <c r="E189" s="8"/>
    </row>
    <row r="190" spans="1:5" ht="13.5" thickTop="1">
      <c r="A190" s="144" t="s">
        <v>311</v>
      </c>
      <c r="B190" s="239"/>
      <c r="C190" s="212" t="s">
        <v>313</v>
      </c>
      <c r="D190" s="243" t="s">
        <v>368</v>
      </c>
      <c r="E190" s="11" t="s">
        <v>369</v>
      </c>
    </row>
    <row r="191" spans="1:5" ht="13.5" thickBot="1">
      <c r="A191" s="69" t="s">
        <v>310</v>
      </c>
      <c r="B191" s="240" t="s">
        <v>312</v>
      </c>
      <c r="C191" s="195" t="s">
        <v>314</v>
      </c>
      <c r="D191" s="244" t="s">
        <v>314</v>
      </c>
      <c r="E191" s="12" t="s">
        <v>370</v>
      </c>
    </row>
    <row r="192" spans="1:5" ht="13.5" thickTop="1">
      <c r="A192" s="80" t="s">
        <v>20</v>
      </c>
      <c r="B192" s="80" t="s">
        <v>21</v>
      </c>
      <c r="C192" s="196" t="s">
        <v>22</v>
      </c>
      <c r="D192" s="245" t="s">
        <v>270</v>
      </c>
      <c r="E192" s="13" t="s">
        <v>349</v>
      </c>
    </row>
    <row r="193" spans="1:5" ht="12.75">
      <c r="A193" s="23"/>
      <c r="B193" s="25"/>
      <c r="C193" s="31"/>
      <c r="D193" s="37"/>
      <c r="E193" s="31"/>
    </row>
    <row r="194" spans="1:5" ht="12.75">
      <c r="A194" s="19" t="s">
        <v>410</v>
      </c>
      <c r="B194" s="2" t="s">
        <v>336</v>
      </c>
      <c r="C194" s="28">
        <v>7100</v>
      </c>
      <c r="D194" s="61">
        <v>6958.61</v>
      </c>
      <c r="E194" s="143">
        <f>D194/C194</f>
        <v>0.9800859154929576</v>
      </c>
    </row>
    <row r="195" spans="1:5" ht="12.75">
      <c r="A195" s="20"/>
      <c r="B195" s="3" t="s">
        <v>284</v>
      </c>
      <c r="C195" s="30"/>
      <c r="D195" s="75"/>
      <c r="E195" s="65"/>
    </row>
    <row r="196" spans="1:5" ht="12.75">
      <c r="A196" s="19" t="s">
        <v>283</v>
      </c>
      <c r="B196" s="2" t="s">
        <v>531</v>
      </c>
      <c r="C196" s="28">
        <f>SUM(C194:C195)</f>
        <v>7100</v>
      </c>
      <c r="D196" s="81">
        <f>SUM(D194:D195)</f>
        <v>6958.61</v>
      </c>
      <c r="E196" s="143">
        <f>D196/C196</f>
        <v>0.9800859154929576</v>
      </c>
    </row>
    <row r="197" spans="1:5" ht="12.75">
      <c r="A197" s="19"/>
      <c r="B197" s="2"/>
      <c r="C197" s="28"/>
      <c r="D197" s="61"/>
      <c r="E197" s="63"/>
    </row>
    <row r="198" spans="1:5" ht="12.75">
      <c r="A198" s="19" t="s">
        <v>411</v>
      </c>
      <c r="B198" t="s">
        <v>338</v>
      </c>
      <c r="C198" s="28">
        <v>1107326</v>
      </c>
      <c r="D198" s="61">
        <v>1123380.27</v>
      </c>
      <c r="E198" s="143">
        <f aca="true" t="shared" si="3" ref="E198:E204">D198/C198</f>
        <v>1.0144982326794458</v>
      </c>
    </row>
    <row r="199" spans="1:5" ht="12.75">
      <c r="A199" s="19" t="s">
        <v>412</v>
      </c>
      <c r="B199" t="s">
        <v>339</v>
      </c>
      <c r="C199" s="28">
        <v>224115</v>
      </c>
      <c r="D199" s="61">
        <v>242585</v>
      </c>
      <c r="E199" s="143">
        <f t="shared" si="3"/>
        <v>1.0824130468732571</v>
      </c>
    </row>
    <row r="200" spans="1:5" ht="12.75">
      <c r="A200" s="19" t="s">
        <v>413</v>
      </c>
      <c r="B200" t="s">
        <v>340</v>
      </c>
      <c r="C200" s="28">
        <v>39023</v>
      </c>
      <c r="D200" s="61">
        <v>38845</v>
      </c>
      <c r="E200" s="143">
        <f t="shared" si="3"/>
        <v>0.9954385874996797</v>
      </c>
    </row>
    <row r="201" spans="1:5" ht="12.75">
      <c r="A201" s="19" t="s">
        <v>414</v>
      </c>
      <c r="B201" t="s">
        <v>341</v>
      </c>
      <c r="C201" s="28">
        <v>123530</v>
      </c>
      <c r="D201" s="61">
        <v>133360</v>
      </c>
      <c r="E201" s="143">
        <f t="shared" si="3"/>
        <v>1.0795758115437546</v>
      </c>
    </row>
    <row r="202" spans="1:5" ht="12.75">
      <c r="A202" s="19" t="s">
        <v>415</v>
      </c>
      <c r="B202" t="s">
        <v>342</v>
      </c>
      <c r="C202" s="28">
        <v>12530</v>
      </c>
      <c r="D202" s="61">
        <v>13600.8</v>
      </c>
      <c r="E202" s="143">
        <f t="shared" si="3"/>
        <v>1.085458898643256</v>
      </c>
    </row>
    <row r="203" spans="1:5" ht="12.75">
      <c r="A203" s="20" t="s">
        <v>768</v>
      </c>
      <c r="B203" s="20" t="s">
        <v>685</v>
      </c>
      <c r="C203" s="30">
        <v>0</v>
      </c>
      <c r="D203" s="75">
        <v>3.2</v>
      </c>
      <c r="E203" s="141">
        <v>0</v>
      </c>
    </row>
    <row r="204" spans="1:5" ht="12.75">
      <c r="A204" s="19" t="s">
        <v>345</v>
      </c>
      <c r="B204" t="s">
        <v>346</v>
      </c>
      <c r="C204" s="28">
        <f>SUM(C198:C203)</f>
        <v>1506524</v>
      </c>
      <c r="D204" s="61">
        <f>SUM(D198:D203)</f>
        <v>1551774.27</v>
      </c>
      <c r="E204" s="143">
        <f t="shared" si="3"/>
        <v>1.0300362091808692</v>
      </c>
    </row>
    <row r="205" spans="1:5" ht="12.75">
      <c r="A205" s="19"/>
      <c r="B205" t="s">
        <v>532</v>
      </c>
      <c r="C205" s="28"/>
      <c r="D205" s="61"/>
      <c r="E205" s="63"/>
    </row>
    <row r="206" spans="1:5" ht="12.75">
      <c r="A206" s="19"/>
      <c r="B206" t="s">
        <v>533</v>
      </c>
      <c r="C206" s="28"/>
      <c r="D206" s="61"/>
      <c r="E206" s="63"/>
    </row>
    <row r="207" spans="1:5" ht="12.75">
      <c r="A207" s="19"/>
      <c r="C207" s="28"/>
      <c r="D207" s="61"/>
      <c r="E207" s="63"/>
    </row>
    <row r="208" spans="1:5" ht="12.75">
      <c r="A208" s="19" t="s">
        <v>534</v>
      </c>
      <c r="B208" t="s">
        <v>338</v>
      </c>
      <c r="C208" s="28">
        <v>543026</v>
      </c>
      <c r="D208" s="61">
        <v>504907.05</v>
      </c>
      <c r="E208" s="143">
        <f aca="true" t="shared" si="4" ref="E208:E215">D208/C208</f>
        <v>0.9298027166286696</v>
      </c>
    </row>
    <row r="209" spans="1:5" ht="12.75">
      <c r="A209" s="19" t="s">
        <v>535</v>
      </c>
      <c r="B209" t="s">
        <v>339</v>
      </c>
      <c r="C209" s="28">
        <v>317205</v>
      </c>
      <c r="D209" s="61">
        <v>309306.16</v>
      </c>
      <c r="E209" s="143">
        <f t="shared" si="4"/>
        <v>0.9750986270708216</v>
      </c>
    </row>
    <row r="210" spans="1:5" ht="12.75">
      <c r="A210" s="19" t="s">
        <v>536</v>
      </c>
      <c r="B210" t="s">
        <v>340</v>
      </c>
      <c r="C210" s="28">
        <v>6376</v>
      </c>
      <c r="D210" s="61">
        <v>6163.64</v>
      </c>
      <c r="E210" s="143">
        <f t="shared" si="4"/>
        <v>0.9666938519447931</v>
      </c>
    </row>
    <row r="211" spans="1:5" ht="12.75">
      <c r="A211" s="19" t="s">
        <v>537</v>
      </c>
      <c r="B211" t="s">
        <v>341</v>
      </c>
      <c r="C211" s="28">
        <v>104700</v>
      </c>
      <c r="D211" s="61">
        <v>113686.42</v>
      </c>
      <c r="E211" s="143">
        <f t="shared" si="4"/>
        <v>1.085830181470869</v>
      </c>
    </row>
    <row r="212" spans="1:5" ht="12.75">
      <c r="A212" s="19" t="s">
        <v>538</v>
      </c>
      <c r="B212" t="s">
        <v>347</v>
      </c>
      <c r="C212" s="28">
        <v>11083</v>
      </c>
      <c r="D212" s="61">
        <v>11468</v>
      </c>
      <c r="E212" s="143">
        <f t="shared" si="4"/>
        <v>1.03473788685374</v>
      </c>
    </row>
    <row r="213" spans="1:5" ht="12.75">
      <c r="A213" s="19" t="s">
        <v>539</v>
      </c>
      <c r="B213" t="s">
        <v>348</v>
      </c>
      <c r="C213" s="28">
        <v>1180</v>
      </c>
      <c r="D213" s="61">
        <v>1180</v>
      </c>
      <c r="E213" s="143">
        <f t="shared" si="4"/>
        <v>1</v>
      </c>
    </row>
    <row r="214" spans="1:5" ht="12.75">
      <c r="A214" s="19" t="s">
        <v>540</v>
      </c>
      <c r="B214" t="s">
        <v>0</v>
      </c>
      <c r="C214" s="28">
        <v>3300</v>
      </c>
      <c r="D214" s="61">
        <v>4212</v>
      </c>
      <c r="E214" s="143">
        <f t="shared" si="4"/>
        <v>1.2763636363636364</v>
      </c>
    </row>
    <row r="215" spans="1:5" ht="12.75">
      <c r="A215" s="19" t="s">
        <v>541</v>
      </c>
      <c r="B215" t="s">
        <v>342</v>
      </c>
      <c r="C215" s="28">
        <v>75876</v>
      </c>
      <c r="D215" s="61">
        <v>87992.2</v>
      </c>
      <c r="E215" s="143">
        <f t="shared" si="4"/>
        <v>1.159684221624756</v>
      </c>
    </row>
    <row r="216" spans="1:5" ht="12.75">
      <c r="A216" s="20" t="s">
        <v>542</v>
      </c>
      <c r="B216" s="4" t="s">
        <v>685</v>
      </c>
      <c r="C216" s="30">
        <v>0</v>
      </c>
      <c r="D216" s="75">
        <v>197</v>
      </c>
      <c r="E216" s="141">
        <v>0</v>
      </c>
    </row>
    <row r="217" spans="1:5" ht="12.75">
      <c r="A217" s="19" t="s">
        <v>543</v>
      </c>
      <c r="B217" s="87" t="s">
        <v>544</v>
      </c>
      <c r="C217" s="28">
        <f>SUM(C208:C216)</f>
        <v>1062746</v>
      </c>
      <c r="D217" s="81">
        <f>SUM(D208:D216)</f>
        <v>1039112.47</v>
      </c>
      <c r="E217" s="143">
        <f>D217/C217</f>
        <v>0.9777618264383022</v>
      </c>
    </row>
    <row r="218" spans="1:5" ht="12.75">
      <c r="A218" s="19"/>
      <c r="B218" s="87" t="s">
        <v>545</v>
      </c>
      <c r="C218" s="28"/>
      <c r="D218" s="61"/>
      <c r="E218" s="63"/>
    </row>
    <row r="219" spans="1:5" ht="12.75">
      <c r="A219" s="19"/>
      <c r="B219" s="87" t="s">
        <v>546</v>
      </c>
      <c r="C219" s="28"/>
      <c r="D219" s="61"/>
      <c r="E219" s="63"/>
    </row>
    <row r="220" spans="1:5" ht="12.75">
      <c r="A220" s="19"/>
      <c r="B220" s="87" t="s">
        <v>547</v>
      </c>
      <c r="C220" s="28"/>
      <c r="D220" s="61"/>
      <c r="E220" s="63"/>
    </row>
    <row r="221" spans="1:5" ht="12.75">
      <c r="A221" s="19"/>
      <c r="C221" s="28"/>
      <c r="D221" s="61"/>
      <c r="E221" s="63"/>
    </row>
    <row r="222" spans="1:5" ht="12.75">
      <c r="A222" s="19" t="s">
        <v>416</v>
      </c>
      <c r="B222" t="s">
        <v>3</v>
      </c>
      <c r="C222" s="28">
        <v>30587</v>
      </c>
      <c r="D222" s="49">
        <v>25531.42</v>
      </c>
      <c r="E222" s="143">
        <f>D222/C222</f>
        <v>0.8347147480955961</v>
      </c>
    </row>
    <row r="223" spans="1:5" ht="12.75">
      <c r="A223" s="19" t="s">
        <v>417</v>
      </c>
      <c r="B223" t="s">
        <v>315</v>
      </c>
      <c r="C223" s="28">
        <v>301080</v>
      </c>
      <c r="D223" s="49">
        <v>296176.42</v>
      </c>
      <c r="E223" s="143">
        <f>D223/C223</f>
        <v>0.9837133652185465</v>
      </c>
    </row>
    <row r="224" spans="1:5" ht="12.75">
      <c r="A224" s="19" t="s">
        <v>418</v>
      </c>
      <c r="B224" s="5" t="s">
        <v>420</v>
      </c>
      <c r="C224" s="28">
        <v>102300</v>
      </c>
      <c r="D224" s="49">
        <v>103461.09</v>
      </c>
      <c r="E224" s="143">
        <f>D224/C224</f>
        <v>1.0113498533724339</v>
      </c>
    </row>
    <row r="225" spans="1:5" ht="12.75">
      <c r="A225" s="19" t="s">
        <v>421</v>
      </c>
      <c r="B225" s="87" t="s">
        <v>422</v>
      </c>
      <c r="C225" s="28">
        <v>9400</v>
      </c>
      <c r="D225" s="49">
        <v>8500</v>
      </c>
      <c r="E225" s="143">
        <f>D225/C225</f>
        <v>0.9042553191489362</v>
      </c>
    </row>
    <row r="226" spans="1:5" ht="12.75">
      <c r="A226" s="19"/>
      <c r="B226" s="87" t="s">
        <v>423</v>
      </c>
      <c r="C226" s="28"/>
      <c r="D226" s="49"/>
      <c r="E226" s="63"/>
    </row>
    <row r="227" spans="1:5" ht="12.75">
      <c r="A227" s="19"/>
      <c r="B227" s="87" t="s">
        <v>424</v>
      </c>
      <c r="C227" s="28"/>
      <c r="D227" s="49"/>
      <c r="E227" s="63"/>
    </row>
    <row r="228" spans="1:5" ht="12.75">
      <c r="A228" s="20" t="s">
        <v>698</v>
      </c>
      <c r="B228" s="4" t="s">
        <v>699</v>
      </c>
      <c r="C228" s="30">
        <v>0</v>
      </c>
      <c r="D228" s="72">
        <v>13032.6</v>
      </c>
      <c r="E228" s="143">
        <v>0</v>
      </c>
    </row>
    <row r="229" spans="1:5" ht="12.75">
      <c r="A229" s="38" t="s">
        <v>4</v>
      </c>
      <c r="B229" s="62" t="s">
        <v>212</v>
      </c>
      <c r="C229" s="213">
        <f>SUM(C222:C228)</f>
        <v>443367</v>
      </c>
      <c r="D229" s="112">
        <f>SUM(D222:D228)</f>
        <v>446701.5299999999</v>
      </c>
      <c r="E229" s="157">
        <f>D229/C229</f>
        <v>1.00752092510268</v>
      </c>
    </row>
    <row r="230" spans="1:5" ht="12.75">
      <c r="A230" s="19"/>
      <c r="B230" s="5" t="s">
        <v>419</v>
      </c>
      <c r="C230" s="28"/>
      <c r="D230" s="49"/>
      <c r="E230" s="63"/>
    </row>
    <row r="231" spans="1:5" ht="12.75">
      <c r="A231" s="19"/>
      <c r="C231" s="28"/>
      <c r="D231" s="49"/>
      <c r="E231" s="63"/>
    </row>
    <row r="232" spans="1:5" ht="12.75">
      <c r="A232" s="19" t="s">
        <v>425</v>
      </c>
      <c r="B232" t="s">
        <v>335</v>
      </c>
      <c r="C232" s="28">
        <v>2137746</v>
      </c>
      <c r="D232" s="49">
        <v>2311294</v>
      </c>
      <c r="E232" s="143">
        <f>D232/C232</f>
        <v>1.081182703651416</v>
      </c>
    </row>
    <row r="233" spans="1:5" ht="12.75">
      <c r="A233" s="20" t="s">
        <v>426</v>
      </c>
      <c r="B233" s="4" t="s">
        <v>337</v>
      </c>
      <c r="C233" s="30">
        <v>424145</v>
      </c>
      <c r="D233" s="216">
        <v>547390.36</v>
      </c>
      <c r="E233" s="141">
        <f>D233/C233</f>
        <v>1.2905736481627745</v>
      </c>
    </row>
    <row r="234" spans="1:5" ht="12.75">
      <c r="A234" s="19" t="s">
        <v>5</v>
      </c>
      <c r="B234" t="s">
        <v>6</v>
      </c>
      <c r="C234" s="28">
        <f>SUM(C232:C233)</f>
        <v>2561891</v>
      </c>
      <c r="D234" s="49">
        <f>SUM(D232:D233)</f>
        <v>2858684.36</v>
      </c>
      <c r="E234" s="143">
        <f>D234/C234</f>
        <v>1.1158493316070044</v>
      </c>
    </row>
    <row r="235" spans="1:5" ht="12.75">
      <c r="A235" s="19"/>
      <c r="B235" t="s">
        <v>7</v>
      </c>
      <c r="C235" s="28"/>
      <c r="D235" s="49"/>
      <c r="E235" s="63"/>
    </row>
    <row r="236" spans="1:5" ht="12.75">
      <c r="A236" s="19"/>
      <c r="C236" s="28"/>
      <c r="D236" s="49"/>
      <c r="E236" s="63"/>
    </row>
    <row r="237" spans="1:5" ht="12.75">
      <c r="A237" s="19" t="s">
        <v>550</v>
      </c>
      <c r="B237" t="s">
        <v>1</v>
      </c>
      <c r="C237" s="28">
        <v>5055</v>
      </c>
      <c r="D237" s="49">
        <v>4717.2</v>
      </c>
      <c r="E237" s="143">
        <f>D237/C237</f>
        <v>0.9331750741839763</v>
      </c>
    </row>
    <row r="238" spans="1:5" ht="12.75">
      <c r="A238" s="19" t="s">
        <v>551</v>
      </c>
      <c r="B238" t="s">
        <v>343</v>
      </c>
      <c r="C238" s="28">
        <v>17608</v>
      </c>
      <c r="D238" s="49">
        <v>16657.96</v>
      </c>
      <c r="E238" s="143">
        <f>D238/C238</f>
        <v>0.9460449795547478</v>
      </c>
    </row>
    <row r="239" spans="1:5" ht="12.75">
      <c r="A239" s="20"/>
      <c r="B239" s="4" t="s">
        <v>344</v>
      </c>
      <c r="C239" s="30"/>
      <c r="D239" s="72"/>
      <c r="E239" s="141"/>
    </row>
    <row r="240" spans="1:5" ht="12.75">
      <c r="A240" s="19" t="s">
        <v>477</v>
      </c>
      <c r="B240" s="87" t="s">
        <v>552</v>
      </c>
      <c r="C240" s="28">
        <f>SUM(C237:C239)</f>
        <v>22663</v>
      </c>
      <c r="D240" s="81">
        <f>SUM(D237:D239)</f>
        <v>21375.16</v>
      </c>
      <c r="E240" s="143">
        <f>D240/C240</f>
        <v>0.943174337025107</v>
      </c>
    </row>
    <row r="241" spans="1:5" ht="12.75">
      <c r="A241" s="19"/>
      <c r="B241" s="87" t="s">
        <v>553</v>
      </c>
      <c r="C241" s="28"/>
      <c r="D241" s="49"/>
      <c r="E241" s="143"/>
    </row>
    <row r="242" spans="1:5" ht="13.5" thickBot="1">
      <c r="A242" s="17"/>
      <c r="B242" s="10"/>
      <c r="C242" s="33"/>
      <c r="D242" s="217"/>
      <c r="E242" s="82"/>
    </row>
    <row r="243" spans="1:5" ht="12.75">
      <c r="A243" s="23">
        <v>756</v>
      </c>
      <c r="B243" s="1" t="s">
        <v>8</v>
      </c>
      <c r="C243" s="31">
        <f>SUM(C196+C204+C217+C229+C234+C240)</f>
        <v>5604291</v>
      </c>
      <c r="D243" s="207">
        <f>SUM(D196+D204+D217+D229+D234+D240)</f>
        <v>5924606.4</v>
      </c>
      <c r="E243" s="146">
        <f>D243/C243</f>
        <v>1.0571553832590064</v>
      </c>
    </row>
    <row r="244" spans="1:5" ht="12.75">
      <c r="A244" s="18"/>
      <c r="B244" s="1" t="s">
        <v>427</v>
      </c>
      <c r="C244" s="28"/>
      <c r="D244" s="49"/>
      <c r="E244" s="63"/>
    </row>
    <row r="245" spans="1:5" ht="12.75">
      <c r="A245" s="18"/>
      <c r="B245" s="25" t="s">
        <v>548</v>
      </c>
      <c r="C245" s="28"/>
      <c r="D245" s="49"/>
      <c r="E245" s="63"/>
    </row>
    <row r="246" spans="1:5" ht="12.75">
      <c r="A246" s="18"/>
      <c r="B246" s="25" t="s">
        <v>549</v>
      </c>
      <c r="C246" s="28"/>
      <c r="D246" s="49"/>
      <c r="E246" s="28"/>
    </row>
    <row r="247" spans="1:5" ht="12.75">
      <c r="A247" s="27"/>
      <c r="B247" s="26"/>
      <c r="C247" s="30"/>
      <c r="D247" s="72"/>
      <c r="E247" s="30"/>
    </row>
    <row r="248" spans="1:5" ht="12.75">
      <c r="A248" s="25"/>
      <c r="B248" s="25"/>
      <c r="C248" s="49"/>
      <c r="D248" s="49"/>
      <c r="E248" s="49"/>
    </row>
    <row r="249" spans="1:5" ht="12.75">
      <c r="A249" s="25"/>
      <c r="B249" s="25"/>
      <c r="C249" s="49"/>
      <c r="D249" s="49"/>
      <c r="E249" s="49"/>
    </row>
    <row r="250" spans="1:5" ht="12.75">
      <c r="A250" s="25"/>
      <c r="B250" s="25"/>
      <c r="C250" s="49"/>
      <c r="D250" s="49"/>
      <c r="E250" s="49"/>
    </row>
    <row r="251" spans="1:5" ht="12.75">
      <c r="A251" s="25"/>
      <c r="B251" s="25"/>
      <c r="C251" s="49"/>
      <c r="D251" s="49"/>
      <c r="E251" s="49"/>
    </row>
    <row r="252" spans="1:5" ht="13.5" thickBot="1">
      <c r="A252" s="8"/>
      <c r="B252" s="8"/>
      <c r="C252" s="193"/>
      <c r="D252" s="193"/>
      <c r="E252" s="8"/>
    </row>
    <row r="253" spans="1:5" ht="13.5" thickTop="1">
      <c r="A253" s="144" t="s">
        <v>311</v>
      </c>
      <c r="B253" s="239"/>
      <c r="C253" s="212" t="s">
        <v>313</v>
      </c>
      <c r="D253" s="243" t="s">
        <v>368</v>
      </c>
      <c r="E253" s="11" t="s">
        <v>369</v>
      </c>
    </row>
    <row r="254" spans="1:5" ht="13.5" thickBot="1">
      <c r="A254" s="69" t="s">
        <v>310</v>
      </c>
      <c r="B254" s="240" t="s">
        <v>312</v>
      </c>
      <c r="C254" s="195" t="s">
        <v>314</v>
      </c>
      <c r="D254" s="244" t="s">
        <v>314</v>
      </c>
      <c r="E254" s="12" t="s">
        <v>370</v>
      </c>
    </row>
    <row r="255" spans="1:5" ht="13.5" thickTop="1">
      <c r="A255" s="80" t="s">
        <v>20</v>
      </c>
      <c r="B255" s="80" t="s">
        <v>21</v>
      </c>
      <c r="C255" s="196" t="s">
        <v>22</v>
      </c>
      <c r="D255" s="245" t="s">
        <v>270</v>
      </c>
      <c r="E255" s="13" t="s">
        <v>349</v>
      </c>
    </row>
    <row r="256" spans="1:5" ht="12.75">
      <c r="A256" s="18"/>
      <c r="B256" s="1"/>
      <c r="C256" s="28"/>
      <c r="D256" s="49"/>
      <c r="E256" s="28"/>
    </row>
    <row r="257" spans="1:5" ht="12.75">
      <c r="A257" s="20" t="s">
        <v>428</v>
      </c>
      <c r="B257" s="4" t="s">
        <v>9</v>
      </c>
      <c r="C257" s="30">
        <v>5586292</v>
      </c>
      <c r="D257" s="216">
        <v>5586292</v>
      </c>
      <c r="E257" s="141">
        <f>D257/C257</f>
        <v>1</v>
      </c>
    </row>
    <row r="258" spans="1:5" ht="12.75">
      <c r="A258" s="19" t="s">
        <v>10</v>
      </c>
      <c r="B258" t="s">
        <v>11</v>
      </c>
      <c r="C258" s="28">
        <f>SUM(C257)</f>
        <v>5586292</v>
      </c>
      <c r="D258" s="49">
        <f>SUM(D257)</f>
        <v>5586292</v>
      </c>
      <c r="E258" s="143">
        <f>D258/C258</f>
        <v>1</v>
      </c>
    </row>
    <row r="259" spans="1:5" ht="12.75">
      <c r="A259" s="19"/>
      <c r="B259" t="s">
        <v>12</v>
      </c>
      <c r="C259" s="28"/>
      <c r="D259" s="49"/>
      <c r="E259" s="63"/>
    </row>
    <row r="260" spans="1:5" ht="12.75">
      <c r="A260" s="19"/>
      <c r="C260" s="28"/>
      <c r="D260" s="49"/>
      <c r="E260" s="63"/>
    </row>
    <row r="261" spans="1:5" ht="12.75">
      <c r="A261" s="20" t="s">
        <v>430</v>
      </c>
      <c r="B261" s="4" t="s">
        <v>9</v>
      </c>
      <c r="C261" s="30">
        <v>1783291</v>
      </c>
      <c r="D261" s="216">
        <v>1783291</v>
      </c>
      <c r="E261" s="141">
        <f>D261/C261</f>
        <v>1</v>
      </c>
    </row>
    <row r="262" spans="1:5" ht="12.75">
      <c r="A262" s="19" t="s">
        <v>431</v>
      </c>
      <c r="B262" t="s">
        <v>432</v>
      </c>
      <c r="C262" s="28">
        <f>SUM(C261)</f>
        <v>1783291</v>
      </c>
      <c r="D262" s="49">
        <f>SUM(D261)</f>
        <v>1783291</v>
      </c>
      <c r="E262" s="143">
        <f>D262/C262</f>
        <v>1</v>
      </c>
    </row>
    <row r="263" spans="1:5" ht="12.75">
      <c r="A263" s="19"/>
      <c r="B263" s="5" t="s">
        <v>13</v>
      </c>
      <c r="C263" s="28"/>
      <c r="D263" s="49"/>
      <c r="E263" s="63"/>
    </row>
    <row r="264" spans="1:5" ht="12.75">
      <c r="A264" s="19"/>
      <c r="B264" s="5"/>
      <c r="C264" s="28"/>
      <c r="D264" s="49"/>
      <c r="E264" s="63"/>
    </row>
    <row r="265" spans="1:5" ht="12.75">
      <c r="A265" s="20" t="s">
        <v>433</v>
      </c>
      <c r="B265" s="88" t="s">
        <v>2</v>
      </c>
      <c r="C265" s="30">
        <v>34000</v>
      </c>
      <c r="D265" s="72">
        <v>32683.4</v>
      </c>
      <c r="E265" s="141">
        <f>D265/C265</f>
        <v>0.9612764705882353</v>
      </c>
    </row>
    <row r="266" spans="1:5" ht="12.75">
      <c r="A266" s="19" t="s">
        <v>14</v>
      </c>
      <c r="B266" t="s">
        <v>15</v>
      </c>
      <c r="C266" s="28">
        <f>SUM(C265:C265)</f>
        <v>34000</v>
      </c>
      <c r="D266" s="28">
        <f>SUM(D265:D265)</f>
        <v>32683.4</v>
      </c>
      <c r="E266" s="143">
        <f>D266/C266</f>
        <v>0.9612764705882353</v>
      </c>
    </row>
    <row r="267" spans="1:5" ht="12.75">
      <c r="A267" s="19"/>
      <c r="C267" s="28"/>
      <c r="D267" s="81"/>
      <c r="E267" s="143"/>
    </row>
    <row r="268" spans="1:5" ht="12.75">
      <c r="A268" s="20" t="s">
        <v>769</v>
      </c>
      <c r="B268" s="4" t="s">
        <v>9</v>
      </c>
      <c r="C268" s="30">
        <v>3579</v>
      </c>
      <c r="D268" s="216">
        <v>3579</v>
      </c>
      <c r="E268" s="141">
        <f>D268/C268</f>
        <v>1</v>
      </c>
    </row>
    <row r="269" spans="1:5" ht="12.75">
      <c r="A269" s="19" t="s">
        <v>770</v>
      </c>
      <c r="B269" s="87" t="s">
        <v>771</v>
      </c>
      <c r="C269" s="28">
        <f>SUM(C268)</f>
        <v>3579</v>
      </c>
      <c r="D269" s="81">
        <f>SUM(D268)</f>
        <v>3579</v>
      </c>
      <c r="E269" s="157">
        <f>D269/C269</f>
        <v>1</v>
      </c>
    </row>
    <row r="270" spans="1:5" ht="13.5" thickBot="1">
      <c r="A270" s="17"/>
      <c r="B270" s="10"/>
      <c r="C270" s="33"/>
      <c r="D270" s="217"/>
      <c r="E270" s="82"/>
    </row>
    <row r="271" spans="1:5" ht="12.75">
      <c r="A271" s="56">
        <v>758</v>
      </c>
      <c r="B271" s="57" t="s">
        <v>16</v>
      </c>
      <c r="C271" s="50">
        <f>SUM(C258+C262+C266+C269)</f>
        <v>7407162</v>
      </c>
      <c r="D271" s="50">
        <f>SUM(D258+D262+D266+D269)</f>
        <v>7405845.4</v>
      </c>
      <c r="E271" s="146">
        <f>D271/C271</f>
        <v>0.9998222531112456</v>
      </c>
    </row>
    <row r="272" spans="1:5" ht="12.75">
      <c r="A272" s="23"/>
      <c r="B272" s="1"/>
      <c r="C272" s="31"/>
      <c r="D272" s="37"/>
      <c r="E272" s="66"/>
    </row>
    <row r="273" spans="1:5" ht="12.75">
      <c r="A273" s="95" t="s">
        <v>700</v>
      </c>
      <c r="B273" s="127" t="s">
        <v>1</v>
      </c>
      <c r="C273" s="202">
        <v>0</v>
      </c>
      <c r="D273" s="201">
        <v>222</v>
      </c>
      <c r="E273" s="143">
        <v>0</v>
      </c>
    </row>
    <row r="274" spans="1:5" ht="12.75">
      <c r="A274" s="19" t="s">
        <v>434</v>
      </c>
      <c r="B274" t="s">
        <v>381</v>
      </c>
      <c r="C274" s="28">
        <v>8282</v>
      </c>
      <c r="D274" s="49">
        <v>9261.8</v>
      </c>
      <c r="E274" s="143">
        <f>D274/C274</f>
        <v>1.1183047573049987</v>
      </c>
    </row>
    <row r="275" spans="1:5" ht="12.75">
      <c r="A275" s="19"/>
      <c r="B275" t="s">
        <v>383</v>
      </c>
      <c r="C275" s="28"/>
      <c r="D275" s="49"/>
      <c r="E275" s="63"/>
    </row>
    <row r="276" spans="1:5" ht="12.75">
      <c r="A276" s="19"/>
      <c r="B276" s="5" t="s">
        <v>382</v>
      </c>
      <c r="C276" s="28"/>
      <c r="D276" s="49"/>
      <c r="E276" s="63"/>
    </row>
    <row r="277" spans="1:5" ht="12.75">
      <c r="A277" s="19"/>
      <c r="B277" s="5" t="s">
        <v>554</v>
      </c>
      <c r="C277" s="28"/>
      <c r="D277" s="49"/>
      <c r="E277" s="63"/>
    </row>
    <row r="278" spans="1:5" ht="12.75">
      <c r="A278" s="19" t="s">
        <v>435</v>
      </c>
      <c r="B278" s="5" t="s">
        <v>319</v>
      </c>
      <c r="C278" s="28">
        <v>4993</v>
      </c>
      <c r="D278" s="49">
        <v>4992.72</v>
      </c>
      <c r="E278" s="143">
        <f>D278/C278</f>
        <v>0.9999439214900862</v>
      </c>
    </row>
    <row r="279" spans="1:5" ht="12.75">
      <c r="A279" s="19" t="s">
        <v>772</v>
      </c>
      <c r="B279" s="87" t="s">
        <v>2</v>
      </c>
      <c r="C279" s="28">
        <v>0</v>
      </c>
      <c r="D279" s="49">
        <v>5.69</v>
      </c>
      <c r="E279" s="143">
        <v>0</v>
      </c>
    </row>
    <row r="280" spans="1:5" ht="12.75">
      <c r="A280" s="19" t="s">
        <v>669</v>
      </c>
      <c r="B280" s="87" t="s">
        <v>355</v>
      </c>
      <c r="C280" s="28">
        <v>2533</v>
      </c>
      <c r="D280" s="49">
        <v>2532.86</v>
      </c>
      <c r="E280" s="143">
        <f>D280/C280</f>
        <v>0.9999447295696803</v>
      </c>
    </row>
    <row r="281" spans="1:5" ht="12.75">
      <c r="A281" s="19" t="s">
        <v>436</v>
      </c>
      <c r="B281" s="5" t="s">
        <v>324</v>
      </c>
      <c r="C281" s="28">
        <v>17802</v>
      </c>
      <c r="D281" s="49">
        <v>15914.81</v>
      </c>
      <c r="E281" s="143">
        <f>D281/C281</f>
        <v>0.8939900011234693</v>
      </c>
    </row>
    <row r="282" spans="1:5" ht="12.75">
      <c r="A282" s="19"/>
      <c r="B282" s="5" t="s">
        <v>278</v>
      </c>
      <c r="C282" s="28"/>
      <c r="D282" s="49"/>
      <c r="E282" s="63"/>
    </row>
    <row r="283" spans="1:5" ht="12.75">
      <c r="A283" s="19"/>
      <c r="B283" s="5" t="s">
        <v>437</v>
      </c>
      <c r="C283" s="28"/>
      <c r="D283" s="49"/>
      <c r="E283" s="63"/>
    </row>
    <row r="284" spans="1:5" ht="12.75">
      <c r="A284" s="19" t="s">
        <v>671</v>
      </c>
      <c r="B284" s="87" t="s">
        <v>527</v>
      </c>
      <c r="C284" s="28">
        <v>177617</v>
      </c>
      <c r="D284" s="49">
        <v>177616.21</v>
      </c>
      <c r="E284" s="143">
        <f>D284/C284</f>
        <v>0.9999955522275458</v>
      </c>
    </row>
    <row r="285" spans="1:5" ht="12.75">
      <c r="A285" s="19"/>
      <c r="B285" s="87" t="s">
        <v>528</v>
      </c>
      <c r="C285" s="28"/>
      <c r="D285" s="49"/>
      <c r="E285" s="63"/>
    </row>
    <row r="286" spans="1:5" ht="12.75">
      <c r="A286" s="19"/>
      <c r="B286" s="87" t="s">
        <v>670</v>
      </c>
      <c r="C286" s="28"/>
      <c r="D286" s="49"/>
      <c r="E286" s="63"/>
    </row>
    <row r="287" spans="1:5" ht="12.75">
      <c r="A287" s="19" t="s">
        <v>555</v>
      </c>
      <c r="B287" s="5" t="s">
        <v>324</v>
      </c>
      <c r="C287" s="28">
        <v>23682</v>
      </c>
      <c r="D287" s="49">
        <v>23682</v>
      </c>
      <c r="E287" s="143">
        <f>D287/C287</f>
        <v>1</v>
      </c>
    </row>
    <row r="288" spans="1:5" ht="12.75">
      <c r="A288" s="19"/>
      <c r="B288" s="5" t="s">
        <v>556</v>
      </c>
      <c r="C288" s="28"/>
      <c r="D288" s="49"/>
      <c r="E288" s="63"/>
    </row>
    <row r="289" spans="1:5" ht="12.75">
      <c r="A289" s="20"/>
      <c r="B289" s="4" t="s">
        <v>557</v>
      </c>
      <c r="C289" s="30"/>
      <c r="D289" s="72"/>
      <c r="E289" s="65"/>
    </row>
    <row r="290" spans="1:5" ht="12.75">
      <c r="A290" s="19" t="s">
        <v>17</v>
      </c>
      <c r="B290" t="s">
        <v>18</v>
      </c>
      <c r="C290" s="28">
        <f>SUM(C273:C289)</f>
        <v>234909</v>
      </c>
      <c r="D290" s="28">
        <f>SUM(D273:D289)</f>
        <v>234228.09</v>
      </c>
      <c r="E290" s="143">
        <f>D290/C290</f>
        <v>0.9971013881971317</v>
      </c>
    </row>
    <row r="291" spans="1:5" ht="12.75">
      <c r="A291" s="19"/>
      <c r="C291" s="28"/>
      <c r="D291" s="49"/>
      <c r="E291" s="28"/>
    </row>
    <row r="292" spans="1:5" ht="12.75">
      <c r="A292" s="19" t="s">
        <v>438</v>
      </c>
      <c r="B292" t="s">
        <v>381</v>
      </c>
      <c r="C292" s="28">
        <v>3376</v>
      </c>
      <c r="D292" s="49">
        <v>3569.22</v>
      </c>
      <c r="E292" s="143">
        <f>D292/C292</f>
        <v>1.0572334123222749</v>
      </c>
    </row>
    <row r="293" spans="1:5" ht="12.75">
      <c r="A293" s="19"/>
      <c r="B293" t="s">
        <v>383</v>
      </c>
      <c r="C293" s="28"/>
      <c r="D293" s="49"/>
      <c r="E293" s="28"/>
    </row>
    <row r="294" spans="1:5" ht="12.75">
      <c r="A294" s="19"/>
      <c r="B294" s="5" t="s">
        <v>382</v>
      </c>
      <c r="C294" s="28"/>
      <c r="D294" s="49"/>
      <c r="E294" s="28"/>
    </row>
    <row r="295" spans="1:5" ht="12.75">
      <c r="A295" s="19"/>
      <c r="B295" s="5" t="s">
        <v>554</v>
      </c>
      <c r="C295" s="28"/>
      <c r="D295" s="49"/>
      <c r="E295" s="28"/>
    </row>
    <row r="296" spans="1:5" ht="12.75">
      <c r="A296" s="19" t="s">
        <v>439</v>
      </c>
      <c r="B296" s="87" t="s">
        <v>319</v>
      </c>
      <c r="C296" s="28">
        <v>76183</v>
      </c>
      <c r="D296" s="49">
        <v>67191.74</v>
      </c>
      <c r="E296" s="143">
        <f>D296/C296</f>
        <v>0.8819781316041637</v>
      </c>
    </row>
    <row r="297" spans="1:5" ht="12.75">
      <c r="A297" s="20" t="s">
        <v>773</v>
      </c>
      <c r="B297" s="88" t="s">
        <v>2</v>
      </c>
      <c r="C297" s="30">
        <v>0</v>
      </c>
      <c r="D297" s="72">
        <v>1.56</v>
      </c>
      <c r="E297" s="141">
        <v>0</v>
      </c>
    </row>
    <row r="298" spans="1:5" ht="12.75">
      <c r="A298" s="19" t="s">
        <v>258</v>
      </c>
      <c r="B298" s="87" t="s">
        <v>440</v>
      </c>
      <c r="C298" s="28">
        <f>SUM(C292:C297)</f>
        <v>79559</v>
      </c>
      <c r="D298" s="81">
        <f>SUM(D292:D297)</f>
        <v>70762.52</v>
      </c>
      <c r="E298" s="143">
        <f>D298/C298</f>
        <v>0.8894345077238277</v>
      </c>
    </row>
    <row r="299" spans="1:5" ht="12.75">
      <c r="A299" s="14"/>
      <c r="B299" s="9"/>
      <c r="C299" s="197"/>
      <c r="D299" s="214"/>
      <c r="E299" s="14"/>
    </row>
    <row r="300" spans="1:5" ht="12.75">
      <c r="A300" s="238" t="s">
        <v>701</v>
      </c>
      <c r="B300" s="96" t="s">
        <v>1</v>
      </c>
      <c r="C300" s="90">
        <v>0</v>
      </c>
      <c r="D300" s="199">
        <v>35</v>
      </c>
      <c r="E300" s="143">
        <v>0</v>
      </c>
    </row>
    <row r="301" spans="1:5" ht="12.75">
      <c r="A301" s="19" t="s">
        <v>441</v>
      </c>
      <c r="B301" t="s">
        <v>381</v>
      </c>
      <c r="C301" s="28">
        <v>1450</v>
      </c>
      <c r="D301" s="49">
        <v>1980</v>
      </c>
      <c r="E301" s="143">
        <f>D301/C301</f>
        <v>1.3655172413793104</v>
      </c>
    </row>
    <row r="302" spans="1:5" ht="12.75">
      <c r="A302" s="19"/>
      <c r="B302" t="s">
        <v>383</v>
      </c>
      <c r="C302" s="28"/>
      <c r="D302" s="49"/>
      <c r="E302" s="63"/>
    </row>
    <row r="303" spans="1:5" ht="12.75">
      <c r="A303" s="19"/>
      <c r="B303" t="s">
        <v>382</v>
      </c>
      <c r="C303" s="28"/>
      <c r="D303" s="49"/>
      <c r="E303" s="63"/>
    </row>
    <row r="304" spans="1:5" ht="12.75">
      <c r="A304" s="19"/>
      <c r="B304" t="s">
        <v>554</v>
      </c>
      <c r="C304" s="28"/>
      <c r="D304" s="49"/>
      <c r="E304" s="63"/>
    </row>
    <row r="305" spans="1:5" ht="12.75">
      <c r="A305" s="19" t="s">
        <v>774</v>
      </c>
      <c r="B305" t="s">
        <v>2</v>
      </c>
      <c r="C305" s="28">
        <v>0</v>
      </c>
      <c r="D305" s="49">
        <v>3.45</v>
      </c>
      <c r="E305" s="143">
        <v>0</v>
      </c>
    </row>
    <row r="306" spans="1:5" ht="12.75">
      <c r="A306" s="19" t="s">
        <v>775</v>
      </c>
      <c r="B306" t="s">
        <v>776</v>
      </c>
      <c r="C306" s="28">
        <v>300000</v>
      </c>
      <c r="D306" s="49">
        <v>300000</v>
      </c>
      <c r="E306" s="143">
        <f>D306/C306</f>
        <v>1</v>
      </c>
    </row>
    <row r="307" spans="1:5" ht="12.75">
      <c r="A307" s="19"/>
      <c r="B307" t="s">
        <v>709</v>
      </c>
      <c r="C307" s="28"/>
      <c r="D307" s="49"/>
      <c r="E307" s="63"/>
    </row>
    <row r="308" spans="1:5" ht="12.75">
      <c r="A308" s="20"/>
      <c r="B308" s="4" t="s">
        <v>777</v>
      </c>
      <c r="C308" s="30"/>
      <c r="D308" s="72"/>
      <c r="E308" s="65"/>
    </row>
    <row r="309" spans="1:5" ht="12.75">
      <c r="A309" s="38" t="s">
        <v>259</v>
      </c>
      <c r="B309" s="62" t="s">
        <v>168</v>
      </c>
      <c r="C309" s="213">
        <f>SUM(C300:C308)</f>
        <v>301450</v>
      </c>
      <c r="D309" s="213">
        <f>SUM(D300:D308)</f>
        <v>302018.45</v>
      </c>
      <c r="E309" s="157">
        <f>D309/C309</f>
        <v>1.001885719024714</v>
      </c>
    </row>
    <row r="310" spans="1:5" ht="12.75">
      <c r="A310" s="20"/>
      <c r="B310" s="4"/>
      <c r="C310" s="30"/>
      <c r="D310" s="72"/>
      <c r="E310" s="141"/>
    </row>
    <row r="311" spans="1:5" ht="12.75">
      <c r="A311" s="5"/>
      <c r="B311" s="5"/>
      <c r="C311" s="49"/>
      <c r="D311" s="49"/>
      <c r="E311" s="142"/>
    </row>
    <row r="312" spans="1:5" ht="12.75">
      <c r="A312" s="5"/>
      <c r="B312" s="5"/>
      <c r="C312" s="49"/>
      <c r="D312" s="49"/>
      <c r="E312" s="142"/>
    </row>
    <row r="313" spans="1:5" ht="12.75">
      <c r="A313" s="5"/>
      <c r="B313" s="5"/>
      <c r="C313" s="49"/>
      <c r="D313" s="49"/>
      <c r="E313" s="142"/>
    </row>
    <row r="314" spans="1:5" ht="12.75">
      <c r="A314" s="5"/>
      <c r="B314" s="5"/>
      <c r="C314" s="49"/>
      <c r="D314" s="49"/>
      <c r="E314" s="142"/>
    </row>
    <row r="315" spans="1:5" ht="13.5" thickBot="1">
      <c r="A315" s="8"/>
      <c r="B315" s="8"/>
      <c r="C315" s="193"/>
      <c r="D315" s="193"/>
      <c r="E315" s="8"/>
    </row>
    <row r="316" spans="1:5" ht="13.5" thickTop="1">
      <c r="A316" s="144" t="s">
        <v>311</v>
      </c>
      <c r="B316" s="239"/>
      <c r="C316" s="212" t="s">
        <v>313</v>
      </c>
      <c r="D316" s="243" t="s">
        <v>368</v>
      </c>
      <c r="E316" s="11" t="s">
        <v>369</v>
      </c>
    </row>
    <row r="317" spans="1:5" ht="13.5" thickBot="1">
      <c r="A317" s="69" t="s">
        <v>310</v>
      </c>
      <c r="B317" s="240" t="s">
        <v>312</v>
      </c>
      <c r="C317" s="195" t="s">
        <v>314</v>
      </c>
      <c r="D317" s="244" t="s">
        <v>314</v>
      </c>
      <c r="E317" s="12" t="s">
        <v>370</v>
      </c>
    </row>
    <row r="318" spans="1:5" ht="13.5" thickTop="1">
      <c r="A318" s="80" t="s">
        <v>20</v>
      </c>
      <c r="B318" s="80" t="s">
        <v>21</v>
      </c>
      <c r="C318" s="196" t="s">
        <v>22</v>
      </c>
      <c r="D318" s="245" t="s">
        <v>270</v>
      </c>
      <c r="E318" s="13" t="s">
        <v>349</v>
      </c>
    </row>
    <row r="319" spans="1:5" ht="12.75">
      <c r="A319" s="19"/>
      <c r="B319" s="5"/>
      <c r="C319" s="28"/>
      <c r="D319" s="49"/>
      <c r="E319" s="143"/>
    </row>
    <row r="320" spans="1:5" ht="12.75">
      <c r="A320" s="20" t="s">
        <v>674</v>
      </c>
      <c r="B320" s="88" t="s">
        <v>663</v>
      </c>
      <c r="C320" s="30">
        <v>0</v>
      </c>
      <c r="D320" s="72">
        <v>100</v>
      </c>
      <c r="E320" s="141">
        <v>0</v>
      </c>
    </row>
    <row r="321" spans="1:5" ht="12.75">
      <c r="A321" s="19" t="s">
        <v>261</v>
      </c>
      <c r="B321" s="87" t="s">
        <v>366</v>
      </c>
      <c r="C321" s="28">
        <f>SUM(C320)</f>
        <v>0</v>
      </c>
      <c r="D321" s="28">
        <f>SUM(D320)</f>
        <v>100</v>
      </c>
      <c r="E321" s="143">
        <v>0</v>
      </c>
    </row>
    <row r="322" spans="1:5" ht="12.75">
      <c r="A322" s="19"/>
      <c r="B322" s="5"/>
      <c r="C322" s="28"/>
      <c r="D322" s="49"/>
      <c r="E322" s="143"/>
    </row>
    <row r="323" spans="1:5" ht="12.75">
      <c r="A323" s="19" t="s">
        <v>778</v>
      </c>
      <c r="B323" t="s">
        <v>381</v>
      </c>
      <c r="C323" s="28">
        <v>15182</v>
      </c>
      <c r="D323" s="49">
        <v>15181.17</v>
      </c>
      <c r="E323" s="143">
        <f>D323/C323</f>
        <v>0.9999453299960479</v>
      </c>
    </row>
    <row r="324" spans="1:5" ht="12.75">
      <c r="A324" s="19"/>
      <c r="B324" t="s">
        <v>383</v>
      </c>
      <c r="C324" s="28"/>
      <c r="D324" s="49"/>
      <c r="E324" s="143"/>
    </row>
    <row r="325" spans="1:5" ht="12.75">
      <c r="A325" s="19"/>
      <c r="B325" t="s">
        <v>382</v>
      </c>
      <c r="C325" s="28"/>
      <c r="D325" s="49"/>
      <c r="E325" s="143"/>
    </row>
    <row r="326" spans="1:5" ht="12.75">
      <c r="A326" s="19"/>
      <c r="B326" t="s">
        <v>554</v>
      </c>
      <c r="C326" s="28"/>
      <c r="D326" s="49"/>
      <c r="E326" s="143"/>
    </row>
    <row r="327" spans="1:5" ht="12.75">
      <c r="A327" s="19"/>
      <c r="B327" s="5"/>
      <c r="C327" s="28"/>
      <c r="D327" s="49"/>
      <c r="E327" s="143"/>
    </row>
    <row r="328" spans="1:5" ht="12.75">
      <c r="A328" s="19" t="s">
        <v>675</v>
      </c>
      <c r="B328" t="s">
        <v>324</v>
      </c>
      <c r="C328" s="28">
        <v>375103</v>
      </c>
      <c r="D328" s="49">
        <v>375102.64</v>
      </c>
      <c r="E328" s="143">
        <f>D328/C328</f>
        <v>0.9999990402636076</v>
      </c>
    </row>
    <row r="329" spans="1:5" ht="12.75">
      <c r="A329" s="19"/>
      <c r="B329" t="s">
        <v>561</v>
      </c>
      <c r="C329" s="28"/>
      <c r="D329" s="49"/>
      <c r="E329" s="143"/>
    </row>
    <row r="330" spans="1:5" ht="12.75">
      <c r="A330" s="20"/>
      <c r="B330" s="4" t="s">
        <v>562</v>
      </c>
      <c r="C330" s="30"/>
      <c r="D330" s="72"/>
      <c r="E330" s="141"/>
    </row>
    <row r="331" spans="1:5" ht="12.75">
      <c r="A331" s="19" t="s">
        <v>281</v>
      </c>
      <c r="B331" s="87" t="s">
        <v>316</v>
      </c>
      <c r="C331" s="28">
        <f>SUM(C328:C330)</f>
        <v>375103</v>
      </c>
      <c r="D331" s="28">
        <f>SUM(D328:D330)</f>
        <v>375102.64</v>
      </c>
      <c r="E331" s="143">
        <f>D331/C331</f>
        <v>0.9999990402636076</v>
      </c>
    </row>
    <row r="332" spans="1:5" ht="13.5" thickBot="1">
      <c r="A332" s="17"/>
      <c r="B332" s="10"/>
      <c r="C332" s="33"/>
      <c r="D332" s="200"/>
      <c r="E332" s="82"/>
    </row>
    <row r="333" spans="1:5" ht="12.75">
      <c r="A333" s="23">
        <v>801</v>
      </c>
      <c r="B333" s="1" t="s">
        <v>19</v>
      </c>
      <c r="C333" s="31">
        <f>SUM(C290+C298+C309+C321+C323+C331)</f>
        <v>1006203</v>
      </c>
      <c r="D333" s="31">
        <f>SUM(D290+D298+D309+D321+D323+D331)</f>
        <v>997392.8700000001</v>
      </c>
      <c r="E333" s="146">
        <f>D333/C333</f>
        <v>0.9912441823369639</v>
      </c>
    </row>
    <row r="334" spans="1:5" ht="12.75">
      <c r="A334" s="14"/>
      <c r="B334" s="183"/>
      <c r="C334" s="197"/>
      <c r="D334" s="214"/>
      <c r="E334" s="14"/>
    </row>
    <row r="335" spans="1:5" ht="12.75">
      <c r="A335" s="95" t="s">
        <v>713</v>
      </c>
      <c r="B335" s="153" t="s">
        <v>673</v>
      </c>
      <c r="C335" s="90">
        <v>30000</v>
      </c>
      <c r="D335" s="199">
        <v>30000</v>
      </c>
      <c r="E335" s="143">
        <f>D335/C335</f>
        <v>1</v>
      </c>
    </row>
    <row r="336" spans="1:5" ht="12.75">
      <c r="A336" s="95"/>
      <c r="B336" s="153" t="s">
        <v>714</v>
      </c>
      <c r="C336" s="90"/>
      <c r="D336" s="199"/>
      <c r="E336" s="97"/>
    </row>
    <row r="337" spans="1:5" ht="12.75">
      <c r="A337" s="98"/>
      <c r="B337" s="255" t="s">
        <v>715</v>
      </c>
      <c r="C337" s="102"/>
      <c r="D337" s="198"/>
      <c r="E337" s="109"/>
    </row>
    <row r="338" spans="1:5" ht="12.75">
      <c r="A338" s="95" t="s">
        <v>678</v>
      </c>
      <c r="B338" s="153" t="s">
        <v>316</v>
      </c>
      <c r="C338" s="90">
        <f>SUM(C335:C337)</f>
        <v>30000</v>
      </c>
      <c r="D338" s="90">
        <f>SUM(D335:D337)</f>
        <v>30000</v>
      </c>
      <c r="E338" s="143">
        <f>D338/C338</f>
        <v>1</v>
      </c>
    </row>
    <row r="339" spans="1:5" ht="13.5" thickBot="1">
      <c r="A339" s="100"/>
      <c r="B339" s="256"/>
      <c r="C339" s="158"/>
      <c r="D339" s="209"/>
      <c r="E339" s="159"/>
    </row>
    <row r="340" spans="1:5" ht="12.75">
      <c r="A340" s="92">
        <v>851</v>
      </c>
      <c r="B340" s="156" t="s">
        <v>43</v>
      </c>
      <c r="C340" s="210">
        <f>SUM(C338)</f>
        <v>30000</v>
      </c>
      <c r="D340" s="210">
        <f>SUM(D338)</f>
        <v>30000</v>
      </c>
      <c r="E340" s="146">
        <f>D340/C340</f>
        <v>1</v>
      </c>
    </row>
    <row r="341" spans="1:5" ht="12.75">
      <c r="A341" s="14"/>
      <c r="B341" s="183"/>
      <c r="C341" s="197"/>
      <c r="D341" s="214"/>
      <c r="E341" s="14"/>
    </row>
    <row r="342" spans="1:5" ht="12.75">
      <c r="A342" s="95" t="s">
        <v>702</v>
      </c>
      <c r="B342" s="153" t="s">
        <v>1</v>
      </c>
      <c r="C342" s="90">
        <v>3000</v>
      </c>
      <c r="D342" s="199">
        <v>3943.84</v>
      </c>
      <c r="E342" s="143">
        <f>D342/C342</f>
        <v>1.3146133333333334</v>
      </c>
    </row>
    <row r="343" spans="1:5" ht="12.75">
      <c r="A343" s="95" t="s">
        <v>559</v>
      </c>
      <c r="B343" s="5" t="s">
        <v>558</v>
      </c>
      <c r="C343" s="90">
        <v>6000</v>
      </c>
      <c r="D343" s="199">
        <v>5500</v>
      </c>
      <c r="E343" s="143">
        <f>D343/C343</f>
        <v>0.9166666666666666</v>
      </c>
    </row>
    <row r="344" spans="1:5" ht="12.75">
      <c r="A344" s="95" t="s">
        <v>442</v>
      </c>
      <c r="B344" t="s">
        <v>324</v>
      </c>
      <c r="C344" s="90">
        <v>185200</v>
      </c>
      <c r="D344" s="199">
        <v>185191.3</v>
      </c>
      <c r="E344" s="143">
        <f>D344/C344</f>
        <v>0.9999530237580992</v>
      </c>
    </row>
    <row r="345" spans="1:5" ht="12.75">
      <c r="A345" s="19"/>
      <c r="B345" t="s">
        <v>703</v>
      </c>
      <c r="C345" s="28"/>
      <c r="D345" s="49"/>
      <c r="E345" s="63"/>
    </row>
    <row r="346" spans="1:5" ht="12.75">
      <c r="A346" s="19"/>
      <c r="B346" t="s">
        <v>704</v>
      </c>
      <c r="C346" s="28"/>
      <c r="D346" s="49"/>
      <c r="E346" s="63"/>
    </row>
    <row r="347" spans="1:5" ht="12.75">
      <c r="A347" s="20"/>
      <c r="B347" s="4" t="s">
        <v>705</v>
      </c>
      <c r="C347" s="30"/>
      <c r="D347" s="72"/>
      <c r="E347" s="65"/>
    </row>
    <row r="348" spans="1:5" ht="12.75">
      <c r="A348" s="38" t="s">
        <v>443</v>
      </c>
      <c r="B348" s="62" t="s">
        <v>30</v>
      </c>
      <c r="C348" s="213">
        <f>SUM(C342:C347)</f>
        <v>194200</v>
      </c>
      <c r="D348" s="213">
        <f>SUM(D342:D347)</f>
        <v>194635.13999999998</v>
      </c>
      <c r="E348" s="157">
        <f>D348/C348</f>
        <v>1.0022406797116374</v>
      </c>
    </row>
    <row r="349" spans="1:5" ht="12.75">
      <c r="A349" s="19"/>
      <c r="C349" s="28"/>
      <c r="D349" s="49"/>
      <c r="E349" s="143"/>
    </row>
    <row r="350" spans="1:5" ht="12.75">
      <c r="A350" s="19" t="s">
        <v>706</v>
      </c>
      <c r="B350" t="s">
        <v>355</v>
      </c>
      <c r="C350" s="28">
        <v>1800</v>
      </c>
      <c r="D350" s="49">
        <v>2242.68</v>
      </c>
      <c r="E350" s="143">
        <f>D350/C350</f>
        <v>1.2459333333333333</v>
      </c>
    </row>
    <row r="351" spans="1:5" ht="12.75">
      <c r="A351" s="19" t="s">
        <v>444</v>
      </c>
      <c r="B351" t="s">
        <v>324</v>
      </c>
      <c r="C351" s="28">
        <v>3013200</v>
      </c>
      <c r="D351" s="49">
        <v>2891581.98</v>
      </c>
      <c r="E351" s="143">
        <f>D351/C351</f>
        <v>0.9596382516925528</v>
      </c>
    </row>
    <row r="352" spans="1:5" ht="12.75">
      <c r="A352" s="19"/>
      <c r="B352" t="s">
        <v>703</v>
      </c>
      <c r="C352" s="28"/>
      <c r="D352" s="49"/>
      <c r="E352" s="63"/>
    </row>
    <row r="353" spans="1:5" ht="12.75">
      <c r="A353" s="19"/>
      <c r="B353" s="5" t="s">
        <v>704</v>
      </c>
      <c r="C353" s="28"/>
      <c r="D353" s="49"/>
      <c r="E353" s="63"/>
    </row>
    <row r="354" spans="1:5" ht="12.75">
      <c r="A354" s="20"/>
      <c r="B354" s="88" t="s">
        <v>705</v>
      </c>
      <c r="C354" s="30"/>
      <c r="D354" s="72"/>
      <c r="E354" s="65"/>
    </row>
    <row r="355" spans="1:5" ht="12.75">
      <c r="A355" s="19" t="s">
        <v>445</v>
      </c>
      <c r="B355" s="128" t="s">
        <v>446</v>
      </c>
      <c r="C355" s="28">
        <f>SUM(C350:C354)</f>
        <v>3015000</v>
      </c>
      <c r="D355" s="28">
        <f>SUM(D350:D354)</f>
        <v>2893824.66</v>
      </c>
      <c r="E355" s="143">
        <f>D355/C355</f>
        <v>0.9598091741293533</v>
      </c>
    </row>
    <row r="356" spans="1:5" ht="12.75">
      <c r="A356" s="19"/>
      <c r="B356" s="128" t="s">
        <v>447</v>
      </c>
      <c r="C356" s="28"/>
      <c r="D356" s="49"/>
      <c r="E356" s="63"/>
    </row>
    <row r="357" spans="1:5" ht="12.75">
      <c r="A357" s="19"/>
      <c r="B357" s="87"/>
      <c r="C357" s="28"/>
      <c r="D357" s="49"/>
      <c r="E357" s="63"/>
    </row>
    <row r="358" spans="1:5" ht="12.75">
      <c r="A358" s="19" t="s">
        <v>448</v>
      </c>
      <c r="B358" t="s">
        <v>324</v>
      </c>
      <c r="C358" s="28">
        <v>12300</v>
      </c>
      <c r="D358" s="49">
        <v>8961.67</v>
      </c>
      <c r="E358" s="143">
        <f>D358/C358</f>
        <v>0.7285910569105691</v>
      </c>
    </row>
    <row r="359" spans="1:5" ht="12.75">
      <c r="A359" s="19"/>
      <c r="B359" t="s">
        <v>703</v>
      </c>
      <c r="C359" s="28"/>
      <c r="D359" s="49"/>
      <c r="E359" s="63"/>
    </row>
    <row r="360" spans="1:5" ht="12.75">
      <c r="A360" s="19"/>
      <c r="B360" t="s">
        <v>704</v>
      </c>
      <c r="C360" s="28"/>
      <c r="D360" s="49"/>
      <c r="E360" s="63"/>
    </row>
    <row r="361" spans="1:5" ht="12.75">
      <c r="A361" s="20"/>
      <c r="B361" s="20" t="s">
        <v>705</v>
      </c>
      <c r="C361" s="30"/>
      <c r="D361" s="72"/>
      <c r="E361" s="65"/>
    </row>
    <row r="362" spans="1:5" ht="12.75">
      <c r="A362" s="19" t="s">
        <v>449</v>
      </c>
      <c r="B362" s="128" t="s">
        <v>301</v>
      </c>
      <c r="C362" s="28">
        <f>SUM(C358:C361)</f>
        <v>12300</v>
      </c>
      <c r="D362" s="49">
        <f>SUM(D358:D361)</f>
        <v>8961.67</v>
      </c>
      <c r="E362" s="143">
        <f>D362/C362</f>
        <v>0.7285910569105691</v>
      </c>
    </row>
    <row r="363" spans="1:5" ht="12.75">
      <c r="A363" s="14"/>
      <c r="B363" s="96" t="s">
        <v>302</v>
      </c>
      <c r="C363" s="197"/>
      <c r="D363" s="214"/>
      <c r="E363" s="14"/>
    </row>
    <row r="364" spans="1:5" ht="12.75">
      <c r="A364" s="14"/>
      <c r="B364" s="96" t="s">
        <v>450</v>
      </c>
      <c r="C364" s="197"/>
      <c r="D364" s="214"/>
      <c r="E364" s="14"/>
    </row>
    <row r="365" spans="1:5" ht="12.75">
      <c r="A365" s="14"/>
      <c r="B365" s="96"/>
      <c r="C365" s="197"/>
      <c r="D365" s="214"/>
      <c r="E365" s="14"/>
    </row>
    <row r="366" spans="1:5" ht="12.75">
      <c r="A366" s="95" t="s">
        <v>451</v>
      </c>
      <c r="B366" t="s">
        <v>324</v>
      </c>
      <c r="C366" s="90">
        <v>88867</v>
      </c>
      <c r="D366" s="199">
        <v>87491.52</v>
      </c>
      <c r="E366" s="143">
        <f>D366/C366</f>
        <v>0.9845220385519935</v>
      </c>
    </row>
    <row r="367" spans="1:5" ht="12.75">
      <c r="A367" s="14"/>
      <c r="B367" t="s">
        <v>703</v>
      </c>
      <c r="C367" s="197"/>
      <c r="D367" s="214"/>
      <c r="E367" s="14"/>
    </row>
    <row r="368" spans="1:5" ht="12.75">
      <c r="A368" s="14"/>
      <c r="B368" t="s">
        <v>704</v>
      </c>
      <c r="C368" s="197"/>
      <c r="D368" s="214"/>
      <c r="E368" s="14"/>
    </row>
    <row r="369" spans="1:5" ht="12.75">
      <c r="A369" s="14"/>
      <c r="B369" s="19" t="s">
        <v>705</v>
      </c>
      <c r="C369" s="197"/>
      <c r="D369" s="214"/>
      <c r="E369" s="14"/>
    </row>
    <row r="370" spans="1:5" ht="12.75">
      <c r="A370" s="19" t="s">
        <v>560</v>
      </c>
      <c r="B370" t="s">
        <v>324</v>
      </c>
      <c r="C370" s="28">
        <v>286200</v>
      </c>
      <c r="D370" s="49">
        <v>286200</v>
      </c>
      <c r="E370" s="143">
        <f>D370/C370</f>
        <v>1</v>
      </c>
    </row>
    <row r="371" spans="1:5" ht="12.75">
      <c r="A371" s="19"/>
      <c r="B371" t="s">
        <v>561</v>
      </c>
      <c r="C371" s="28"/>
      <c r="D371" s="49"/>
      <c r="E371" s="63"/>
    </row>
    <row r="372" spans="1:5" ht="12.75">
      <c r="A372" s="20"/>
      <c r="B372" s="4" t="s">
        <v>562</v>
      </c>
      <c r="C372" s="30"/>
      <c r="D372" s="72"/>
      <c r="E372" s="65"/>
    </row>
    <row r="373" spans="1:5" ht="12.75">
      <c r="A373" s="19" t="s">
        <v>452</v>
      </c>
      <c r="B373" t="s">
        <v>31</v>
      </c>
      <c r="C373" s="28">
        <f>SUM(C366:C372)</f>
        <v>375067</v>
      </c>
      <c r="D373" s="49">
        <f>SUM(D366:D372)</f>
        <v>373691.52</v>
      </c>
      <c r="E373" s="143">
        <f>D373/C373</f>
        <v>0.9963327085560714</v>
      </c>
    </row>
    <row r="374" spans="1:5" ht="12.75">
      <c r="A374" s="19"/>
      <c r="B374" s="5" t="s">
        <v>213</v>
      </c>
      <c r="C374" s="28"/>
      <c r="D374" s="49"/>
      <c r="E374" s="63"/>
    </row>
    <row r="375" spans="1:5" ht="12.75">
      <c r="A375" s="20"/>
      <c r="B375" s="4"/>
      <c r="C375" s="30"/>
      <c r="D375" s="72"/>
      <c r="E375" s="65"/>
    </row>
    <row r="376" spans="1:5" ht="12.75">
      <c r="A376" s="5"/>
      <c r="B376" s="5"/>
      <c r="C376" s="49"/>
      <c r="D376" s="49"/>
      <c r="E376" s="83"/>
    </row>
    <row r="377" spans="1:5" ht="12.75">
      <c r="A377" s="5"/>
      <c r="B377" s="5"/>
      <c r="C377" s="49"/>
      <c r="D377" s="49"/>
      <c r="E377" s="83"/>
    </row>
    <row r="378" spans="1:5" ht="13.5" thickBot="1">
      <c r="A378" s="8"/>
      <c r="B378" s="8"/>
      <c r="C378" s="193"/>
      <c r="D378" s="193"/>
      <c r="E378" s="8"/>
    </row>
    <row r="379" spans="1:5" ht="13.5" thickTop="1">
      <c r="A379" s="144" t="s">
        <v>311</v>
      </c>
      <c r="B379" s="239"/>
      <c r="C379" s="212" t="s">
        <v>313</v>
      </c>
      <c r="D379" s="243" t="s">
        <v>368</v>
      </c>
      <c r="E379" s="11" t="s">
        <v>369</v>
      </c>
    </row>
    <row r="380" spans="1:5" ht="13.5" thickBot="1">
      <c r="A380" s="69" t="s">
        <v>310</v>
      </c>
      <c r="B380" s="240" t="s">
        <v>312</v>
      </c>
      <c r="C380" s="195" t="s">
        <v>314</v>
      </c>
      <c r="D380" s="244" t="s">
        <v>314</v>
      </c>
      <c r="E380" s="12" t="s">
        <v>370</v>
      </c>
    </row>
    <row r="381" spans="1:5" ht="13.5" thickTop="1">
      <c r="A381" s="80" t="s">
        <v>20</v>
      </c>
      <c r="B381" s="80" t="s">
        <v>21</v>
      </c>
      <c r="C381" s="196" t="s">
        <v>22</v>
      </c>
      <c r="D381" s="245" t="s">
        <v>270</v>
      </c>
      <c r="E381" s="13" t="s">
        <v>349</v>
      </c>
    </row>
    <row r="382" spans="1:5" ht="12.75">
      <c r="A382" s="19"/>
      <c r="B382" s="5"/>
      <c r="C382" s="28"/>
      <c r="D382" s="61"/>
      <c r="E382" s="63"/>
    </row>
    <row r="383" spans="1:5" ht="12.75">
      <c r="A383" s="19" t="s">
        <v>453</v>
      </c>
      <c r="B383" t="s">
        <v>2</v>
      </c>
      <c r="C383" s="28">
        <v>50</v>
      </c>
      <c r="D383" s="49">
        <v>35.79</v>
      </c>
      <c r="E383" s="143">
        <f>D383/C383</f>
        <v>0.7158</v>
      </c>
    </row>
    <row r="384" spans="1:5" ht="12.75">
      <c r="A384" s="19" t="s">
        <v>563</v>
      </c>
      <c r="B384" t="s">
        <v>324</v>
      </c>
      <c r="C384" s="28">
        <v>102800</v>
      </c>
      <c r="D384" s="49">
        <v>102800</v>
      </c>
      <c r="E384" s="143">
        <f>D384/C384</f>
        <v>1</v>
      </c>
    </row>
    <row r="385" spans="1:5" ht="12.75">
      <c r="A385" s="19"/>
      <c r="B385" t="s">
        <v>561</v>
      </c>
      <c r="C385" s="28"/>
      <c r="D385" s="49"/>
      <c r="E385" s="63"/>
    </row>
    <row r="386" spans="1:5" ht="12.75">
      <c r="A386" s="19"/>
      <c r="B386" s="4" t="s">
        <v>562</v>
      </c>
      <c r="C386" s="28"/>
      <c r="D386" s="72"/>
      <c r="E386" s="65"/>
    </row>
    <row r="387" spans="1:5" ht="12.75">
      <c r="A387" s="38" t="s">
        <v>454</v>
      </c>
      <c r="B387" t="s">
        <v>32</v>
      </c>
      <c r="C387" s="213">
        <f>SUM(C383:C386)</f>
        <v>102850</v>
      </c>
      <c r="D387" s="49">
        <f>SUM(D383:D386)</f>
        <v>102835.79</v>
      </c>
      <c r="E387" s="143">
        <f>D387/C387</f>
        <v>0.9998618376276129</v>
      </c>
    </row>
    <row r="388" spans="1:5" ht="12.75">
      <c r="A388" s="14"/>
      <c r="B388" s="9"/>
      <c r="C388" s="197"/>
      <c r="D388" s="214"/>
      <c r="E388" s="63"/>
    </row>
    <row r="389" spans="1:5" ht="12.75">
      <c r="A389" s="95" t="s">
        <v>455</v>
      </c>
      <c r="B389" s="96" t="s">
        <v>319</v>
      </c>
      <c r="C389" s="90">
        <v>19600</v>
      </c>
      <c r="D389" s="199">
        <v>21925.6</v>
      </c>
      <c r="E389" s="143">
        <f>D389/C389</f>
        <v>1.1186530612244898</v>
      </c>
    </row>
    <row r="390" spans="1:5" ht="12.75">
      <c r="A390" s="95" t="s">
        <v>564</v>
      </c>
      <c r="B390" t="s">
        <v>324</v>
      </c>
      <c r="C390" s="90">
        <v>103400</v>
      </c>
      <c r="D390" s="199">
        <v>103025</v>
      </c>
      <c r="E390" s="143">
        <f>D390/C390</f>
        <v>0.9963733075435203</v>
      </c>
    </row>
    <row r="391" spans="1:5" ht="12.75">
      <c r="A391" s="95"/>
      <c r="B391" t="s">
        <v>703</v>
      </c>
      <c r="C391" s="90"/>
      <c r="D391" s="199"/>
      <c r="E391" s="90"/>
    </row>
    <row r="392" spans="1:5" ht="12.75">
      <c r="A392" s="95"/>
      <c r="B392" s="5" t="s">
        <v>704</v>
      </c>
      <c r="C392" s="90"/>
      <c r="D392" s="199"/>
      <c r="E392" s="90"/>
    </row>
    <row r="393" spans="1:5" ht="12.75">
      <c r="A393" s="98"/>
      <c r="B393" s="20" t="s">
        <v>705</v>
      </c>
      <c r="C393" s="102"/>
      <c r="D393" s="198"/>
      <c r="E393" s="102"/>
    </row>
    <row r="394" spans="1:5" ht="12.75">
      <c r="A394" s="19" t="s">
        <v>456</v>
      </c>
      <c r="B394" t="s">
        <v>365</v>
      </c>
      <c r="C394" s="28">
        <f>SUM(C389:C393)</f>
        <v>123000</v>
      </c>
      <c r="D394" s="49">
        <f>SUM(D389:D393)</f>
        <v>124950.6</v>
      </c>
      <c r="E394" s="143">
        <f>D394/C394</f>
        <v>1.0158585365853658</v>
      </c>
    </row>
    <row r="395" spans="1:5" ht="12.75">
      <c r="A395" s="19"/>
      <c r="B395" s="87"/>
      <c r="C395" s="28"/>
      <c r="D395" s="49"/>
      <c r="E395" s="143"/>
    </row>
    <row r="396" spans="1:5" ht="12.75">
      <c r="A396" s="19" t="s">
        <v>707</v>
      </c>
      <c r="B396" s="87" t="s">
        <v>355</v>
      </c>
      <c r="C396" s="28">
        <v>11520</v>
      </c>
      <c r="D396" s="49">
        <v>11134.8</v>
      </c>
      <c r="E396" s="143">
        <f>D396/C396</f>
        <v>0.9665625</v>
      </c>
    </row>
    <row r="397" spans="1:5" ht="12.75">
      <c r="A397" s="19" t="s">
        <v>565</v>
      </c>
      <c r="B397" t="s">
        <v>324</v>
      </c>
      <c r="C397" s="28">
        <v>43340</v>
      </c>
      <c r="D397" s="49">
        <v>43340</v>
      </c>
      <c r="E397" s="143">
        <f>D397/C397</f>
        <v>1</v>
      </c>
    </row>
    <row r="398" spans="1:5" ht="12.75">
      <c r="A398" s="19"/>
      <c r="B398" t="s">
        <v>561</v>
      </c>
      <c r="C398" s="28"/>
      <c r="D398" s="49"/>
      <c r="E398" s="19"/>
    </row>
    <row r="399" spans="1:5" ht="12.75">
      <c r="A399" s="20"/>
      <c r="B399" s="4" t="s">
        <v>562</v>
      </c>
      <c r="C399" s="30"/>
      <c r="D399" s="72"/>
      <c r="E399" s="20"/>
    </row>
    <row r="400" spans="1:5" ht="12.75">
      <c r="A400" s="19" t="s">
        <v>523</v>
      </c>
      <c r="B400" t="s">
        <v>316</v>
      </c>
      <c r="C400" s="28">
        <f>SUM(C396:C399)</f>
        <v>54860</v>
      </c>
      <c r="D400" s="28">
        <f>SUM(D396:D399)</f>
        <v>54474.8</v>
      </c>
      <c r="E400" s="143">
        <f>D400/C400</f>
        <v>0.9929784907036092</v>
      </c>
    </row>
    <row r="401" spans="1:5" ht="13.5" thickBot="1">
      <c r="A401" s="17"/>
      <c r="B401" s="10"/>
      <c r="C401" s="33"/>
      <c r="D401" s="200"/>
      <c r="E401" s="82"/>
    </row>
    <row r="402" spans="1:5" ht="12.75">
      <c r="A402" s="56">
        <v>852</v>
      </c>
      <c r="B402" s="57" t="s">
        <v>457</v>
      </c>
      <c r="C402" s="50">
        <f>SUM(C348+C355+C362+C373+C387+C394+C400)</f>
        <v>3877277</v>
      </c>
      <c r="D402" s="50">
        <f>SUM(D348+D355+D362+D373+D387+D394+D400)</f>
        <v>3753374.18</v>
      </c>
      <c r="E402" s="146">
        <f>D402/C402</f>
        <v>0.968043856551905</v>
      </c>
    </row>
    <row r="403" spans="1:5" ht="12.75">
      <c r="A403" s="23"/>
      <c r="B403" s="25"/>
      <c r="C403" s="31"/>
      <c r="D403" s="37"/>
      <c r="E403" s="146"/>
    </row>
    <row r="404" spans="1:5" ht="12.75">
      <c r="A404" s="160" t="s">
        <v>566</v>
      </c>
      <c r="B404" s="162" t="s">
        <v>319</v>
      </c>
      <c r="C404" s="90">
        <v>216081</v>
      </c>
      <c r="D404" s="199">
        <v>197300.94</v>
      </c>
      <c r="E404" s="143">
        <f>D404/C404</f>
        <v>0.9130878698265928</v>
      </c>
    </row>
    <row r="405" spans="1:5" ht="12.75">
      <c r="A405" s="160" t="s">
        <v>708</v>
      </c>
      <c r="B405" t="s">
        <v>355</v>
      </c>
      <c r="C405" s="90">
        <v>446</v>
      </c>
      <c r="D405" s="199">
        <v>445.35</v>
      </c>
      <c r="E405" s="143">
        <f>D405/C405</f>
        <v>0.9985426008968611</v>
      </c>
    </row>
    <row r="406" spans="1:5" ht="12.75">
      <c r="A406" s="160" t="s">
        <v>779</v>
      </c>
      <c r="B406" s="96" t="s">
        <v>693</v>
      </c>
      <c r="C406" s="90">
        <v>1200</v>
      </c>
      <c r="D406" s="199">
        <v>1200</v>
      </c>
      <c r="E406" s="143">
        <f>D406/C406</f>
        <v>1</v>
      </c>
    </row>
    <row r="407" spans="1:5" ht="12.75">
      <c r="A407" s="160"/>
      <c r="B407" s="96" t="s">
        <v>694</v>
      </c>
      <c r="C407" s="90"/>
      <c r="D407" s="199"/>
      <c r="E407" s="143"/>
    </row>
    <row r="408" spans="1:5" ht="12.75">
      <c r="A408" s="163"/>
      <c r="B408" s="99" t="s">
        <v>529</v>
      </c>
      <c r="C408" s="102"/>
      <c r="D408" s="198"/>
      <c r="E408" s="141"/>
    </row>
    <row r="409" spans="1:5" ht="12.75">
      <c r="A409" s="160" t="s">
        <v>262</v>
      </c>
      <c r="B409" s="162" t="s">
        <v>200</v>
      </c>
      <c r="C409" s="90">
        <f>SUM(C404:C408)</f>
        <v>217727</v>
      </c>
      <c r="D409" s="199">
        <f>SUM(D404:D408)</f>
        <v>198946.29</v>
      </c>
      <c r="E409" s="143">
        <f>D409/C409</f>
        <v>0.9137419337059712</v>
      </c>
    </row>
    <row r="410" spans="1:5" ht="12.75">
      <c r="A410" s="160"/>
      <c r="B410" s="161"/>
      <c r="C410" s="90"/>
      <c r="D410" s="199"/>
      <c r="E410" s="143"/>
    </row>
    <row r="411" spans="1:5" ht="12.75">
      <c r="A411" s="160" t="s">
        <v>567</v>
      </c>
      <c r="B411" t="s">
        <v>324</v>
      </c>
      <c r="C411" s="90">
        <v>306092</v>
      </c>
      <c r="D411" s="199">
        <v>304497</v>
      </c>
      <c r="E411" s="143">
        <f>D411/C411</f>
        <v>0.9947891483606236</v>
      </c>
    </row>
    <row r="412" spans="1:5" ht="12.75">
      <c r="A412" s="160"/>
      <c r="B412" t="s">
        <v>561</v>
      </c>
      <c r="C412" s="90"/>
      <c r="D412" s="199"/>
      <c r="E412" s="143"/>
    </row>
    <row r="413" spans="1:5" ht="12.75">
      <c r="A413" s="163"/>
      <c r="B413" s="4" t="s">
        <v>562</v>
      </c>
      <c r="C413" s="102"/>
      <c r="D413" s="198"/>
      <c r="E413" s="141"/>
    </row>
    <row r="414" spans="1:5" ht="12.75">
      <c r="A414" s="160" t="s">
        <v>568</v>
      </c>
      <c r="B414" s="162" t="s">
        <v>569</v>
      </c>
      <c r="C414" s="90">
        <f>SUM(C411:C413)</f>
        <v>306092</v>
      </c>
      <c r="D414" s="199">
        <f>SUM(D411:D413)</f>
        <v>304497</v>
      </c>
      <c r="E414" s="143">
        <f>D414/C414</f>
        <v>0.9947891483606236</v>
      </c>
    </row>
    <row r="415" spans="1:5" ht="13.5" thickBot="1">
      <c r="A415" s="164"/>
      <c r="B415" s="165"/>
      <c r="C415" s="158"/>
      <c r="D415" s="209"/>
      <c r="E415" s="159"/>
    </row>
    <row r="416" spans="1:5" ht="12.75">
      <c r="A416" s="56">
        <v>854</v>
      </c>
      <c r="B416" s="57" t="s">
        <v>25</v>
      </c>
      <c r="C416" s="50">
        <f>SUM(C409+C414)</f>
        <v>523819</v>
      </c>
      <c r="D416" s="50">
        <f>SUM(D409+D414)</f>
        <v>503443.29000000004</v>
      </c>
      <c r="E416" s="176">
        <f>D416/C416</f>
        <v>0.961101620979766</v>
      </c>
    </row>
    <row r="417" spans="1:5" ht="12.75">
      <c r="A417" s="23"/>
      <c r="B417" s="25"/>
      <c r="C417" s="31"/>
      <c r="D417" s="37"/>
      <c r="E417" s="146"/>
    </row>
    <row r="418" spans="1:5" ht="12.75">
      <c r="A418" s="19" t="s">
        <v>458</v>
      </c>
      <c r="B418" t="s">
        <v>1</v>
      </c>
      <c r="C418" s="28">
        <v>272</v>
      </c>
      <c r="D418" s="49">
        <v>281.6</v>
      </c>
      <c r="E418" s="143">
        <f>D418/C418</f>
        <v>1.035294117647059</v>
      </c>
    </row>
    <row r="419" spans="1:5" ht="12.75">
      <c r="A419" s="19" t="s">
        <v>459</v>
      </c>
      <c r="B419" t="s">
        <v>319</v>
      </c>
      <c r="C419" s="28">
        <v>269521</v>
      </c>
      <c r="D419" s="49">
        <v>323323.43</v>
      </c>
      <c r="E419" s="143">
        <f>D419/C419</f>
        <v>1.199622404191139</v>
      </c>
    </row>
    <row r="420" spans="1:5" ht="12.75">
      <c r="A420" s="20" t="s">
        <v>780</v>
      </c>
      <c r="B420" s="4" t="s">
        <v>2</v>
      </c>
      <c r="C420" s="30">
        <v>3012</v>
      </c>
      <c r="D420" s="72">
        <v>13528.15</v>
      </c>
      <c r="E420" s="141">
        <f>D420/C420</f>
        <v>4.491417662682603</v>
      </c>
    </row>
    <row r="421" spans="1:5" ht="12.75">
      <c r="A421" s="19" t="s">
        <v>33</v>
      </c>
      <c r="B421" s="5" t="s">
        <v>34</v>
      </c>
      <c r="C421" s="28">
        <f>SUM(C418:C420)</f>
        <v>272805</v>
      </c>
      <c r="D421" s="49">
        <f>SUM(D418:D420)</f>
        <v>337133.18</v>
      </c>
      <c r="E421" s="143">
        <f>D421/C421</f>
        <v>1.2358027895383148</v>
      </c>
    </row>
    <row r="422" spans="1:5" ht="12.75">
      <c r="A422" s="19"/>
      <c r="B422" s="87"/>
      <c r="C422" s="28"/>
      <c r="D422" s="49"/>
      <c r="E422" s="63"/>
    </row>
    <row r="423" spans="1:5" ht="12.75">
      <c r="A423" s="19" t="s">
        <v>460</v>
      </c>
      <c r="B423" t="s">
        <v>1</v>
      </c>
      <c r="C423" s="28">
        <v>10</v>
      </c>
      <c r="D423" s="49">
        <v>25.6</v>
      </c>
      <c r="E423" s="143">
        <f>D423/C423</f>
        <v>2.56</v>
      </c>
    </row>
    <row r="424" spans="1:5" ht="12.75">
      <c r="A424" s="19" t="s">
        <v>461</v>
      </c>
      <c r="B424" s="5" t="s">
        <v>319</v>
      </c>
      <c r="C424" s="28">
        <v>20433</v>
      </c>
      <c r="D424" s="49">
        <v>25495.63</v>
      </c>
      <c r="E424" s="143">
        <f>D424/C424</f>
        <v>1.2477673371506877</v>
      </c>
    </row>
    <row r="425" spans="1:5" ht="12.75">
      <c r="A425" s="19" t="s">
        <v>781</v>
      </c>
      <c r="B425" t="s">
        <v>2</v>
      </c>
      <c r="C425" s="28">
        <v>24</v>
      </c>
      <c r="D425" s="216">
        <v>15.6</v>
      </c>
      <c r="E425" s="141">
        <f>D425/C425</f>
        <v>0.65</v>
      </c>
    </row>
    <row r="426" spans="1:5" ht="12.75">
      <c r="A426" s="38" t="s">
        <v>35</v>
      </c>
      <c r="B426" s="62" t="s">
        <v>36</v>
      </c>
      <c r="C426" s="213">
        <f>SUM(C423:C425)</f>
        <v>20467</v>
      </c>
      <c r="D426" s="49">
        <f>SUM(D423:D425)</f>
        <v>25536.829999999998</v>
      </c>
      <c r="E426" s="143">
        <f>D426/C426</f>
        <v>1.2477075291933355</v>
      </c>
    </row>
    <row r="427" spans="1:5" ht="12.75">
      <c r="A427" s="19"/>
      <c r="B427" s="5"/>
      <c r="C427" s="28"/>
      <c r="D427" s="49"/>
      <c r="E427" s="143"/>
    </row>
    <row r="428" spans="1:5" ht="12.75">
      <c r="A428" s="20" t="s">
        <v>672</v>
      </c>
      <c r="B428" s="88" t="s">
        <v>355</v>
      </c>
      <c r="C428" s="30">
        <v>48454</v>
      </c>
      <c r="D428" s="72">
        <v>49767</v>
      </c>
      <c r="E428" s="141">
        <f>D428/C428</f>
        <v>1.0270978660172534</v>
      </c>
    </row>
    <row r="429" spans="1:5" ht="12.75">
      <c r="A429" s="19" t="s">
        <v>37</v>
      </c>
      <c r="B429" s="87" t="s">
        <v>38</v>
      </c>
      <c r="C429" s="28">
        <f>SUM(C428)</f>
        <v>48454</v>
      </c>
      <c r="D429" s="28">
        <f>SUM(D428)</f>
        <v>49767</v>
      </c>
      <c r="E429" s="143">
        <f>D429/C429</f>
        <v>1.0270978660172534</v>
      </c>
    </row>
    <row r="430" spans="1:5" ht="12.75">
      <c r="A430" s="19"/>
      <c r="B430" s="5"/>
      <c r="C430" s="28"/>
      <c r="D430" s="49"/>
      <c r="E430" s="63"/>
    </row>
    <row r="431" spans="1:5" ht="12.75">
      <c r="A431" s="20" t="s">
        <v>462</v>
      </c>
      <c r="B431" s="4" t="s">
        <v>361</v>
      </c>
      <c r="C431" s="30">
        <v>3000</v>
      </c>
      <c r="D431" s="72">
        <v>5911.8</v>
      </c>
      <c r="E431" s="141">
        <f>D431/C431</f>
        <v>1.9706000000000001</v>
      </c>
    </row>
    <row r="432" spans="1:5" ht="12.75">
      <c r="A432" s="19" t="s">
        <v>362</v>
      </c>
      <c r="B432" t="s">
        <v>363</v>
      </c>
      <c r="C432" s="28">
        <f>SUM(C431)</f>
        <v>3000</v>
      </c>
      <c r="D432" s="81">
        <f>SUM(D431)</f>
        <v>5911.8</v>
      </c>
      <c r="E432" s="143">
        <f>D432/C432</f>
        <v>1.9706000000000001</v>
      </c>
    </row>
    <row r="433" spans="1:5" ht="12.75">
      <c r="A433" s="19"/>
      <c r="B433" t="s">
        <v>364</v>
      </c>
      <c r="C433" s="28"/>
      <c r="D433" s="49"/>
      <c r="E433" s="63"/>
    </row>
    <row r="434" spans="1:5" ht="13.5" thickBot="1">
      <c r="A434" s="17"/>
      <c r="B434" s="10"/>
      <c r="C434" s="33"/>
      <c r="D434" s="217"/>
      <c r="E434" s="82"/>
    </row>
    <row r="435" spans="1:5" ht="12.75">
      <c r="A435" s="56">
        <v>900</v>
      </c>
      <c r="B435" s="57" t="s">
        <v>265</v>
      </c>
      <c r="C435" s="50">
        <f>SUM(C421+C426+C429+C432)</f>
        <v>344726</v>
      </c>
      <c r="D435" s="50">
        <f>SUM(D421+D426+D429+D432)</f>
        <v>418348.81</v>
      </c>
      <c r="E435" s="146">
        <f>D435/C435</f>
        <v>1.2135690664469754</v>
      </c>
    </row>
    <row r="436" spans="1:5" ht="12.75">
      <c r="A436" s="27"/>
      <c r="B436" s="26"/>
      <c r="C436" s="219"/>
      <c r="D436" s="220"/>
      <c r="E436" s="27"/>
    </row>
    <row r="437" spans="1:5" ht="12.75">
      <c r="A437" s="25"/>
      <c r="B437" s="25"/>
      <c r="C437" s="37"/>
      <c r="D437" s="37"/>
      <c r="E437" s="25"/>
    </row>
    <row r="438" spans="1:5" ht="12.75">
      <c r="A438" s="25"/>
      <c r="B438" s="25"/>
      <c r="C438" s="37"/>
      <c r="D438" s="37"/>
      <c r="E438" s="25"/>
    </row>
    <row r="439" spans="1:5" ht="12.75">
      <c r="A439" s="96" t="s">
        <v>908</v>
      </c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5"/>
      <c r="B441" s="5"/>
      <c r="C441" s="5"/>
      <c r="D441" s="5"/>
      <c r="E441" s="49"/>
    </row>
    <row r="442" spans="1:5" ht="12.75">
      <c r="A442" s="5"/>
      <c r="B442" s="5"/>
      <c r="C442" s="5"/>
      <c r="D442" s="5"/>
      <c r="E442" s="49"/>
    </row>
    <row r="443" spans="1:5" ht="12.75">
      <c r="A443" s="5"/>
      <c r="B443" s="5"/>
      <c r="C443" s="5"/>
      <c r="D443" s="5"/>
      <c r="E443" s="49"/>
    </row>
    <row r="444" spans="1:5" ht="12.75">
      <c r="A444" s="5"/>
      <c r="B444" s="5"/>
      <c r="C444" s="5"/>
      <c r="D444" s="5"/>
      <c r="E444" s="49"/>
    </row>
    <row r="445" spans="1:5" ht="12.75">
      <c r="A445" s="5"/>
      <c r="B445" s="5"/>
      <c r="C445" s="5"/>
      <c r="D445" s="5"/>
      <c r="E445" s="55"/>
    </row>
    <row r="446" spans="1:5" ht="12.75">
      <c r="A446" s="5"/>
      <c r="B446" s="5"/>
      <c r="C446" s="5"/>
      <c r="D446" s="5"/>
      <c r="E446" s="55"/>
    </row>
    <row r="447" spans="1:5" ht="12.75">
      <c r="A447" s="5"/>
      <c r="B447" s="5"/>
      <c r="C447" s="5"/>
      <c r="D447" s="5"/>
      <c r="E447" s="55"/>
    </row>
    <row r="448" spans="1:5" ht="12.75">
      <c r="A448" s="5"/>
      <c r="B448" s="5"/>
      <c r="C448" s="5"/>
      <c r="D448" s="5"/>
      <c r="E448" s="55"/>
    </row>
    <row r="449" spans="1:5" ht="12.75">
      <c r="A449" s="5"/>
      <c r="B449" s="5"/>
      <c r="C449" s="5"/>
      <c r="D449" s="5"/>
      <c r="E449" s="5"/>
    </row>
    <row r="450" spans="1:5" ht="12.75">
      <c r="A450" s="5"/>
      <c r="B450" s="5"/>
      <c r="C450" s="5"/>
      <c r="D450" s="5"/>
      <c r="E450" s="49"/>
    </row>
    <row r="451" spans="1:5" ht="12.75">
      <c r="A451" s="5"/>
      <c r="B451" s="5"/>
      <c r="C451" s="5"/>
      <c r="D451" s="5"/>
      <c r="E451" s="49"/>
    </row>
    <row r="452" spans="1:5" ht="12.75">
      <c r="A452" s="5"/>
      <c r="B452" s="5"/>
      <c r="C452" s="5"/>
      <c r="D452" s="5"/>
      <c r="E452" s="5"/>
    </row>
    <row r="453" spans="1:5" ht="12.75">
      <c r="A453" s="24"/>
      <c r="B453" s="25"/>
      <c r="C453" s="25"/>
      <c r="D453" s="25"/>
      <c r="E453" s="37"/>
    </row>
    <row r="454" spans="1:5" ht="12.75">
      <c r="A454" s="24"/>
      <c r="B454" s="25"/>
      <c r="C454" s="25"/>
      <c r="D454" s="25"/>
      <c r="E454" s="37"/>
    </row>
    <row r="455" spans="1:5" ht="12.75">
      <c r="A455" s="24"/>
      <c r="B455" s="25"/>
      <c r="C455" s="25"/>
      <c r="D455" s="25"/>
      <c r="E455" s="37"/>
    </row>
    <row r="456" spans="1:5" ht="12.75">
      <c r="A456" s="24"/>
      <c r="B456" s="25"/>
      <c r="C456" s="25"/>
      <c r="D456" s="25"/>
      <c r="E456" s="37"/>
    </row>
    <row r="457" spans="1:5" ht="12.75">
      <c r="A457" s="5"/>
      <c r="B457" s="5"/>
      <c r="C457" s="5"/>
      <c r="D457" s="5"/>
      <c r="E457" s="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1"/>
      <c r="B461" s="1"/>
      <c r="C461" s="1"/>
      <c r="D461" s="1"/>
      <c r="E461" s="1"/>
    </row>
    <row r="462" spans="1:5" ht="12.75">
      <c r="A462" s="24"/>
      <c r="B462" s="25"/>
      <c r="C462" s="25"/>
      <c r="D462" s="25"/>
      <c r="E462" s="5"/>
    </row>
    <row r="463" spans="1:5" ht="12.75">
      <c r="A463" s="9"/>
      <c r="B463" s="54"/>
      <c r="C463" s="54"/>
      <c r="D463" s="54"/>
      <c r="E463" s="9"/>
    </row>
    <row r="464" spans="1:5" ht="12.75">
      <c r="A464" s="9"/>
      <c r="B464" s="25"/>
      <c r="C464" s="25"/>
      <c r="D464" s="25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</sheetData>
  <printOptions/>
  <pageMargins left="0.75" right="0.75" top="1" bottom="1" header="0.5" footer="0.5"/>
  <pageSetup horizontalDpi="300" verticalDpi="300" orientation="portrait" paperSize="9" scale="8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1.75390625" style="0" customWidth="1"/>
    <col min="2" max="2" width="44.875" style="0" customWidth="1"/>
    <col min="3" max="3" width="11.375" style="0" customWidth="1"/>
    <col min="4" max="4" width="13.00390625" style="0" customWidth="1"/>
    <col min="5" max="5" width="11.00390625" style="0" customWidth="1"/>
    <col min="6" max="7" width="12.625" style="0" customWidth="1"/>
    <col min="8" max="8" width="11.875" style="0" customWidth="1"/>
  </cols>
  <sheetData>
    <row r="2" ht="12.75">
      <c r="D2" s="124" t="s">
        <v>376</v>
      </c>
    </row>
    <row r="5" ht="12.75">
      <c r="A5" t="s">
        <v>906</v>
      </c>
    </row>
    <row r="8" spans="1:8" ht="13.5" thickBot="1">
      <c r="A8" s="39"/>
      <c r="B8" s="39"/>
      <c r="C8" s="39"/>
      <c r="D8" s="39"/>
      <c r="E8" s="39"/>
      <c r="F8" s="5"/>
      <c r="G8" s="5"/>
      <c r="H8" s="5"/>
    </row>
    <row r="9" spans="1:8" ht="13.5" thickTop="1">
      <c r="A9" s="11" t="s">
        <v>311</v>
      </c>
      <c r="C9" s="11" t="s">
        <v>313</v>
      </c>
      <c r="D9" s="11" t="s">
        <v>375</v>
      </c>
      <c r="E9" s="11" t="s">
        <v>369</v>
      </c>
      <c r="F9" s="11" t="s">
        <v>313</v>
      </c>
      <c r="G9" s="11" t="s">
        <v>375</v>
      </c>
      <c r="H9" s="11" t="s">
        <v>369</v>
      </c>
    </row>
    <row r="10" spans="1:8" ht="13.5" thickBot="1">
      <c r="A10" s="12" t="s">
        <v>310</v>
      </c>
      <c r="B10" s="42" t="s">
        <v>268</v>
      </c>
      <c r="C10" s="12" t="s">
        <v>269</v>
      </c>
      <c r="D10" s="12" t="s">
        <v>269</v>
      </c>
      <c r="E10" s="12" t="s">
        <v>370</v>
      </c>
      <c r="F10" s="12" t="s">
        <v>469</v>
      </c>
      <c r="G10" s="12" t="s">
        <v>469</v>
      </c>
      <c r="H10" s="12" t="s">
        <v>370</v>
      </c>
    </row>
    <row r="11" spans="1:8" ht="14.25" thickBot="1" thickTop="1">
      <c r="A11" s="44" t="s">
        <v>20</v>
      </c>
      <c r="B11" s="43" t="s">
        <v>21</v>
      </c>
      <c r="C11" s="44" t="s">
        <v>22</v>
      </c>
      <c r="D11" s="44" t="s">
        <v>270</v>
      </c>
      <c r="E11" s="44" t="s">
        <v>349</v>
      </c>
      <c r="F11" s="44" t="s">
        <v>351</v>
      </c>
      <c r="G11" s="44" t="s">
        <v>352</v>
      </c>
      <c r="H11" s="44" t="s">
        <v>353</v>
      </c>
    </row>
    <row r="12" spans="1:8" ht="12.75">
      <c r="A12" s="129"/>
      <c r="B12" s="130"/>
      <c r="C12" s="77"/>
      <c r="D12" s="77"/>
      <c r="E12" s="77"/>
      <c r="F12" s="130"/>
      <c r="G12" s="77"/>
      <c r="H12" s="131"/>
    </row>
    <row r="13" spans="1:8" ht="12.75">
      <c r="A13" s="132">
        <v>952</v>
      </c>
      <c r="B13" s="87" t="s">
        <v>753</v>
      </c>
      <c r="C13" s="28">
        <v>1394526.63</v>
      </c>
      <c r="D13" s="28">
        <v>0</v>
      </c>
      <c r="E13" s="167">
        <f>D13/C13</f>
        <v>0</v>
      </c>
      <c r="F13" s="5"/>
      <c r="G13" s="19"/>
      <c r="H13" s="133"/>
    </row>
    <row r="14" spans="1:8" ht="12.75">
      <c r="A14" s="262"/>
      <c r="B14" s="87" t="s">
        <v>754</v>
      </c>
      <c r="C14" s="19"/>
      <c r="D14" s="19"/>
      <c r="E14" s="167"/>
      <c r="F14" s="5"/>
      <c r="G14" s="19"/>
      <c r="H14" s="133"/>
    </row>
    <row r="15" spans="1:8" ht="12.75">
      <c r="A15" s="262"/>
      <c r="B15" s="87"/>
      <c r="C15" s="19"/>
      <c r="D15" s="19"/>
      <c r="E15" s="167"/>
      <c r="F15" s="5"/>
      <c r="G15" s="19"/>
      <c r="H15" s="133"/>
    </row>
    <row r="16" spans="1:8" ht="12.75">
      <c r="A16" s="132">
        <v>957</v>
      </c>
      <c r="B16" s="5" t="s">
        <v>271</v>
      </c>
      <c r="C16" s="28">
        <v>156396.37</v>
      </c>
      <c r="D16" s="28">
        <v>0</v>
      </c>
      <c r="E16" s="167">
        <f>D16/C16</f>
        <v>0</v>
      </c>
      <c r="F16" s="49"/>
      <c r="G16" s="28"/>
      <c r="H16" s="133"/>
    </row>
    <row r="17" spans="1:8" ht="12.75">
      <c r="A17" s="132"/>
      <c r="B17" s="5"/>
      <c r="C17" s="28"/>
      <c r="D17" s="28"/>
      <c r="E17" s="167"/>
      <c r="F17" s="49"/>
      <c r="G17" s="28"/>
      <c r="H17" s="133"/>
    </row>
    <row r="18" spans="1:8" ht="12.75">
      <c r="A18" s="132">
        <v>992</v>
      </c>
      <c r="B18" s="5" t="s">
        <v>907</v>
      </c>
      <c r="C18" s="28"/>
      <c r="D18" s="28"/>
      <c r="E18" s="167"/>
      <c r="F18" s="49">
        <v>390600</v>
      </c>
      <c r="G18" s="28">
        <v>390600</v>
      </c>
      <c r="H18" s="174">
        <f>G18/F18</f>
        <v>1</v>
      </c>
    </row>
    <row r="19" spans="1:8" ht="12.75">
      <c r="A19" s="179"/>
      <c r="B19" s="113"/>
      <c r="C19" s="30"/>
      <c r="D19" s="30"/>
      <c r="E19" s="168"/>
      <c r="F19" s="216"/>
      <c r="G19" s="30"/>
      <c r="H19" s="134"/>
    </row>
    <row r="20" spans="1:8" ht="13.5" thickBot="1">
      <c r="A20" s="181"/>
      <c r="B20" s="182" t="s">
        <v>660</v>
      </c>
      <c r="C20" s="235">
        <f>SUM(C13:C19)</f>
        <v>1550923</v>
      </c>
      <c r="D20" s="235">
        <f>SUM(D13:D19)</f>
        <v>0</v>
      </c>
      <c r="E20" s="263">
        <f>D20/C20</f>
        <v>0</v>
      </c>
      <c r="F20" s="236">
        <f>SUM(F18)</f>
        <v>390600</v>
      </c>
      <c r="G20" s="235">
        <f>SUM(G18)</f>
        <v>390600</v>
      </c>
      <c r="H20" s="180">
        <f>G20/F20</f>
        <v>1</v>
      </c>
    </row>
    <row r="21" spans="6:8" ht="12.75">
      <c r="F21" s="5"/>
      <c r="G21" s="5"/>
      <c r="H21" s="5"/>
    </row>
    <row r="27" ht="12.75">
      <c r="A27" t="s">
        <v>908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8"/>
  <sheetViews>
    <sheetView view="pageBreakPreview" zoomScaleSheetLayoutView="100" workbookViewId="0" topLeftCell="A1">
      <selection activeCell="A47" sqref="A47"/>
    </sheetView>
  </sheetViews>
  <sheetFormatPr defaultColWidth="9.00390625" defaultRowHeight="12.75"/>
  <cols>
    <col min="1" max="1" width="14.125" style="0" customWidth="1"/>
    <col min="2" max="2" width="39.25390625" style="0" customWidth="1"/>
    <col min="3" max="3" width="16.375" style="0" customWidth="1"/>
    <col min="4" max="4" width="7.25390625" style="0" customWidth="1"/>
    <col min="5" max="5" width="13.00390625" style="0" customWidth="1"/>
    <col min="6" max="6" width="13.125" style="0" customWidth="1"/>
    <col min="7" max="7" width="9.625" style="0" customWidth="1"/>
  </cols>
  <sheetData>
    <row r="1" spans="1:6" ht="12.75">
      <c r="A1" s="5"/>
      <c r="B1" s="5"/>
      <c r="C1" s="5"/>
      <c r="D1" s="5"/>
      <c r="E1" s="93"/>
      <c r="F1" s="93" t="s">
        <v>373</v>
      </c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/>
      <c r="B5" s="25" t="s">
        <v>782</v>
      </c>
      <c r="C5" s="5"/>
      <c r="D5" s="5"/>
      <c r="E5" s="5"/>
      <c r="F5" s="5"/>
      <c r="G5" s="5"/>
    </row>
    <row r="6" spans="1:9" ht="13.5" thickBot="1">
      <c r="A6" s="39"/>
      <c r="B6" s="39"/>
      <c r="C6" s="39"/>
      <c r="D6" s="39"/>
      <c r="E6" s="39"/>
      <c r="F6" s="39"/>
      <c r="G6" s="39"/>
      <c r="H6" s="5"/>
      <c r="I6" s="5"/>
    </row>
    <row r="7" spans="1:9" ht="13.5" thickTop="1">
      <c r="A7" s="11" t="s">
        <v>311</v>
      </c>
      <c r="B7" s="25"/>
      <c r="C7" s="25"/>
      <c r="D7" s="25"/>
      <c r="E7" s="11" t="s">
        <v>313</v>
      </c>
      <c r="F7" s="9" t="s">
        <v>368</v>
      </c>
      <c r="G7" s="11" t="s">
        <v>369</v>
      </c>
      <c r="H7" s="5"/>
      <c r="I7" s="9"/>
    </row>
    <row r="8" spans="1:9" ht="13.5" thickBot="1">
      <c r="A8" s="12" t="s">
        <v>310</v>
      </c>
      <c r="B8" s="6" t="s">
        <v>312</v>
      </c>
      <c r="C8" s="6"/>
      <c r="D8" s="6"/>
      <c r="E8" s="12" t="s">
        <v>45</v>
      </c>
      <c r="F8" s="42" t="s">
        <v>45</v>
      </c>
      <c r="G8" s="12" t="s">
        <v>370</v>
      </c>
      <c r="H8" s="9"/>
      <c r="I8" s="9"/>
    </row>
    <row r="9" spans="1:9" ht="14.25" thickBot="1" thickTop="1">
      <c r="A9" s="44" t="s">
        <v>20</v>
      </c>
      <c r="B9" s="43" t="s">
        <v>21</v>
      </c>
      <c r="C9" s="43"/>
      <c r="D9" s="43"/>
      <c r="E9" s="44" t="s">
        <v>22</v>
      </c>
      <c r="F9" s="43" t="s">
        <v>270</v>
      </c>
      <c r="G9" s="44" t="s">
        <v>349</v>
      </c>
      <c r="H9" s="9"/>
      <c r="I9" s="9"/>
    </row>
    <row r="10" spans="1:9" ht="12.75">
      <c r="A10" s="14"/>
      <c r="B10" s="9"/>
      <c r="C10" s="9"/>
      <c r="D10" s="9"/>
      <c r="E10" s="14"/>
      <c r="F10" s="9"/>
      <c r="G10" s="14"/>
      <c r="H10" s="5"/>
      <c r="I10" s="5"/>
    </row>
    <row r="11" spans="1:9" ht="12.75">
      <c r="A11" s="19" t="s">
        <v>317</v>
      </c>
      <c r="B11" s="5" t="s">
        <v>318</v>
      </c>
      <c r="C11" s="5"/>
      <c r="D11" s="5"/>
      <c r="E11" s="28">
        <f>SUM(E100)</f>
        <v>289307</v>
      </c>
      <c r="F11" s="28">
        <f>SUM(F100)</f>
        <v>287244.92</v>
      </c>
      <c r="G11" s="167">
        <f aca="true" t="shared" si="0" ref="G11:G18">F11/E11</f>
        <v>0.9928723466767136</v>
      </c>
      <c r="H11" s="49"/>
      <c r="I11" s="49"/>
    </row>
    <row r="12" spans="1:9" ht="12.75">
      <c r="A12" s="32">
        <v>400</v>
      </c>
      <c r="B12" s="5" t="s">
        <v>246</v>
      </c>
      <c r="C12" s="5"/>
      <c r="D12" s="5"/>
      <c r="E12" s="28">
        <f>SUM(E125)</f>
        <v>450797</v>
      </c>
      <c r="F12" s="28">
        <f>SUM(F125)</f>
        <v>361413.44000000006</v>
      </c>
      <c r="G12" s="167">
        <f t="shared" si="0"/>
        <v>0.8017210407345214</v>
      </c>
      <c r="H12" s="49"/>
      <c r="I12" s="49"/>
    </row>
    <row r="13" spans="1:9" ht="12.75">
      <c r="A13" s="32">
        <v>600</v>
      </c>
      <c r="B13" s="5" t="s">
        <v>46</v>
      </c>
      <c r="C13" s="5"/>
      <c r="D13" s="5"/>
      <c r="E13" s="28">
        <f>SUM(E140)</f>
        <v>778817</v>
      </c>
      <c r="F13" s="28">
        <f>SUM(F140)</f>
        <v>706576.54</v>
      </c>
      <c r="G13" s="167">
        <f t="shared" si="0"/>
        <v>0.9072433447138417</v>
      </c>
      <c r="H13" s="49"/>
      <c r="I13" s="49"/>
    </row>
    <row r="14" spans="1:9" ht="12.75">
      <c r="A14" s="32">
        <v>700</v>
      </c>
      <c r="B14" s="5" t="s">
        <v>323</v>
      </c>
      <c r="C14" s="5"/>
      <c r="D14" s="5"/>
      <c r="E14" s="28">
        <f>SUM(E174)</f>
        <v>378723</v>
      </c>
      <c r="F14" s="28">
        <f>SUM(F174)</f>
        <v>335937.32</v>
      </c>
      <c r="G14" s="167">
        <f t="shared" si="0"/>
        <v>0.8870264546911595</v>
      </c>
      <c r="H14" s="49"/>
      <c r="I14" s="49"/>
    </row>
    <row r="15" spans="1:9" ht="12.75">
      <c r="A15" s="32">
        <v>710</v>
      </c>
      <c r="B15" s="5" t="s">
        <v>309</v>
      </c>
      <c r="C15" s="5"/>
      <c r="D15" s="5"/>
      <c r="E15" s="28">
        <f>SUM(E179)</f>
        <v>20000</v>
      </c>
      <c r="F15" s="28">
        <f>SUM(F179)</f>
        <v>12017</v>
      </c>
      <c r="G15" s="167">
        <f t="shared" si="0"/>
        <v>0.60085</v>
      </c>
      <c r="H15" s="49"/>
      <c r="I15" s="49"/>
    </row>
    <row r="16" spans="1:9" ht="12.75">
      <c r="A16" s="32">
        <v>730</v>
      </c>
      <c r="B16" s="5" t="s">
        <v>47</v>
      </c>
      <c r="C16" s="5"/>
      <c r="D16" s="5"/>
      <c r="E16" s="28">
        <f>SUM(E188)</f>
        <v>10507</v>
      </c>
      <c r="F16" s="28">
        <f>SUM(F188)</f>
        <v>6430.98</v>
      </c>
      <c r="G16" s="167">
        <f t="shared" si="0"/>
        <v>0.6120662415532502</v>
      </c>
      <c r="H16" s="49"/>
      <c r="I16" s="49"/>
    </row>
    <row r="17" spans="1:9" ht="12.75">
      <c r="A17" s="32">
        <v>750</v>
      </c>
      <c r="B17" s="5" t="s">
        <v>330</v>
      </c>
      <c r="C17" s="5"/>
      <c r="D17" s="5"/>
      <c r="E17" s="28">
        <f>SUM(E246)</f>
        <v>1411605</v>
      </c>
      <c r="F17" s="28">
        <f>SUM(F246)</f>
        <v>1208487.5799999998</v>
      </c>
      <c r="G17" s="167">
        <f t="shared" si="0"/>
        <v>0.8561088831507396</v>
      </c>
      <c r="H17" s="49"/>
      <c r="I17" s="49"/>
    </row>
    <row r="18" spans="1:9" ht="12.75">
      <c r="A18" s="32">
        <v>751</v>
      </c>
      <c r="B18" s="5" t="s">
        <v>272</v>
      </c>
      <c r="C18" s="5"/>
      <c r="D18" s="5"/>
      <c r="E18" s="28">
        <f>SUM(E262)</f>
        <v>13333</v>
      </c>
      <c r="F18" s="28">
        <f>SUM(F262)</f>
        <v>13274.98</v>
      </c>
      <c r="G18" s="167">
        <f t="shared" si="0"/>
        <v>0.9956483912097802</v>
      </c>
      <c r="H18" s="49"/>
      <c r="I18" s="49"/>
    </row>
    <row r="19" spans="1:9" ht="12.75">
      <c r="A19" s="32"/>
      <c r="B19" s="5" t="s">
        <v>274</v>
      </c>
      <c r="C19" s="5"/>
      <c r="D19" s="5"/>
      <c r="E19" s="28"/>
      <c r="F19" s="49"/>
      <c r="G19" s="28"/>
      <c r="H19" s="5"/>
      <c r="I19" s="5"/>
    </row>
    <row r="20" spans="1:9" ht="12.75">
      <c r="A20" s="32">
        <v>754</v>
      </c>
      <c r="B20" s="5" t="s">
        <v>255</v>
      </c>
      <c r="C20" s="5"/>
      <c r="D20" s="5"/>
      <c r="E20" s="28">
        <f>SUM(E287)</f>
        <v>90835</v>
      </c>
      <c r="F20" s="28">
        <f>SUM(F287)</f>
        <v>71719.11</v>
      </c>
      <c r="G20" s="167">
        <f>F20/E20</f>
        <v>0.7895536962624539</v>
      </c>
      <c r="H20" s="49"/>
      <c r="I20" s="49"/>
    </row>
    <row r="21" spans="1:9" ht="12.75">
      <c r="A21" s="32">
        <v>756</v>
      </c>
      <c r="B21" s="87" t="s">
        <v>659</v>
      </c>
      <c r="C21" s="5"/>
      <c r="D21" s="5"/>
      <c r="E21" s="28">
        <f>SUM(E301)</f>
        <v>26397</v>
      </c>
      <c r="F21" s="28">
        <f>SUM(F301)</f>
        <v>21076.36</v>
      </c>
      <c r="G21" s="167">
        <f>F21/E21</f>
        <v>0.7984377012539304</v>
      </c>
      <c r="H21" s="49"/>
      <c r="I21" s="49"/>
    </row>
    <row r="22" spans="1:9" ht="12.75">
      <c r="A22" s="32"/>
      <c r="B22" s="87" t="s">
        <v>479</v>
      </c>
      <c r="C22" s="5"/>
      <c r="D22" s="5"/>
      <c r="E22" s="28"/>
      <c r="F22" s="28"/>
      <c r="G22" s="28"/>
      <c r="H22" s="49"/>
      <c r="I22" s="49"/>
    </row>
    <row r="23" spans="1:9" ht="12.75">
      <c r="A23" s="32">
        <v>757</v>
      </c>
      <c r="B23" s="87" t="s">
        <v>482</v>
      </c>
      <c r="C23" s="5"/>
      <c r="D23" s="5"/>
      <c r="E23" s="28">
        <f>SUM(E310)</f>
        <v>37284</v>
      </c>
      <c r="F23" s="28">
        <f>SUM(F310)</f>
        <v>6071.45</v>
      </c>
      <c r="G23" s="167">
        <f aca="true" t="shared" si="1" ref="G23:G31">F23/E23</f>
        <v>0.16284331080356185</v>
      </c>
      <c r="H23" s="49"/>
      <c r="I23" s="49"/>
    </row>
    <row r="24" spans="1:9" ht="12.75">
      <c r="A24" s="32">
        <v>758</v>
      </c>
      <c r="B24" s="5" t="s">
        <v>16</v>
      </c>
      <c r="C24" s="5"/>
      <c r="D24" s="5"/>
      <c r="E24" s="28">
        <f>SUM(E315)</f>
        <v>150000</v>
      </c>
      <c r="F24" s="28">
        <f>SUM(F315)</f>
        <v>0</v>
      </c>
      <c r="G24" s="167">
        <f t="shared" si="1"/>
        <v>0</v>
      </c>
      <c r="H24" s="49"/>
      <c r="I24" s="49"/>
    </row>
    <row r="25" spans="1:9" ht="12.75">
      <c r="A25" s="32">
        <v>801</v>
      </c>
      <c r="B25" s="5" t="s">
        <v>19</v>
      </c>
      <c r="C25" s="5"/>
      <c r="D25" s="5"/>
      <c r="E25" s="28">
        <f>SUM(E472)</f>
        <v>10371043</v>
      </c>
      <c r="F25" s="28">
        <f>SUM(F472)</f>
        <v>10166027.83</v>
      </c>
      <c r="G25" s="167">
        <f t="shared" si="1"/>
        <v>0.9802319622047657</v>
      </c>
      <c r="H25" s="49"/>
      <c r="I25" s="49"/>
    </row>
    <row r="26" spans="1:9" ht="12.75">
      <c r="A26" s="32">
        <v>851</v>
      </c>
      <c r="B26" s="5" t="s">
        <v>43</v>
      </c>
      <c r="C26" s="5"/>
      <c r="D26" s="5"/>
      <c r="E26" s="28">
        <f>SUM(E494)</f>
        <v>139762</v>
      </c>
      <c r="F26" s="28">
        <f>SUM(F494)</f>
        <v>138394.03</v>
      </c>
      <c r="G26" s="167">
        <f t="shared" si="1"/>
        <v>0.990212146363103</v>
      </c>
      <c r="H26" s="49"/>
      <c r="I26" s="49"/>
    </row>
    <row r="27" spans="1:9" ht="12.75">
      <c r="A27" s="32">
        <v>852</v>
      </c>
      <c r="B27" s="5" t="s">
        <v>457</v>
      </c>
      <c r="C27" s="5"/>
      <c r="D27" s="5"/>
      <c r="E27" s="28">
        <f>SUM(E591)</f>
        <v>5112822</v>
      </c>
      <c r="F27" s="28">
        <f>SUM(F591)</f>
        <v>4810455.09</v>
      </c>
      <c r="G27" s="167">
        <f t="shared" si="1"/>
        <v>0.9408610528588712</v>
      </c>
      <c r="H27" s="49"/>
      <c r="I27" s="49"/>
    </row>
    <row r="28" spans="1:9" ht="12.75">
      <c r="A28" s="32">
        <v>854</v>
      </c>
      <c r="B28" s="5" t="s">
        <v>25</v>
      </c>
      <c r="C28" s="5"/>
      <c r="D28" s="5"/>
      <c r="E28" s="28">
        <f>SUM(E628)</f>
        <v>1061246</v>
      </c>
      <c r="F28" s="28">
        <f>SUM(F628)</f>
        <v>1021511.8900000001</v>
      </c>
      <c r="G28" s="167">
        <f t="shared" si="1"/>
        <v>0.962559001400241</v>
      </c>
      <c r="H28" s="49"/>
      <c r="I28" s="49"/>
    </row>
    <row r="29" spans="1:9" ht="12.75">
      <c r="A29" s="32">
        <v>900</v>
      </c>
      <c r="B29" s="5" t="s">
        <v>265</v>
      </c>
      <c r="C29" s="5"/>
      <c r="D29" s="5"/>
      <c r="E29" s="28">
        <f>SUM(E693)</f>
        <v>688512</v>
      </c>
      <c r="F29" s="28">
        <f>SUM(F693)</f>
        <v>625812.19</v>
      </c>
      <c r="G29" s="167">
        <f t="shared" si="1"/>
        <v>0.9089343250371815</v>
      </c>
      <c r="H29" s="49"/>
      <c r="I29" s="49"/>
    </row>
    <row r="30" spans="1:9" ht="12.75">
      <c r="A30" s="32">
        <v>921</v>
      </c>
      <c r="B30" s="5" t="s">
        <v>26</v>
      </c>
      <c r="C30" s="5"/>
      <c r="D30" s="5"/>
      <c r="E30" s="28">
        <f>SUM(E711)</f>
        <v>476270</v>
      </c>
      <c r="F30" s="28">
        <f>SUM(F711)</f>
        <v>472081.57</v>
      </c>
      <c r="G30" s="167">
        <f t="shared" si="1"/>
        <v>0.9912057656371386</v>
      </c>
      <c r="H30" s="49"/>
      <c r="I30" s="49"/>
    </row>
    <row r="31" spans="1:9" ht="12.75">
      <c r="A31" s="32">
        <v>926</v>
      </c>
      <c r="B31" s="5" t="s">
        <v>48</v>
      </c>
      <c r="C31" s="5"/>
      <c r="D31" s="5"/>
      <c r="E31" s="28">
        <f>SUM(E730)</f>
        <v>67800</v>
      </c>
      <c r="F31" s="28">
        <f>SUM(F730)</f>
        <v>42008.29</v>
      </c>
      <c r="G31" s="167">
        <f t="shared" si="1"/>
        <v>0.6195912979351033</v>
      </c>
      <c r="H31" s="49"/>
      <c r="I31" s="49"/>
    </row>
    <row r="32" spans="1:9" ht="13.5" thickBot="1">
      <c r="A32" s="17"/>
      <c r="B32" s="10"/>
      <c r="C32" s="10"/>
      <c r="D32" s="10"/>
      <c r="E32" s="33"/>
      <c r="F32" s="200"/>
      <c r="G32" s="17"/>
      <c r="H32" s="5"/>
      <c r="I32" s="5"/>
    </row>
    <row r="33" spans="1:9" ht="13.5" thickBot="1">
      <c r="A33" s="71"/>
      <c r="B33" s="35" t="s">
        <v>44</v>
      </c>
      <c r="C33" s="70"/>
      <c r="D33" s="70"/>
      <c r="E33" s="191">
        <f>SUM(E11:E32)</f>
        <v>21575060</v>
      </c>
      <c r="F33" s="191">
        <f>SUM(F11:F32)</f>
        <v>20306540.57</v>
      </c>
      <c r="G33" s="173">
        <f>F33/E33</f>
        <v>0.9412043614247191</v>
      </c>
      <c r="H33" s="37"/>
      <c r="I33" s="37"/>
    </row>
    <row r="34" spans="1:9" ht="12.75">
      <c r="A34" s="5"/>
      <c r="B34" s="25"/>
      <c r="C34" s="5"/>
      <c r="D34" s="5"/>
      <c r="E34" s="37"/>
      <c r="F34" s="37"/>
      <c r="G34" s="37"/>
      <c r="H34" s="37"/>
      <c r="I34" s="37"/>
    </row>
    <row r="35" spans="1:9" ht="12.75">
      <c r="A35" s="5"/>
      <c r="B35" s="25"/>
      <c r="C35" s="5"/>
      <c r="D35" s="5"/>
      <c r="E35" s="37"/>
      <c r="F35" s="37"/>
      <c r="G35" s="37"/>
      <c r="H35" s="37"/>
      <c r="I35" s="37"/>
    </row>
    <row r="36" spans="1:9" ht="12.75">
      <c r="A36" s="5"/>
      <c r="B36" s="25"/>
      <c r="C36" s="5"/>
      <c r="D36" s="5"/>
      <c r="E36" s="37"/>
      <c r="F36" s="37"/>
      <c r="G36" s="37"/>
      <c r="H36" s="37"/>
      <c r="I36" s="37"/>
    </row>
    <row r="37" spans="1:9" ht="12.75">
      <c r="A37" s="5"/>
      <c r="B37" s="25"/>
      <c r="C37" s="5"/>
      <c r="D37" s="5"/>
      <c r="E37" s="37"/>
      <c r="F37" s="37"/>
      <c r="G37" s="37"/>
      <c r="H37" s="37"/>
      <c r="I37" s="37"/>
    </row>
    <row r="38" spans="1:9" ht="12.75">
      <c r="A38" s="5"/>
      <c r="B38" s="25"/>
      <c r="C38" s="5"/>
      <c r="D38" s="5"/>
      <c r="E38" s="37"/>
      <c r="F38" s="37"/>
      <c r="G38" s="37"/>
      <c r="H38" s="37"/>
      <c r="I38" s="37"/>
    </row>
    <row r="39" spans="1:9" ht="12.75">
      <c r="A39" s="5"/>
      <c r="B39" s="25"/>
      <c r="C39" s="5"/>
      <c r="D39" s="5"/>
      <c r="E39" s="37"/>
      <c r="F39" s="37"/>
      <c r="G39" s="37"/>
      <c r="H39" s="37"/>
      <c r="I39" s="37"/>
    </row>
    <row r="40" spans="1:9" ht="12.75">
      <c r="A40" s="5"/>
      <c r="B40" s="25"/>
      <c r="C40" s="5"/>
      <c r="D40" s="5"/>
      <c r="E40" s="37"/>
      <c r="F40" s="37"/>
      <c r="G40" s="37"/>
      <c r="H40" s="37"/>
      <c r="I40" s="37"/>
    </row>
    <row r="41" spans="1:9" ht="12.75">
      <c r="A41" s="5"/>
      <c r="B41" s="25"/>
      <c r="C41" s="5"/>
      <c r="D41" s="5"/>
      <c r="E41" s="37"/>
      <c r="F41" s="37"/>
      <c r="G41" s="37"/>
      <c r="H41" s="37"/>
      <c r="I41" s="37"/>
    </row>
    <row r="42" spans="1:9" ht="12.75">
      <c r="A42" s="5"/>
      <c r="B42" s="25"/>
      <c r="C42" s="5"/>
      <c r="D42" s="5"/>
      <c r="E42" s="37"/>
      <c r="F42" s="37"/>
      <c r="G42" s="37"/>
      <c r="H42" s="37"/>
      <c r="I42" s="37"/>
    </row>
    <row r="43" spans="1:9" ht="12.75">
      <c r="A43" s="5"/>
      <c r="B43" s="25"/>
      <c r="C43" s="5"/>
      <c r="D43" s="5"/>
      <c r="E43" s="37"/>
      <c r="F43" s="37"/>
      <c r="G43" s="37"/>
      <c r="H43" s="37"/>
      <c r="I43" s="37"/>
    </row>
    <row r="44" spans="1:9" ht="12.75">
      <c r="A44" s="5"/>
      <c r="B44" s="25"/>
      <c r="C44" s="5"/>
      <c r="D44" s="5"/>
      <c r="E44" s="37"/>
      <c r="F44" s="37"/>
      <c r="G44" s="37"/>
      <c r="H44" s="37"/>
      <c r="I44" s="37"/>
    </row>
    <row r="45" spans="1:9" ht="12.75">
      <c r="A45" s="5"/>
      <c r="B45" s="25"/>
      <c r="C45" s="5"/>
      <c r="D45" s="5"/>
      <c r="E45" s="37"/>
      <c r="F45" s="37"/>
      <c r="G45" s="37"/>
      <c r="H45" s="37"/>
      <c r="I45" s="37"/>
    </row>
    <row r="46" spans="1:9" ht="12.75">
      <c r="A46" s="5"/>
      <c r="B46" s="25"/>
      <c r="C46" s="5"/>
      <c r="D46" s="5"/>
      <c r="E46" s="37"/>
      <c r="F46" s="37"/>
      <c r="G46" s="37"/>
      <c r="H46" s="37"/>
      <c r="I46" s="37"/>
    </row>
    <row r="47" spans="1:9" ht="12.75">
      <c r="A47" s="5"/>
      <c r="B47" s="25"/>
      <c r="C47" s="5"/>
      <c r="D47" s="5"/>
      <c r="E47" s="37"/>
      <c r="F47" s="37"/>
      <c r="G47" s="37"/>
      <c r="H47" s="37"/>
      <c r="I47" s="37"/>
    </row>
    <row r="48" spans="1:9" ht="12.75">
      <c r="A48" s="5"/>
      <c r="B48" s="25"/>
      <c r="C48" s="5"/>
      <c r="D48" s="5"/>
      <c r="E48" s="37"/>
      <c r="F48" s="37"/>
      <c r="G48" s="37"/>
      <c r="H48" s="37"/>
      <c r="I48" s="37"/>
    </row>
    <row r="49" spans="1:9" ht="12.75">
      <c r="A49" s="5"/>
      <c r="B49" s="25"/>
      <c r="C49" s="5"/>
      <c r="D49" s="5"/>
      <c r="E49" s="37"/>
      <c r="F49" s="37"/>
      <c r="G49" s="37"/>
      <c r="H49" s="37"/>
      <c r="I49" s="37"/>
    </row>
    <row r="50" spans="1:9" ht="12.75">
      <c r="A50" s="5"/>
      <c r="B50" s="25"/>
      <c r="C50" s="5"/>
      <c r="D50" s="5"/>
      <c r="E50" s="37"/>
      <c r="F50" s="37"/>
      <c r="G50" s="37"/>
      <c r="H50" s="37"/>
      <c r="I50" s="37"/>
    </row>
    <row r="51" spans="1:9" ht="12.75">
      <c r="A51" s="5"/>
      <c r="B51" s="25"/>
      <c r="C51" s="5"/>
      <c r="D51" s="5"/>
      <c r="E51" s="37"/>
      <c r="F51" s="37"/>
      <c r="G51" s="37"/>
      <c r="H51" s="37"/>
      <c r="I51" s="37"/>
    </row>
    <row r="52" spans="1:9" ht="12.75">
      <c r="A52" s="5"/>
      <c r="B52" s="25"/>
      <c r="C52" s="5"/>
      <c r="D52" s="5"/>
      <c r="E52" s="37"/>
      <c r="F52" s="37"/>
      <c r="G52" s="37"/>
      <c r="H52" s="37"/>
      <c r="I52" s="37"/>
    </row>
    <row r="53" spans="1:9" ht="12.75">
      <c r="A53" s="5"/>
      <c r="B53" s="25"/>
      <c r="C53" s="5"/>
      <c r="D53" s="5"/>
      <c r="E53" s="37"/>
      <c r="F53" s="37"/>
      <c r="G53" s="37"/>
      <c r="H53" s="37"/>
      <c r="I53" s="37"/>
    </row>
    <row r="54" spans="1:9" ht="12.75">
      <c r="A54" s="5"/>
      <c r="B54" s="25"/>
      <c r="C54" s="5"/>
      <c r="D54" s="5"/>
      <c r="E54" s="37"/>
      <c r="F54" s="37"/>
      <c r="G54" s="37"/>
      <c r="H54" s="37"/>
      <c r="I54" s="37"/>
    </row>
    <row r="55" spans="1:9" ht="12.75">
      <c r="A55" s="5"/>
      <c r="B55" s="25"/>
      <c r="C55" s="5"/>
      <c r="D55" s="5"/>
      <c r="E55" s="37"/>
      <c r="F55" s="37"/>
      <c r="G55" s="37"/>
      <c r="H55" s="37"/>
      <c r="I55" s="37"/>
    </row>
    <row r="56" spans="1:9" ht="12.75">
      <c r="A56" s="5"/>
      <c r="B56" s="25"/>
      <c r="C56" s="5"/>
      <c r="D56" s="5"/>
      <c r="E56" s="37"/>
      <c r="F56" s="37"/>
      <c r="G56" s="37"/>
      <c r="H56" s="37"/>
      <c r="I56" s="37"/>
    </row>
    <row r="57" spans="1:9" ht="12.75">
      <c r="A57" s="5"/>
      <c r="B57" s="25"/>
      <c r="C57" s="5"/>
      <c r="D57" s="5"/>
      <c r="E57" s="37"/>
      <c r="F57" s="37"/>
      <c r="G57" s="37"/>
      <c r="H57" s="37"/>
      <c r="I57" s="37"/>
    </row>
    <row r="58" spans="1:9" ht="12.75">
      <c r="A58" s="5"/>
      <c r="B58" s="25"/>
      <c r="C58" s="5"/>
      <c r="D58" s="5"/>
      <c r="E58" s="37"/>
      <c r="F58" s="37"/>
      <c r="G58" s="37"/>
      <c r="H58" s="37"/>
      <c r="I58" s="37"/>
    </row>
    <row r="59" spans="1:9" ht="12.75">
      <c r="A59" s="5"/>
      <c r="B59" s="25"/>
      <c r="C59" s="5"/>
      <c r="D59" s="5"/>
      <c r="E59" s="37"/>
      <c r="F59" s="37"/>
      <c r="G59" s="37"/>
      <c r="H59" s="37"/>
      <c r="I59" s="37"/>
    </row>
    <row r="60" spans="1:9" ht="12.75">
      <c r="A60" s="5"/>
      <c r="B60" s="25"/>
      <c r="C60" s="5"/>
      <c r="D60" s="5"/>
      <c r="E60" s="37"/>
      <c r="F60" s="37"/>
      <c r="G60" s="37"/>
      <c r="H60" s="37"/>
      <c r="I60" s="37"/>
    </row>
    <row r="61" spans="1:9" ht="12.75">
      <c r="A61" s="5"/>
      <c r="B61" s="25"/>
      <c r="C61" s="5"/>
      <c r="D61" s="5"/>
      <c r="E61" s="37"/>
      <c r="F61" s="37"/>
      <c r="G61" s="37"/>
      <c r="H61" s="37"/>
      <c r="I61" s="37"/>
    </row>
    <row r="62" spans="1:9" ht="12.75">
      <c r="A62" s="5"/>
      <c r="B62" s="25"/>
      <c r="C62" s="5"/>
      <c r="D62" s="5"/>
      <c r="E62" s="37"/>
      <c r="F62" s="37"/>
      <c r="G62" s="37"/>
      <c r="H62" s="37"/>
      <c r="I62" s="37"/>
    </row>
    <row r="63" spans="1:9" ht="12.75">
      <c r="A63" s="5"/>
      <c r="B63" s="25"/>
      <c r="C63" s="5"/>
      <c r="D63" s="5"/>
      <c r="E63" s="37"/>
      <c r="F63" s="37"/>
      <c r="G63" s="37"/>
      <c r="H63" s="37"/>
      <c r="I63" s="37"/>
    </row>
    <row r="64" spans="1:9" ht="12.75">
      <c r="A64" s="5"/>
      <c r="B64" s="25"/>
      <c r="C64" s="5"/>
      <c r="D64" s="5"/>
      <c r="E64" s="37"/>
      <c r="F64" s="37"/>
      <c r="G64" s="37"/>
      <c r="H64" s="37"/>
      <c r="I64" s="37"/>
    </row>
    <row r="65" spans="1:9" ht="12.75">
      <c r="A65" s="5"/>
      <c r="B65" s="25"/>
      <c r="C65" s="5"/>
      <c r="D65" s="5"/>
      <c r="E65" s="37"/>
      <c r="F65" s="37"/>
      <c r="G65" s="37"/>
      <c r="H65" s="37"/>
      <c r="I65" s="37"/>
    </row>
    <row r="66" spans="1:9" ht="12.75">
      <c r="A66" s="5"/>
      <c r="B66" s="25"/>
      <c r="C66" s="5"/>
      <c r="D66" s="5"/>
      <c r="E66" s="37"/>
      <c r="F66" s="37"/>
      <c r="G66" s="37"/>
      <c r="H66" s="37"/>
      <c r="I66" s="37"/>
    </row>
    <row r="67" spans="1:9" ht="12.75">
      <c r="A67" s="5"/>
      <c r="B67" s="5"/>
      <c r="C67" s="5"/>
      <c r="D67" s="5"/>
      <c r="E67" s="49"/>
      <c r="F67" s="49"/>
      <c r="G67" s="5"/>
      <c r="H67" s="5"/>
      <c r="I67" s="5"/>
    </row>
    <row r="68" spans="1:9" ht="12.75">
      <c r="A68" s="5"/>
      <c r="B68" s="5"/>
      <c r="C68" s="5"/>
      <c r="D68" s="5"/>
      <c r="E68" s="49"/>
      <c r="F68" s="49"/>
      <c r="G68" s="5"/>
      <c r="H68" s="5"/>
      <c r="I68" s="5"/>
    </row>
    <row r="69" spans="1:9" ht="12.75">
      <c r="A69" s="5"/>
      <c r="B69" s="5"/>
      <c r="C69" s="5"/>
      <c r="D69" s="5"/>
      <c r="E69" s="49"/>
      <c r="F69" s="49"/>
      <c r="G69" s="5"/>
      <c r="H69" s="5"/>
      <c r="I69" s="5"/>
    </row>
    <row r="70" spans="1:9" ht="12.75">
      <c r="A70" s="5"/>
      <c r="B70" s="5"/>
      <c r="C70" s="5"/>
      <c r="D70" s="5"/>
      <c r="E70" s="49"/>
      <c r="F70" s="49"/>
      <c r="G70" s="5"/>
      <c r="H70" s="5"/>
      <c r="I70" s="5"/>
    </row>
    <row r="71" spans="1:9" ht="12.75">
      <c r="A71" s="5"/>
      <c r="B71" s="5"/>
      <c r="C71" s="5"/>
      <c r="D71" s="5"/>
      <c r="E71" s="49"/>
      <c r="F71" s="49"/>
      <c r="G71" s="5"/>
      <c r="H71" s="5"/>
      <c r="I71" s="5"/>
    </row>
    <row r="72" spans="1:9" ht="12.75">
      <c r="A72" s="5"/>
      <c r="B72" s="5"/>
      <c r="C72" s="5"/>
      <c r="D72" s="5"/>
      <c r="E72" s="49"/>
      <c r="F72" s="49"/>
      <c r="G72" s="5"/>
      <c r="H72" s="5"/>
      <c r="I72" s="5"/>
    </row>
    <row r="73" spans="1:9" ht="13.5" thickBot="1">
      <c r="A73" s="39"/>
      <c r="B73" s="39"/>
      <c r="C73" s="39"/>
      <c r="D73" s="39"/>
      <c r="E73" s="221"/>
      <c r="F73" s="221"/>
      <c r="G73" s="39"/>
      <c r="H73" s="5"/>
      <c r="I73" s="5"/>
    </row>
    <row r="74" spans="1:9" ht="13.5" thickTop="1">
      <c r="A74" s="11" t="s">
        <v>311</v>
      </c>
      <c r="B74" s="25"/>
      <c r="C74" s="25"/>
      <c r="D74" s="25"/>
      <c r="E74" s="212" t="s">
        <v>313</v>
      </c>
      <c r="F74" s="214" t="s">
        <v>368</v>
      </c>
      <c r="G74" s="11" t="s">
        <v>369</v>
      </c>
      <c r="H74" s="5"/>
      <c r="I74" s="5"/>
    </row>
    <row r="75" spans="1:9" ht="13.5" thickBot="1">
      <c r="A75" s="12" t="s">
        <v>310</v>
      </c>
      <c r="B75" s="6" t="s">
        <v>312</v>
      </c>
      <c r="C75" s="6"/>
      <c r="D75" s="6"/>
      <c r="E75" s="195" t="s">
        <v>45</v>
      </c>
      <c r="F75" s="194" t="s">
        <v>45</v>
      </c>
      <c r="G75" s="12" t="s">
        <v>370</v>
      </c>
      <c r="H75" s="5"/>
      <c r="I75" s="9"/>
    </row>
    <row r="76" spans="1:9" ht="14.25" thickBot="1" thickTop="1">
      <c r="A76" s="44" t="s">
        <v>20</v>
      </c>
      <c r="B76" s="43" t="s">
        <v>21</v>
      </c>
      <c r="C76" s="43"/>
      <c r="D76" s="43"/>
      <c r="E76" s="222" t="s">
        <v>22</v>
      </c>
      <c r="F76" s="223" t="s">
        <v>270</v>
      </c>
      <c r="G76" s="44" t="s">
        <v>349</v>
      </c>
      <c r="H76" s="9"/>
      <c r="I76" s="9"/>
    </row>
    <row r="77" spans="1:9" ht="12.75">
      <c r="A77" s="14"/>
      <c r="B77" s="9"/>
      <c r="C77" s="9"/>
      <c r="D77" s="9"/>
      <c r="E77" s="197"/>
      <c r="F77" s="214"/>
      <c r="G77" s="14"/>
      <c r="H77" s="9"/>
      <c r="I77" s="9"/>
    </row>
    <row r="78" spans="1:9" ht="12.75">
      <c r="A78" s="40" t="s">
        <v>470</v>
      </c>
      <c r="B78" s="52" t="s">
        <v>57</v>
      </c>
      <c r="C78" s="52"/>
      <c r="D78" s="52"/>
      <c r="E78" s="63">
        <v>34258</v>
      </c>
      <c r="F78" s="49">
        <v>33155.05</v>
      </c>
      <c r="G78" s="167">
        <f aca="true" t="shared" si="2" ref="G78:G83">F78/E78</f>
        <v>0.9678046003853116</v>
      </c>
      <c r="H78" s="9"/>
      <c r="I78" s="9"/>
    </row>
    <row r="79" spans="1:9" ht="12.75">
      <c r="A79" s="19" t="s">
        <v>350</v>
      </c>
      <c r="B79" s="5" t="s">
        <v>61</v>
      </c>
      <c r="C79" s="5"/>
      <c r="D79" s="5"/>
      <c r="E79" s="28">
        <v>5889</v>
      </c>
      <c r="F79" s="49">
        <v>5695.62</v>
      </c>
      <c r="G79" s="167">
        <f t="shared" si="2"/>
        <v>0.9671625063678043</v>
      </c>
      <c r="H79" s="49"/>
      <c r="I79" s="49"/>
    </row>
    <row r="80" spans="1:9" ht="12.75">
      <c r="A80" s="19" t="s">
        <v>716</v>
      </c>
      <c r="B80" s="5" t="s">
        <v>49</v>
      </c>
      <c r="C80" s="5"/>
      <c r="D80" s="5"/>
      <c r="E80" s="28">
        <v>444</v>
      </c>
      <c r="F80" s="49">
        <v>366.31</v>
      </c>
      <c r="G80" s="167">
        <f t="shared" si="2"/>
        <v>0.8250225225225225</v>
      </c>
      <c r="H80" s="49"/>
      <c r="I80" s="49"/>
    </row>
    <row r="81" spans="1:9" ht="12.75">
      <c r="A81" s="19" t="s">
        <v>717</v>
      </c>
      <c r="B81" s="5" t="s">
        <v>573</v>
      </c>
      <c r="C81" s="5"/>
      <c r="D81" s="5"/>
      <c r="E81" s="28">
        <v>90</v>
      </c>
      <c r="F81" s="49">
        <v>30</v>
      </c>
      <c r="G81" s="167">
        <f t="shared" si="2"/>
        <v>0.3333333333333333</v>
      </c>
      <c r="H81" s="49"/>
      <c r="I81" s="49"/>
    </row>
    <row r="82" spans="1:9" ht="12.75">
      <c r="A82" s="20" t="s">
        <v>570</v>
      </c>
      <c r="B82" s="4" t="s">
        <v>245</v>
      </c>
      <c r="C82" s="4"/>
      <c r="D82" s="4"/>
      <c r="E82" s="30">
        <v>2449</v>
      </c>
      <c r="F82" s="72">
        <v>2397.71</v>
      </c>
      <c r="G82" s="168">
        <f t="shared" si="2"/>
        <v>0.9790567578603512</v>
      </c>
      <c r="H82" s="49"/>
      <c r="I82" s="49"/>
    </row>
    <row r="83" spans="1:9" ht="12.75">
      <c r="A83" s="19" t="s">
        <v>51</v>
      </c>
      <c r="B83" s="5" t="s">
        <v>182</v>
      </c>
      <c r="C83" s="5"/>
      <c r="D83" s="5"/>
      <c r="E83" s="28">
        <f>SUM(E78:E82)</f>
        <v>43130</v>
      </c>
      <c r="F83" s="28">
        <f>SUM(F78:F82)</f>
        <v>41644.69</v>
      </c>
      <c r="G83" s="167">
        <f t="shared" si="2"/>
        <v>0.9655620217945746</v>
      </c>
      <c r="H83" s="49"/>
      <c r="I83" s="49"/>
    </row>
    <row r="84" spans="1:9" ht="12.75">
      <c r="A84" s="19"/>
      <c r="B84" s="5"/>
      <c r="C84" s="5"/>
      <c r="D84" s="5"/>
      <c r="E84" s="28"/>
      <c r="F84" s="49"/>
      <c r="G84" s="28"/>
      <c r="H84" s="49"/>
      <c r="I84" s="49"/>
    </row>
    <row r="85" spans="1:9" ht="12.75">
      <c r="A85" s="20" t="s">
        <v>52</v>
      </c>
      <c r="B85" s="4" t="s">
        <v>53</v>
      </c>
      <c r="C85" s="4"/>
      <c r="D85" s="4"/>
      <c r="E85" s="30">
        <v>42500</v>
      </c>
      <c r="F85" s="72">
        <v>42416.94</v>
      </c>
      <c r="G85" s="168">
        <f>F85/E85</f>
        <v>0.9980456470588236</v>
      </c>
      <c r="H85" s="49"/>
      <c r="I85" s="49"/>
    </row>
    <row r="86" spans="1:9" ht="12.75">
      <c r="A86" s="19" t="s">
        <v>54</v>
      </c>
      <c r="B86" s="5" t="s">
        <v>55</v>
      </c>
      <c r="C86" s="5"/>
      <c r="D86" s="5"/>
      <c r="E86" s="28">
        <f>SUM(E85:E85)</f>
        <v>42500</v>
      </c>
      <c r="F86" s="28">
        <f>SUM(F85:F85)</f>
        <v>42416.94</v>
      </c>
      <c r="G86" s="167">
        <f>F86/E86</f>
        <v>0.9980456470588236</v>
      </c>
      <c r="H86" s="49"/>
      <c r="I86" s="49"/>
    </row>
    <row r="87" spans="1:9" ht="12.75">
      <c r="A87" s="19"/>
      <c r="B87" s="5"/>
      <c r="C87" s="5"/>
      <c r="D87" s="5"/>
      <c r="E87" s="28"/>
      <c r="F87" s="49"/>
      <c r="G87" s="28"/>
      <c r="H87" s="49"/>
      <c r="I87" s="49"/>
    </row>
    <row r="88" spans="1:9" ht="12.75">
      <c r="A88" s="20" t="s">
        <v>303</v>
      </c>
      <c r="B88" s="88" t="s">
        <v>571</v>
      </c>
      <c r="C88" s="4"/>
      <c r="D88" s="4"/>
      <c r="E88" s="30">
        <v>11293</v>
      </c>
      <c r="F88" s="72">
        <v>11292.04</v>
      </c>
      <c r="G88" s="168">
        <f>F88/E88</f>
        <v>0.9999149915877092</v>
      </c>
      <c r="H88" s="49"/>
      <c r="I88" s="49"/>
    </row>
    <row r="89" spans="1:9" ht="12.75">
      <c r="A89" s="19" t="s">
        <v>285</v>
      </c>
      <c r="B89" s="5" t="s">
        <v>286</v>
      </c>
      <c r="C89" s="5"/>
      <c r="D89" s="5"/>
      <c r="E89" s="28">
        <f>SUM(E88:E88)</f>
        <v>11293</v>
      </c>
      <c r="F89" s="28">
        <f>SUM(F88:F88)</f>
        <v>11292.04</v>
      </c>
      <c r="G89" s="167">
        <f>F89/E89</f>
        <v>0.9999149915877092</v>
      </c>
      <c r="H89" s="49"/>
      <c r="I89" s="49"/>
    </row>
    <row r="90" spans="1:9" ht="12.75">
      <c r="A90" s="19"/>
      <c r="B90" s="5"/>
      <c r="C90" s="5"/>
      <c r="D90" s="5"/>
      <c r="E90" s="28"/>
      <c r="F90" s="49"/>
      <c r="G90" s="167"/>
      <c r="H90" s="49"/>
      <c r="I90" s="49"/>
    </row>
    <row r="91" spans="1:9" ht="12.75">
      <c r="A91" s="19" t="s">
        <v>718</v>
      </c>
      <c r="B91" s="87" t="s">
        <v>49</v>
      </c>
      <c r="C91" s="5"/>
      <c r="D91" s="5"/>
      <c r="E91" s="28">
        <v>1201</v>
      </c>
      <c r="F91" s="49">
        <v>1200.01</v>
      </c>
      <c r="G91" s="167">
        <f aca="true" t="shared" si="3" ref="G91:G98">F91/E91</f>
        <v>0.9991756869275603</v>
      </c>
      <c r="H91" s="49"/>
      <c r="I91" s="49"/>
    </row>
    <row r="92" spans="1:9" ht="12.75">
      <c r="A92" s="19" t="s">
        <v>719</v>
      </c>
      <c r="B92" s="87" t="s">
        <v>69</v>
      </c>
      <c r="C92" s="5"/>
      <c r="D92" s="5"/>
      <c r="E92" s="28">
        <v>1556</v>
      </c>
      <c r="F92" s="49">
        <v>1188.85</v>
      </c>
      <c r="G92" s="167">
        <f t="shared" si="3"/>
        <v>0.7640424164524421</v>
      </c>
      <c r="H92" s="49"/>
      <c r="I92" s="49"/>
    </row>
    <row r="93" spans="1:9" ht="12.75">
      <c r="A93" s="19" t="s">
        <v>783</v>
      </c>
      <c r="B93" s="87" t="s">
        <v>70</v>
      </c>
      <c r="C93" s="5"/>
      <c r="D93" s="5"/>
      <c r="E93" s="28">
        <v>25</v>
      </c>
      <c r="F93" s="49">
        <v>24.6</v>
      </c>
      <c r="G93" s="167">
        <f t="shared" si="3"/>
        <v>0.9840000000000001</v>
      </c>
      <c r="H93" s="49"/>
      <c r="I93" s="49"/>
    </row>
    <row r="94" spans="1:9" ht="12.75">
      <c r="A94" s="19" t="s">
        <v>720</v>
      </c>
      <c r="B94" s="87" t="s">
        <v>72</v>
      </c>
      <c r="C94" s="5"/>
      <c r="D94" s="5"/>
      <c r="E94" s="28">
        <v>188612</v>
      </c>
      <c r="F94" s="49">
        <v>188498.25</v>
      </c>
      <c r="G94" s="167">
        <f t="shared" si="3"/>
        <v>0.999396910058745</v>
      </c>
      <c r="H94" s="49"/>
      <c r="I94" s="49"/>
    </row>
    <row r="95" spans="1:9" ht="12.75">
      <c r="A95" s="19" t="s">
        <v>784</v>
      </c>
      <c r="B95" s="87" t="s">
        <v>787</v>
      </c>
      <c r="C95" s="5"/>
      <c r="D95" s="5"/>
      <c r="E95" s="28">
        <v>261</v>
      </c>
      <c r="F95" s="49">
        <v>261</v>
      </c>
      <c r="G95" s="167">
        <f t="shared" si="3"/>
        <v>1</v>
      </c>
      <c r="H95" s="49"/>
      <c r="I95" s="49"/>
    </row>
    <row r="96" spans="1:9" ht="12.75">
      <c r="A96" s="19" t="s">
        <v>785</v>
      </c>
      <c r="B96" s="87" t="s">
        <v>788</v>
      </c>
      <c r="C96" s="5"/>
      <c r="D96" s="5"/>
      <c r="E96" s="28">
        <v>269</v>
      </c>
      <c r="F96" s="49">
        <v>268.36</v>
      </c>
      <c r="G96" s="167">
        <f t="shared" si="3"/>
        <v>0.9976208178438662</v>
      </c>
      <c r="H96" s="49"/>
      <c r="I96" s="49"/>
    </row>
    <row r="97" spans="1:9" ht="12.75">
      <c r="A97" s="20" t="s">
        <v>786</v>
      </c>
      <c r="B97" s="88" t="s">
        <v>789</v>
      </c>
      <c r="C97" s="4"/>
      <c r="D97" s="4"/>
      <c r="E97" s="30">
        <v>460</v>
      </c>
      <c r="F97" s="72">
        <v>450.18</v>
      </c>
      <c r="G97" s="168">
        <f t="shared" si="3"/>
        <v>0.9786521739130435</v>
      </c>
      <c r="H97" s="49"/>
      <c r="I97" s="49"/>
    </row>
    <row r="98" spans="1:9" ht="12.75">
      <c r="A98" s="19" t="s">
        <v>684</v>
      </c>
      <c r="B98" s="87" t="s">
        <v>316</v>
      </c>
      <c r="C98" s="5"/>
      <c r="D98" s="5"/>
      <c r="E98" s="28">
        <f>SUM(E91:E97)</f>
        <v>192384</v>
      </c>
      <c r="F98" s="28">
        <f>SUM(F91:F97)</f>
        <v>191891.24999999997</v>
      </c>
      <c r="G98" s="167">
        <f t="shared" si="3"/>
        <v>0.9974387163173651</v>
      </c>
      <c r="H98" s="49"/>
      <c r="I98" s="49"/>
    </row>
    <row r="99" spans="1:9" ht="13.5" thickBot="1">
      <c r="A99" s="47"/>
      <c r="B99" s="46"/>
      <c r="C99" s="46"/>
      <c r="D99" s="46"/>
      <c r="E99" s="48"/>
      <c r="F99" s="73"/>
      <c r="G99" s="48"/>
      <c r="H99" s="37"/>
      <c r="I99" s="37"/>
    </row>
    <row r="100" spans="1:9" ht="12.75">
      <c r="A100" s="18" t="s">
        <v>317</v>
      </c>
      <c r="B100" s="25" t="s">
        <v>318</v>
      </c>
      <c r="C100" s="25"/>
      <c r="D100" s="25"/>
      <c r="E100" s="31">
        <f>SUM(E83+E86+E89+E98)</f>
        <v>289307</v>
      </c>
      <c r="F100" s="31">
        <f>SUM(F83+F86+F89+F98)</f>
        <v>287244.92</v>
      </c>
      <c r="G100" s="169">
        <f>F100/E100</f>
        <v>0.9928723466767136</v>
      </c>
      <c r="H100" s="49"/>
      <c r="I100" s="49"/>
    </row>
    <row r="101" spans="1:9" ht="12.75">
      <c r="A101" s="19"/>
      <c r="B101" s="5"/>
      <c r="C101" s="5"/>
      <c r="D101" s="5"/>
      <c r="E101" s="28"/>
      <c r="F101" s="49"/>
      <c r="G101" s="28"/>
      <c r="H101" s="49"/>
      <c r="I101" s="49"/>
    </row>
    <row r="102" spans="1:9" ht="12.75">
      <c r="A102" s="19" t="s">
        <v>287</v>
      </c>
      <c r="B102" s="5" t="s">
        <v>367</v>
      </c>
      <c r="C102" s="5"/>
      <c r="D102" s="5"/>
      <c r="E102" s="28">
        <v>420</v>
      </c>
      <c r="F102" s="49">
        <v>147.8</v>
      </c>
      <c r="G102" s="167">
        <f aca="true" t="shared" si="4" ref="G102:G123">F102/E102</f>
        <v>0.35190476190476194</v>
      </c>
      <c r="H102" s="49"/>
      <c r="I102" s="49"/>
    </row>
    <row r="103" spans="1:9" ht="12.75">
      <c r="A103" s="19" t="s">
        <v>56</v>
      </c>
      <c r="B103" s="5" t="s">
        <v>57</v>
      </c>
      <c r="C103" s="5"/>
      <c r="D103" s="5"/>
      <c r="E103" s="28">
        <v>57628</v>
      </c>
      <c r="F103" s="49">
        <v>56865.4</v>
      </c>
      <c r="G103" s="167">
        <f t="shared" si="4"/>
        <v>0.9867668494481849</v>
      </c>
      <c r="H103" s="49"/>
      <c r="I103" s="49"/>
    </row>
    <row r="104" spans="1:9" ht="12.75">
      <c r="A104" s="19" t="s">
        <v>58</v>
      </c>
      <c r="B104" s="5" t="s">
        <v>59</v>
      </c>
      <c r="C104" s="5"/>
      <c r="D104" s="5"/>
      <c r="E104" s="28">
        <v>3336</v>
      </c>
      <c r="F104" s="49">
        <v>3335.11</v>
      </c>
      <c r="G104" s="167">
        <f t="shared" si="4"/>
        <v>0.9997332134292566</v>
      </c>
      <c r="H104" s="49"/>
      <c r="I104" s="49"/>
    </row>
    <row r="105" spans="1:9" ht="12.75">
      <c r="A105" s="19" t="s">
        <v>60</v>
      </c>
      <c r="B105" s="5" t="s">
        <v>61</v>
      </c>
      <c r="C105" s="5"/>
      <c r="D105" s="5"/>
      <c r="E105" s="28">
        <v>11515</v>
      </c>
      <c r="F105" s="49">
        <v>10348.53</v>
      </c>
      <c r="G105" s="167">
        <f t="shared" si="4"/>
        <v>0.8986999565783761</v>
      </c>
      <c r="H105" s="49"/>
      <c r="I105" s="49"/>
    </row>
    <row r="106" spans="1:9" ht="12.75">
      <c r="A106" s="19" t="s">
        <v>62</v>
      </c>
      <c r="B106" s="5" t="s">
        <v>63</v>
      </c>
      <c r="C106" s="5"/>
      <c r="D106" s="5"/>
      <c r="E106" s="28">
        <v>1642</v>
      </c>
      <c r="F106" s="49">
        <v>1474.95</v>
      </c>
      <c r="G106" s="167">
        <f t="shared" si="4"/>
        <v>0.89826431181486</v>
      </c>
      <c r="H106" s="49"/>
      <c r="I106" s="49"/>
    </row>
    <row r="107" spans="1:9" ht="12.75">
      <c r="A107" s="19" t="s">
        <v>64</v>
      </c>
      <c r="B107" s="5" t="s">
        <v>49</v>
      </c>
      <c r="C107" s="5"/>
      <c r="D107" s="5"/>
      <c r="E107" s="28">
        <v>10500</v>
      </c>
      <c r="F107" s="49">
        <v>6411.5</v>
      </c>
      <c r="G107" s="167">
        <f t="shared" si="4"/>
        <v>0.6106190476190476</v>
      </c>
      <c r="H107" s="49"/>
      <c r="I107" s="49"/>
    </row>
    <row r="108" spans="1:9" ht="12.75">
      <c r="A108" s="19" t="s">
        <v>65</v>
      </c>
      <c r="B108" s="5" t="s">
        <v>66</v>
      </c>
      <c r="C108" s="5"/>
      <c r="D108" s="5"/>
      <c r="E108" s="28">
        <v>175000</v>
      </c>
      <c r="F108" s="49">
        <v>146140.18</v>
      </c>
      <c r="G108" s="167">
        <f t="shared" si="4"/>
        <v>0.8350867428571428</v>
      </c>
      <c r="H108" s="49"/>
      <c r="I108" s="49"/>
    </row>
    <row r="109" spans="1:9" ht="12.75">
      <c r="A109" s="19" t="s">
        <v>67</v>
      </c>
      <c r="B109" s="5" t="s">
        <v>50</v>
      </c>
      <c r="C109" s="5"/>
      <c r="D109" s="5"/>
      <c r="E109" s="28">
        <v>85614</v>
      </c>
      <c r="F109" s="49">
        <v>78910.18</v>
      </c>
      <c r="G109" s="167">
        <f t="shared" si="4"/>
        <v>0.9216971523348985</v>
      </c>
      <c r="H109" s="49"/>
      <c r="I109" s="49"/>
    </row>
    <row r="110" spans="1:9" ht="12.75">
      <c r="A110" s="19" t="s">
        <v>572</v>
      </c>
      <c r="B110" s="87" t="s">
        <v>573</v>
      </c>
      <c r="C110" s="5"/>
      <c r="D110" s="5"/>
      <c r="E110" s="28">
        <v>485</v>
      </c>
      <c r="F110" s="49">
        <v>265.01</v>
      </c>
      <c r="G110" s="167">
        <f t="shared" si="4"/>
        <v>0.5464123711340206</v>
      </c>
      <c r="H110" s="49"/>
      <c r="I110" s="49"/>
    </row>
    <row r="111" spans="1:9" ht="12.75">
      <c r="A111" s="19" t="s">
        <v>68</v>
      </c>
      <c r="B111" s="5" t="s">
        <v>69</v>
      </c>
      <c r="C111" s="5"/>
      <c r="D111" s="5"/>
      <c r="E111" s="28">
        <v>20192</v>
      </c>
      <c r="F111" s="49">
        <v>11057.32</v>
      </c>
      <c r="G111" s="167">
        <f t="shared" si="4"/>
        <v>0.5476089540412045</v>
      </c>
      <c r="H111" s="5"/>
      <c r="I111" s="49"/>
    </row>
    <row r="112" spans="1:9" ht="12.75">
      <c r="A112" s="19" t="s">
        <v>790</v>
      </c>
      <c r="B112" s="87" t="s">
        <v>798</v>
      </c>
      <c r="C112" s="5"/>
      <c r="D112" s="5"/>
      <c r="E112" s="28">
        <v>450</v>
      </c>
      <c r="F112" s="49">
        <v>258.01</v>
      </c>
      <c r="G112" s="167">
        <f t="shared" si="4"/>
        <v>0.5733555555555555</v>
      </c>
      <c r="H112" s="5"/>
      <c r="I112" s="49"/>
    </row>
    <row r="113" spans="1:9" ht="12.75">
      <c r="A113" s="19" t="s">
        <v>791</v>
      </c>
      <c r="B113" s="87" t="s">
        <v>799</v>
      </c>
      <c r="C113" s="5"/>
      <c r="D113" s="5"/>
      <c r="E113" s="28">
        <v>2960</v>
      </c>
      <c r="F113" s="49">
        <v>1752.04</v>
      </c>
      <c r="G113" s="167">
        <f t="shared" si="4"/>
        <v>0.5919054054054054</v>
      </c>
      <c r="H113" s="5"/>
      <c r="I113" s="49"/>
    </row>
    <row r="114" spans="1:9" ht="12.75">
      <c r="A114" s="19" t="s">
        <v>471</v>
      </c>
      <c r="B114" s="87" t="s">
        <v>70</v>
      </c>
      <c r="C114" s="5"/>
      <c r="D114" s="5"/>
      <c r="E114" s="28">
        <v>230</v>
      </c>
      <c r="F114" s="49">
        <v>0</v>
      </c>
      <c r="G114" s="167">
        <f t="shared" si="4"/>
        <v>0</v>
      </c>
      <c r="H114" s="5"/>
      <c r="I114" s="49"/>
    </row>
    <row r="115" spans="1:9" ht="12.75">
      <c r="A115" s="19" t="s">
        <v>71</v>
      </c>
      <c r="B115" s="5" t="s">
        <v>72</v>
      </c>
      <c r="C115" s="5"/>
      <c r="D115" s="5"/>
      <c r="E115" s="28">
        <v>26650</v>
      </c>
      <c r="F115" s="49">
        <v>25476.81</v>
      </c>
      <c r="G115" s="167">
        <f t="shared" si="4"/>
        <v>0.955977861163227</v>
      </c>
      <c r="H115" s="5"/>
      <c r="I115" s="49"/>
    </row>
    <row r="116" spans="1:9" ht="12.75">
      <c r="A116" s="19" t="s">
        <v>73</v>
      </c>
      <c r="B116" s="87" t="s">
        <v>245</v>
      </c>
      <c r="C116" s="5"/>
      <c r="D116" s="5"/>
      <c r="E116" s="28">
        <v>3120</v>
      </c>
      <c r="F116" s="49">
        <v>2783.92</v>
      </c>
      <c r="G116" s="167">
        <f t="shared" si="4"/>
        <v>0.8922820512820513</v>
      </c>
      <c r="H116" s="5"/>
      <c r="I116" s="49"/>
    </row>
    <row r="117" spans="1:9" ht="12.75">
      <c r="A117" s="19" t="s">
        <v>792</v>
      </c>
      <c r="B117" s="87" t="s">
        <v>800</v>
      </c>
      <c r="C117" s="5"/>
      <c r="D117" s="5"/>
      <c r="E117" s="28">
        <v>38500</v>
      </c>
      <c r="F117" s="49">
        <v>8415.83</v>
      </c>
      <c r="G117" s="167">
        <f t="shared" si="4"/>
        <v>0.21859298701298702</v>
      </c>
      <c r="H117" s="5"/>
      <c r="I117" s="49"/>
    </row>
    <row r="118" spans="1:9" ht="12.75">
      <c r="A118" s="19" t="s">
        <v>793</v>
      </c>
      <c r="B118" s="87" t="s">
        <v>2</v>
      </c>
      <c r="C118" s="5"/>
      <c r="D118" s="5"/>
      <c r="E118" s="28">
        <v>110</v>
      </c>
      <c r="F118" s="49">
        <v>93.56</v>
      </c>
      <c r="G118" s="167">
        <f t="shared" si="4"/>
        <v>0.8505454545454546</v>
      </c>
      <c r="H118" s="5"/>
      <c r="I118" s="49"/>
    </row>
    <row r="119" spans="1:9" ht="12.75">
      <c r="A119" s="19" t="s">
        <v>794</v>
      </c>
      <c r="B119" s="87" t="s">
        <v>787</v>
      </c>
      <c r="C119" s="5"/>
      <c r="D119" s="5"/>
      <c r="E119" s="28">
        <v>600</v>
      </c>
      <c r="F119" s="49">
        <v>0</v>
      </c>
      <c r="G119" s="167">
        <f t="shared" si="4"/>
        <v>0</v>
      </c>
      <c r="H119" s="5"/>
      <c r="I119" s="49"/>
    </row>
    <row r="120" spans="1:9" ht="12.75">
      <c r="A120" s="19" t="s">
        <v>795</v>
      </c>
      <c r="B120" s="87" t="s">
        <v>801</v>
      </c>
      <c r="C120" s="5"/>
      <c r="D120" s="5"/>
      <c r="E120" s="28">
        <v>1715</v>
      </c>
      <c r="F120" s="49">
        <v>686.27</v>
      </c>
      <c r="G120" s="167">
        <f t="shared" si="4"/>
        <v>0.40015743440233237</v>
      </c>
      <c r="H120" s="5"/>
      <c r="I120" s="49"/>
    </row>
    <row r="121" spans="1:9" ht="12.75">
      <c r="A121" s="19" t="s">
        <v>796</v>
      </c>
      <c r="B121" s="87" t="s">
        <v>789</v>
      </c>
      <c r="C121" s="5"/>
      <c r="D121" s="5"/>
      <c r="E121" s="28">
        <v>1600</v>
      </c>
      <c r="F121" s="49">
        <v>0</v>
      </c>
      <c r="G121" s="167">
        <f t="shared" si="4"/>
        <v>0</v>
      </c>
      <c r="H121" s="5"/>
      <c r="I121" s="49"/>
    </row>
    <row r="122" spans="1:9" ht="12.75">
      <c r="A122" s="19" t="s">
        <v>797</v>
      </c>
      <c r="B122" s="87" t="s">
        <v>245</v>
      </c>
      <c r="C122" s="5"/>
      <c r="D122" s="5"/>
      <c r="E122" s="28">
        <v>8530</v>
      </c>
      <c r="F122" s="49">
        <v>6991.02</v>
      </c>
      <c r="G122" s="168">
        <f t="shared" si="4"/>
        <v>0.8195803048065651</v>
      </c>
      <c r="H122" s="5"/>
      <c r="I122" s="49"/>
    </row>
    <row r="123" spans="1:9" ht="12.75">
      <c r="A123" s="110" t="s">
        <v>27</v>
      </c>
      <c r="B123" s="111" t="s">
        <v>28</v>
      </c>
      <c r="C123" s="111"/>
      <c r="D123" s="111"/>
      <c r="E123" s="224">
        <f>SUM(E102:E122)</f>
        <v>450797</v>
      </c>
      <c r="F123" s="224">
        <f>SUM(F102:F122)</f>
        <v>361413.44000000006</v>
      </c>
      <c r="G123" s="167">
        <f t="shared" si="4"/>
        <v>0.8017210407345214</v>
      </c>
      <c r="H123" s="49"/>
      <c r="I123" s="49"/>
    </row>
    <row r="124" spans="1:9" ht="13.5" thickBot="1">
      <c r="A124" s="17"/>
      <c r="B124" s="10"/>
      <c r="C124" s="10"/>
      <c r="D124" s="10"/>
      <c r="E124" s="33"/>
      <c r="F124" s="200"/>
      <c r="G124" s="33"/>
      <c r="H124" s="49"/>
      <c r="I124" s="49"/>
    </row>
    <row r="125" spans="1:9" ht="12.75">
      <c r="A125" s="23">
        <v>400</v>
      </c>
      <c r="B125" s="25" t="s">
        <v>246</v>
      </c>
      <c r="C125" s="25"/>
      <c r="D125" s="25"/>
      <c r="E125" s="31">
        <f>SUM(E123)</f>
        <v>450797</v>
      </c>
      <c r="F125" s="31">
        <f>SUM(F123)</f>
        <v>361413.44000000006</v>
      </c>
      <c r="G125" s="169">
        <f>F125/E125</f>
        <v>0.8017210407345214</v>
      </c>
      <c r="H125" s="49"/>
      <c r="I125" s="49"/>
    </row>
    <row r="126" spans="1:9" ht="12.75">
      <c r="A126" s="14"/>
      <c r="B126" s="9"/>
      <c r="C126" s="9"/>
      <c r="D126" s="9"/>
      <c r="E126" s="197"/>
      <c r="F126" s="214"/>
      <c r="G126" s="14"/>
      <c r="H126" s="9"/>
      <c r="I126" s="9"/>
    </row>
    <row r="127" spans="1:9" ht="12.75">
      <c r="A127" s="95" t="s">
        <v>574</v>
      </c>
      <c r="B127" s="96" t="s">
        <v>472</v>
      </c>
      <c r="C127" s="96"/>
      <c r="D127" s="96"/>
      <c r="E127" s="90">
        <v>100000</v>
      </c>
      <c r="F127" s="199">
        <v>100000</v>
      </c>
      <c r="G127" s="167">
        <f>F127/E127</f>
        <v>1</v>
      </c>
      <c r="H127" s="9"/>
      <c r="I127" s="9"/>
    </row>
    <row r="128" spans="1:9" ht="12.75">
      <c r="A128" s="98"/>
      <c r="B128" s="99" t="s">
        <v>575</v>
      </c>
      <c r="C128" s="99"/>
      <c r="D128" s="99"/>
      <c r="E128" s="102"/>
      <c r="F128" s="198"/>
      <c r="G128" s="109"/>
      <c r="H128" s="9"/>
      <c r="I128" s="9"/>
    </row>
    <row r="129" spans="1:9" ht="12.75">
      <c r="A129" s="95" t="s">
        <v>576</v>
      </c>
      <c r="B129" s="96" t="s">
        <v>577</v>
      </c>
      <c r="C129" s="96"/>
      <c r="D129" s="96"/>
      <c r="E129" s="90">
        <f>SUM(E127:E128)</f>
        <v>100000</v>
      </c>
      <c r="F129" s="90">
        <f>SUM(F127:F128)</f>
        <v>100000</v>
      </c>
      <c r="G129" s="167">
        <f>F129/E129</f>
        <v>1</v>
      </c>
      <c r="H129" s="9"/>
      <c r="I129" s="9"/>
    </row>
    <row r="130" spans="1:9" ht="12.75">
      <c r="A130" s="95"/>
      <c r="B130" s="96"/>
      <c r="C130" s="96"/>
      <c r="D130" s="96"/>
      <c r="E130" s="90"/>
      <c r="F130" s="199"/>
      <c r="G130" s="167"/>
      <c r="H130" s="9"/>
      <c r="I130" s="9"/>
    </row>
    <row r="131" spans="1:9" ht="12.75">
      <c r="A131" s="95" t="s">
        <v>802</v>
      </c>
      <c r="B131" s="96" t="s">
        <v>98</v>
      </c>
      <c r="C131" s="96"/>
      <c r="D131" s="96"/>
      <c r="E131" s="90">
        <v>70</v>
      </c>
      <c r="F131" s="199">
        <v>60.28</v>
      </c>
      <c r="G131" s="167">
        <f>F131/E131</f>
        <v>0.8611428571428572</v>
      </c>
      <c r="H131" s="9"/>
      <c r="I131" s="9"/>
    </row>
    <row r="132" spans="1:9" ht="12.75">
      <c r="A132" s="19" t="s">
        <v>74</v>
      </c>
      <c r="B132" s="5" t="s">
        <v>49</v>
      </c>
      <c r="C132" s="5"/>
      <c r="D132" s="5"/>
      <c r="E132" s="28">
        <v>41425</v>
      </c>
      <c r="F132" s="49">
        <v>31337.38</v>
      </c>
      <c r="G132" s="167">
        <f aca="true" t="shared" si="5" ref="G132:G138">F132/E132</f>
        <v>0.7564847314423657</v>
      </c>
      <c r="H132" s="49"/>
      <c r="I132" s="49"/>
    </row>
    <row r="133" spans="1:9" ht="12.75">
      <c r="A133" s="19" t="s">
        <v>75</v>
      </c>
      <c r="B133" s="5" t="s">
        <v>50</v>
      </c>
      <c r="C133" s="5"/>
      <c r="D133" s="5"/>
      <c r="E133" s="28">
        <v>48954</v>
      </c>
      <c r="F133" s="49">
        <v>48945.18</v>
      </c>
      <c r="G133" s="167">
        <f t="shared" si="5"/>
        <v>0.9998198308616252</v>
      </c>
      <c r="H133" s="49"/>
      <c r="I133" s="49"/>
    </row>
    <row r="134" spans="1:9" ht="12.75">
      <c r="A134" s="19" t="s">
        <v>76</v>
      </c>
      <c r="B134" s="5" t="s">
        <v>69</v>
      </c>
      <c r="C134" s="5"/>
      <c r="D134" s="5"/>
      <c r="E134" s="28">
        <v>165868</v>
      </c>
      <c r="F134" s="49">
        <v>145294.14</v>
      </c>
      <c r="G134" s="167">
        <f t="shared" si="5"/>
        <v>0.8759624520703211</v>
      </c>
      <c r="H134" s="49"/>
      <c r="I134" s="49"/>
    </row>
    <row r="135" spans="1:9" ht="12.75">
      <c r="A135" s="19" t="s">
        <v>578</v>
      </c>
      <c r="B135" s="87" t="s">
        <v>72</v>
      </c>
      <c r="C135" s="5"/>
      <c r="D135" s="5"/>
      <c r="E135" s="28">
        <v>1000</v>
      </c>
      <c r="F135" s="49">
        <v>659.65</v>
      </c>
      <c r="G135" s="167">
        <f t="shared" si="5"/>
        <v>0.65965</v>
      </c>
      <c r="H135" s="49"/>
      <c r="I135" s="49"/>
    </row>
    <row r="136" spans="1:9" ht="12.75">
      <c r="A136" s="19" t="s">
        <v>77</v>
      </c>
      <c r="B136" s="87" t="s">
        <v>371</v>
      </c>
      <c r="C136" s="5"/>
      <c r="D136" s="5"/>
      <c r="E136" s="28">
        <v>411500</v>
      </c>
      <c r="F136" s="49">
        <v>380279.91</v>
      </c>
      <c r="G136" s="167">
        <f t="shared" si="5"/>
        <v>0.9241310085054677</v>
      </c>
      <c r="H136" s="49"/>
      <c r="I136" s="49"/>
    </row>
    <row r="137" spans="1:9" ht="12.75">
      <c r="A137" s="20" t="s">
        <v>803</v>
      </c>
      <c r="B137" s="4" t="s">
        <v>252</v>
      </c>
      <c r="C137" s="4"/>
      <c r="D137" s="4"/>
      <c r="E137" s="30">
        <v>10000</v>
      </c>
      <c r="F137" s="72">
        <v>0</v>
      </c>
      <c r="G137" s="168">
        <f t="shared" si="5"/>
        <v>0</v>
      </c>
      <c r="H137" s="49"/>
      <c r="I137" s="49"/>
    </row>
    <row r="138" spans="1:9" ht="12.75">
      <c r="A138" s="19" t="s">
        <v>247</v>
      </c>
      <c r="B138" s="5" t="s">
        <v>305</v>
      </c>
      <c r="C138" s="5"/>
      <c r="D138" s="5"/>
      <c r="E138" s="28">
        <f>SUM(E131:E137)</f>
        <v>678817</v>
      </c>
      <c r="F138" s="28">
        <f>SUM(F131:F137)</f>
        <v>606576.54</v>
      </c>
      <c r="G138" s="167">
        <f t="shared" si="5"/>
        <v>0.8935788879771721</v>
      </c>
      <c r="H138" s="49"/>
      <c r="I138" s="49"/>
    </row>
    <row r="139" spans="1:9" ht="13.5" thickBot="1">
      <c r="A139" s="17"/>
      <c r="B139" s="10"/>
      <c r="C139" s="10"/>
      <c r="D139" s="10"/>
      <c r="E139" s="33"/>
      <c r="F139" s="200"/>
      <c r="G139" s="17"/>
      <c r="H139" s="5"/>
      <c r="I139" s="5"/>
    </row>
    <row r="140" spans="1:9" ht="12.75">
      <c r="A140" s="258">
        <v>600</v>
      </c>
      <c r="B140" s="26" t="s">
        <v>46</v>
      </c>
      <c r="C140" s="26"/>
      <c r="D140" s="26"/>
      <c r="E140" s="219">
        <f>SUM(E129+E138)</f>
        <v>778817</v>
      </c>
      <c r="F140" s="219">
        <f>SUM(F129+F138)</f>
        <v>706576.54</v>
      </c>
      <c r="G140" s="259">
        <f>F140/E140</f>
        <v>0.9072433447138417</v>
      </c>
      <c r="H140" s="37"/>
      <c r="I140" s="37"/>
    </row>
    <row r="141" spans="1:9" ht="12.75">
      <c r="A141" s="24"/>
      <c r="B141" s="25"/>
      <c r="C141" s="25"/>
      <c r="D141" s="25"/>
      <c r="E141" s="37"/>
      <c r="F141" s="37"/>
      <c r="G141" s="257"/>
      <c r="H141" s="37"/>
      <c r="I141" s="37"/>
    </row>
    <row r="142" spans="1:9" ht="12.75">
      <c r="A142" s="24"/>
      <c r="B142" s="25"/>
      <c r="C142" s="25"/>
      <c r="D142" s="25"/>
      <c r="E142" s="37"/>
      <c r="F142" s="37"/>
      <c r="G142" s="257"/>
      <c r="H142" s="37"/>
      <c r="I142" s="37"/>
    </row>
    <row r="143" spans="1:9" ht="12.75">
      <c r="A143" s="24"/>
      <c r="B143" s="25"/>
      <c r="C143" s="25"/>
      <c r="D143" s="25"/>
      <c r="E143" s="37"/>
      <c r="F143" s="37"/>
      <c r="G143" s="257"/>
      <c r="H143" s="37"/>
      <c r="I143" s="37"/>
    </row>
    <row r="144" spans="1:9" ht="12.75">
      <c r="A144" s="24"/>
      <c r="B144" s="25"/>
      <c r="C144" s="25"/>
      <c r="D144" s="25"/>
      <c r="E144" s="37"/>
      <c r="F144" s="37"/>
      <c r="G144" s="257"/>
      <c r="H144" s="37"/>
      <c r="I144" s="37"/>
    </row>
    <row r="145" spans="1:9" ht="13.5" thickBot="1">
      <c r="A145" s="39"/>
      <c r="B145" s="39"/>
      <c r="C145" s="39"/>
      <c r="D145" s="39"/>
      <c r="E145" s="221"/>
      <c r="F145" s="221"/>
      <c r="G145" s="39"/>
      <c r="H145" s="37"/>
      <c r="I145" s="37"/>
    </row>
    <row r="146" spans="1:9" ht="13.5" thickTop="1">
      <c r="A146" s="11" t="s">
        <v>311</v>
      </c>
      <c r="B146" s="25"/>
      <c r="C146" s="25"/>
      <c r="D146" s="25"/>
      <c r="E146" s="212" t="s">
        <v>313</v>
      </c>
      <c r="F146" s="214" t="s">
        <v>368</v>
      </c>
      <c r="G146" s="11" t="s">
        <v>369</v>
      </c>
      <c r="H146" s="37"/>
      <c r="I146" s="37"/>
    </row>
    <row r="147" spans="1:9" ht="13.5" thickBot="1">
      <c r="A147" s="12" t="s">
        <v>310</v>
      </c>
      <c r="B147" s="6" t="s">
        <v>312</v>
      </c>
      <c r="C147" s="6"/>
      <c r="D147" s="6"/>
      <c r="E147" s="195" t="s">
        <v>45</v>
      </c>
      <c r="F147" s="194" t="s">
        <v>45</v>
      </c>
      <c r="G147" s="12" t="s">
        <v>370</v>
      </c>
      <c r="H147" s="37"/>
      <c r="I147" s="37"/>
    </row>
    <row r="148" spans="1:9" ht="14.25" thickBot="1" thickTop="1">
      <c r="A148" s="44" t="s">
        <v>20</v>
      </c>
      <c r="B148" s="43" t="s">
        <v>21</v>
      </c>
      <c r="C148" s="43"/>
      <c r="D148" s="43"/>
      <c r="E148" s="222" t="s">
        <v>22</v>
      </c>
      <c r="F148" s="223" t="s">
        <v>270</v>
      </c>
      <c r="G148" s="44" t="s">
        <v>349</v>
      </c>
      <c r="H148" s="37"/>
      <c r="I148" s="37"/>
    </row>
    <row r="149" spans="1:9" ht="12.75">
      <c r="A149" s="23"/>
      <c r="B149" s="25"/>
      <c r="C149" s="25"/>
      <c r="D149" s="25"/>
      <c r="E149" s="31"/>
      <c r="F149" s="37"/>
      <c r="G149" s="169"/>
      <c r="H149" s="37"/>
      <c r="I149" s="37"/>
    </row>
    <row r="150" spans="1:9" ht="12.75">
      <c r="A150" s="20" t="s">
        <v>78</v>
      </c>
      <c r="B150" s="4" t="s">
        <v>69</v>
      </c>
      <c r="C150" s="4"/>
      <c r="D150" s="4"/>
      <c r="E150" s="30">
        <v>53840</v>
      </c>
      <c r="F150" s="72">
        <v>46755.05</v>
      </c>
      <c r="G150" s="168">
        <f>F150/E150</f>
        <v>0.8684073179791977</v>
      </c>
      <c r="H150" s="37"/>
      <c r="I150" s="37"/>
    </row>
    <row r="151" spans="1:9" ht="12.75">
      <c r="A151" s="19" t="s">
        <v>320</v>
      </c>
      <c r="B151" s="5" t="s">
        <v>321</v>
      </c>
      <c r="C151" s="5"/>
      <c r="D151" s="5"/>
      <c r="E151" s="28">
        <f>SUM(E150)</f>
        <v>53840</v>
      </c>
      <c r="F151" s="28">
        <f>SUM(F150)</f>
        <v>46755.05</v>
      </c>
      <c r="G151" s="167">
        <f>F151/E151</f>
        <v>0.8684073179791977</v>
      </c>
      <c r="H151" s="37"/>
      <c r="I151" s="37"/>
    </row>
    <row r="152" spans="1:9" ht="12.75">
      <c r="A152" s="23"/>
      <c r="B152" s="25"/>
      <c r="C152" s="25"/>
      <c r="D152" s="25"/>
      <c r="E152" s="31"/>
      <c r="F152" s="37"/>
      <c r="G152" s="94"/>
      <c r="H152" s="37"/>
      <c r="I152" s="37"/>
    </row>
    <row r="153" spans="1:9" ht="12.75">
      <c r="A153" s="19" t="s">
        <v>288</v>
      </c>
      <c r="B153" s="5" t="s">
        <v>580</v>
      </c>
      <c r="C153" s="5"/>
      <c r="D153" s="5"/>
      <c r="E153" s="28">
        <v>700</v>
      </c>
      <c r="F153" s="49">
        <v>221.7</v>
      </c>
      <c r="G153" s="167">
        <f aca="true" t="shared" si="6" ref="G153:G172">F153/E153</f>
        <v>0.31671428571428567</v>
      </c>
      <c r="H153" s="55"/>
      <c r="I153" s="49"/>
    </row>
    <row r="154" spans="1:9" ht="12.75">
      <c r="A154" s="19" t="s">
        <v>79</v>
      </c>
      <c r="B154" s="5" t="s">
        <v>57</v>
      </c>
      <c r="C154" s="5"/>
      <c r="D154" s="5"/>
      <c r="E154" s="28">
        <v>77725</v>
      </c>
      <c r="F154" s="49">
        <v>77677.52</v>
      </c>
      <c r="G154" s="167">
        <f t="shared" si="6"/>
        <v>0.9993891283370859</v>
      </c>
      <c r="H154" s="5"/>
      <c r="I154" s="49"/>
    </row>
    <row r="155" spans="1:9" ht="12.75">
      <c r="A155" s="19" t="s">
        <v>80</v>
      </c>
      <c r="B155" s="5" t="s">
        <v>59</v>
      </c>
      <c r="C155" s="5"/>
      <c r="D155" s="5"/>
      <c r="E155" s="28">
        <v>6161</v>
      </c>
      <c r="F155" s="49">
        <v>6160.78</v>
      </c>
      <c r="G155" s="167">
        <f t="shared" si="6"/>
        <v>0.9999642915111183</v>
      </c>
      <c r="H155" s="55"/>
      <c r="I155" s="49"/>
    </row>
    <row r="156" spans="1:9" ht="12.75">
      <c r="A156" s="19" t="s">
        <v>81</v>
      </c>
      <c r="B156" s="5" t="s">
        <v>61</v>
      </c>
      <c r="C156" s="5"/>
      <c r="D156" s="5"/>
      <c r="E156" s="28">
        <v>14677</v>
      </c>
      <c r="F156" s="49">
        <v>14411.94</v>
      </c>
      <c r="G156" s="167">
        <f t="shared" si="6"/>
        <v>0.9819404510458541</v>
      </c>
      <c r="H156" s="5"/>
      <c r="I156" s="49"/>
    </row>
    <row r="157" spans="1:9" ht="12.75">
      <c r="A157" s="19" t="s">
        <v>82</v>
      </c>
      <c r="B157" s="5" t="s">
        <v>63</v>
      </c>
      <c r="C157" s="5"/>
      <c r="D157" s="5"/>
      <c r="E157" s="28">
        <v>2107</v>
      </c>
      <c r="F157" s="49">
        <v>2054.06</v>
      </c>
      <c r="G157" s="167">
        <f t="shared" si="6"/>
        <v>0.9748742287612719</v>
      </c>
      <c r="H157" s="5"/>
      <c r="I157" s="49"/>
    </row>
    <row r="158" spans="1:9" ht="12.75">
      <c r="A158" s="19" t="s">
        <v>83</v>
      </c>
      <c r="B158" s="5" t="s">
        <v>49</v>
      </c>
      <c r="C158" s="5"/>
      <c r="D158" s="5"/>
      <c r="E158" s="28">
        <v>30000</v>
      </c>
      <c r="F158" s="49">
        <v>21702.93</v>
      </c>
      <c r="G158" s="167">
        <f t="shared" si="6"/>
        <v>0.723431</v>
      </c>
      <c r="H158" s="49"/>
      <c r="I158" s="49"/>
    </row>
    <row r="159" spans="1:9" ht="12.75">
      <c r="A159" s="19" t="s">
        <v>84</v>
      </c>
      <c r="B159" s="5" t="s">
        <v>66</v>
      </c>
      <c r="C159" s="5"/>
      <c r="D159" s="5"/>
      <c r="E159" s="28">
        <v>111720</v>
      </c>
      <c r="F159" s="49">
        <v>99570.77</v>
      </c>
      <c r="G159" s="167">
        <f t="shared" si="6"/>
        <v>0.8912528643036162</v>
      </c>
      <c r="H159" s="5"/>
      <c r="I159" s="49"/>
    </row>
    <row r="160" spans="1:9" ht="12.75">
      <c r="A160" s="41" t="s">
        <v>85</v>
      </c>
      <c r="B160" s="41" t="s">
        <v>50</v>
      </c>
      <c r="C160" s="5"/>
      <c r="D160" s="5"/>
      <c r="E160" s="28">
        <v>21710</v>
      </c>
      <c r="F160" s="84">
        <v>14934.96</v>
      </c>
      <c r="G160" s="167">
        <f t="shared" si="6"/>
        <v>0.6879299861814832</v>
      </c>
      <c r="H160" s="49"/>
      <c r="I160" s="49"/>
    </row>
    <row r="161" spans="1:9" ht="12.75">
      <c r="A161" s="41" t="s">
        <v>581</v>
      </c>
      <c r="B161" s="152" t="s">
        <v>573</v>
      </c>
      <c r="C161" s="5"/>
      <c r="D161" s="5"/>
      <c r="E161" s="28">
        <v>380</v>
      </c>
      <c r="F161" s="49">
        <v>353.34</v>
      </c>
      <c r="G161" s="167">
        <f t="shared" si="6"/>
        <v>0.9298421052631578</v>
      </c>
      <c r="H161" s="49"/>
      <c r="I161" s="49"/>
    </row>
    <row r="162" spans="1:9" ht="12.75">
      <c r="A162" s="19" t="s">
        <v>86</v>
      </c>
      <c r="B162" s="5" t="s">
        <v>69</v>
      </c>
      <c r="C162" s="5"/>
      <c r="D162" s="5"/>
      <c r="E162" s="28">
        <v>41884</v>
      </c>
      <c r="F162" s="49">
        <v>38292.9</v>
      </c>
      <c r="G162" s="167">
        <f t="shared" si="6"/>
        <v>0.914260815585904</v>
      </c>
      <c r="H162" s="49"/>
      <c r="I162" s="49"/>
    </row>
    <row r="163" spans="1:9" ht="12.75">
      <c r="A163" s="19" t="s">
        <v>804</v>
      </c>
      <c r="B163" s="87" t="s">
        <v>799</v>
      </c>
      <c r="C163" s="5"/>
      <c r="D163" s="5"/>
      <c r="E163" s="28">
        <v>1000</v>
      </c>
      <c r="F163" s="49">
        <v>773.16</v>
      </c>
      <c r="G163" s="167">
        <f t="shared" si="6"/>
        <v>0.77316</v>
      </c>
      <c r="H163" s="49"/>
      <c r="I163" s="49"/>
    </row>
    <row r="164" spans="1:9" ht="12.75">
      <c r="A164" s="19" t="s">
        <v>87</v>
      </c>
      <c r="B164" s="5" t="s">
        <v>70</v>
      </c>
      <c r="C164" s="5"/>
      <c r="D164" s="5"/>
      <c r="E164" s="28">
        <v>200</v>
      </c>
      <c r="F164" s="49">
        <v>35.1</v>
      </c>
      <c r="G164" s="167">
        <f t="shared" si="6"/>
        <v>0.17550000000000002</v>
      </c>
      <c r="H164" s="5"/>
      <c r="I164" s="49"/>
    </row>
    <row r="165" spans="1:9" ht="12.75">
      <c r="A165" s="19" t="s">
        <v>88</v>
      </c>
      <c r="B165" s="5" t="s">
        <v>72</v>
      </c>
      <c r="C165" s="5"/>
      <c r="D165" s="5"/>
      <c r="E165" s="28">
        <v>3700</v>
      </c>
      <c r="F165" s="49">
        <v>3618</v>
      </c>
      <c r="G165" s="167">
        <f t="shared" si="6"/>
        <v>0.9778378378378378</v>
      </c>
      <c r="H165" s="55"/>
      <c r="I165" s="49"/>
    </row>
    <row r="166" spans="1:9" ht="12.75">
      <c r="A166" s="19" t="s">
        <v>89</v>
      </c>
      <c r="B166" s="87" t="s">
        <v>90</v>
      </c>
      <c r="C166" s="5"/>
      <c r="D166" s="5"/>
      <c r="E166" s="28">
        <v>3219</v>
      </c>
      <c r="F166" s="49">
        <v>3218.4</v>
      </c>
      <c r="G166" s="167">
        <f t="shared" si="6"/>
        <v>0.9998136067101585</v>
      </c>
      <c r="H166" s="55"/>
      <c r="I166" s="49"/>
    </row>
    <row r="167" spans="1:9" ht="12.75">
      <c r="A167" s="19" t="s">
        <v>805</v>
      </c>
      <c r="B167" s="87" t="s">
        <v>809</v>
      </c>
      <c r="C167" s="5"/>
      <c r="D167" s="5"/>
      <c r="E167" s="28">
        <v>6000</v>
      </c>
      <c r="F167" s="49">
        <v>5743.76</v>
      </c>
      <c r="G167" s="167">
        <f t="shared" si="6"/>
        <v>0.9572933333333333</v>
      </c>
      <c r="H167" s="55"/>
      <c r="I167" s="49"/>
    </row>
    <row r="168" spans="1:9" ht="12.75">
      <c r="A168" s="19"/>
      <c r="B168" s="87" t="s">
        <v>810</v>
      </c>
      <c r="C168" s="5"/>
      <c r="D168" s="5"/>
      <c r="E168" s="28"/>
      <c r="F168" s="49"/>
      <c r="G168" s="167"/>
      <c r="H168" s="55"/>
      <c r="I168" s="49"/>
    </row>
    <row r="169" spans="1:9" ht="12.75">
      <c r="A169" s="19" t="s">
        <v>806</v>
      </c>
      <c r="B169" s="152" t="s">
        <v>787</v>
      </c>
      <c r="C169" s="5"/>
      <c r="D169" s="51"/>
      <c r="E169" s="28">
        <v>600</v>
      </c>
      <c r="F169" s="49">
        <v>60</v>
      </c>
      <c r="G169" s="167">
        <f t="shared" si="6"/>
        <v>0.1</v>
      </c>
      <c r="H169" s="55"/>
      <c r="I169" s="49"/>
    </row>
    <row r="170" spans="1:9" ht="12.75">
      <c r="A170" s="19" t="s">
        <v>807</v>
      </c>
      <c r="B170" s="152" t="s">
        <v>801</v>
      </c>
      <c r="C170" s="5"/>
      <c r="D170" s="51"/>
      <c r="E170" s="28">
        <v>3000</v>
      </c>
      <c r="F170" s="49">
        <v>352.95</v>
      </c>
      <c r="G170" s="167">
        <f t="shared" si="6"/>
        <v>0.11764999999999999</v>
      </c>
      <c r="H170" s="55"/>
      <c r="I170" s="49"/>
    </row>
    <row r="171" spans="1:9" ht="12.75">
      <c r="A171" s="20" t="s">
        <v>808</v>
      </c>
      <c r="B171" s="242" t="s">
        <v>789</v>
      </c>
      <c r="C171" s="4"/>
      <c r="D171" s="113"/>
      <c r="E171" s="30">
        <v>100</v>
      </c>
      <c r="F171" s="72">
        <v>0</v>
      </c>
      <c r="G171" s="168">
        <f t="shared" si="6"/>
        <v>0</v>
      </c>
      <c r="H171" s="55"/>
      <c r="I171" s="49"/>
    </row>
    <row r="172" spans="1:9" ht="12.75">
      <c r="A172" s="19" t="s">
        <v>322</v>
      </c>
      <c r="B172" s="5" t="s">
        <v>316</v>
      </c>
      <c r="C172" s="5"/>
      <c r="D172" s="5"/>
      <c r="E172" s="28">
        <f>SUM(E153:E171)</f>
        <v>324883</v>
      </c>
      <c r="F172" s="28">
        <f>SUM(F153:F171)</f>
        <v>289182.27</v>
      </c>
      <c r="G172" s="167">
        <f t="shared" si="6"/>
        <v>0.8901120403345205</v>
      </c>
      <c r="H172" s="49"/>
      <c r="I172" s="49"/>
    </row>
    <row r="173" spans="1:9" ht="13.5" thickBot="1">
      <c r="A173" s="17"/>
      <c r="B173" s="10"/>
      <c r="C173" s="10"/>
      <c r="D173" s="10"/>
      <c r="E173" s="33"/>
      <c r="F173" s="200"/>
      <c r="G173" s="17"/>
      <c r="H173" s="5"/>
      <c r="I173" s="5"/>
    </row>
    <row r="174" spans="1:9" ht="12.75">
      <c r="A174" s="23">
        <v>700</v>
      </c>
      <c r="B174" s="25" t="s">
        <v>323</v>
      </c>
      <c r="C174" s="25"/>
      <c r="D174" s="25"/>
      <c r="E174" s="31">
        <f>SUM(E151+E172)</f>
        <v>378723</v>
      </c>
      <c r="F174" s="31">
        <f>SUM(F151+F172)</f>
        <v>335937.32</v>
      </c>
      <c r="G174" s="169">
        <f>F174/E174</f>
        <v>0.8870264546911595</v>
      </c>
      <c r="H174" s="37"/>
      <c r="I174" s="37"/>
    </row>
    <row r="175" spans="1:9" ht="12.75">
      <c r="A175" s="23"/>
      <c r="B175" s="25"/>
      <c r="C175" s="25"/>
      <c r="D175" s="25"/>
      <c r="E175" s="31"/>
      <c r="F175" s="37"/>
      <c r="G175" s="31"/>
      <c r="H175" s="37"/>
      <c r="I175" s="37"/>
    </row>
    <row r="176" spans="1:9" ht="12.75">
      <c r="A176" s="45" t="s">
        <v>306</v>
      </c>
      <c r="B176" s="3" t="s">
        <v>69</v>
      </c>
      <c r="C176" s="3"/>
      <c r="D176" s="3"/>
      <c r="E176" s="205">
        <v>20000</v>
      </c>
      <c r="F176" s="203">
        <v>12017</v>
      </c>
      <c r="G176" s="168">
        <f>F176/E176</f>
        <v>0.60085</v>
      </c>
      <c r="H176" s="37"/>
      <c r="I176" s="37"/>
    </row>
    <row r="177" spans="1:9" ht="12.75">
      <c r="A177" s="40" t="s">
        <v>307</v>
      </c>
      <c r="B177" s="54" t="s">
        <v>308</v>
      </c>
      <c r="C177" s="25"/>
      <c r="D177" s="25"/>
      <c r="E177" s="204">
        <f>SUM(E176)</f>
        <v>20000</v>
      </c>
      <c r="F177" s="204">
        <f>SUM(F176)</f>
        <v>12017</v>
      </c>
      <c r="G177" s="167">
        <f>F177/E177</f>
        <v>0.60085</v>
      </c>
      <c r="H177" s="37"/>
      <c r="I177" s="37"/>
    </row>
    <row r="178" spans="1:9" ht="13.5" thickBot="1">
      <c r="A178" s="76"/>
      <c r="B178" s="46"/>
      <c r="C178" s="46"/>
      <c r="D178" s="46"/>
      <c r="E178" s="48"/>
      <c r="F178" s="73"/>
      <c r="G178" s="48"/>
      <c r="H178" s="37"/>
      <c r="I178" s="37"/>
    </row>
    <row r="179" spans="1:9" ht="12.75">
      <c r="A179" s="23">
        <v>710</v>
      </c>
      <c r="B179" s="25" t="s">
        <v>309</v>
      </c>
      <c r="C179" s="25"/>
      <c r="D179" s="25"/>
      <c r="E179" s="31">
        <f>SUM(E177)</f>
        <v>20000</v>
      </c>
      <c r="F179" s="37">
        <f>SUM(F177)</f>
        <v>12017</v>
      </c>
      <c r="G179" s="169">
        <f>F179/E179</f>
        <v>0.60085</v>
      </c>
      <c r="H179" s="37"/>
      <c r="I179" s="37"/>
    </row>
    <row r="180" spans="1:9" ht="12.75">
      <c r="A180" s="23"/>
      <c r="B180" s="25"/>
      <c r="C180" s="25"/>
      <c r="D180" s="25"/>
      <c r="E180" s="31"/>
      <c r="F180" s="31"/>
      <c r="G180" s="31"/>
      <c r="H180" s="37"/>
      <c r="I180" s="37"/>
    </row>
    <row r="181" spans="1:9" ht="12.75">
      <c r="A181" s="95" t="s">
        <v>811</v>
      </c>
      <c r="B181" s="103" t="s">
        <v>61</v>
      </c>
      <c r="C181" s="89"/>
      <c r="D181" s="89"/>
      <c r="E181" s="90">
        <v>200</v>
      </c>
      <c r="F181" s="199">
        <v>199.76</v>
      </c>
      <c r="G181" s="167">
        <f aca="true" t="shared" si="7" ref="G181:G186">F181/E181</f>
        <v>0.9987999999999999</v>
      </c>
      <c r="H181" s="37"/>
      <c r="I181" s="37"/>
    </row>
    <row r="182" spans="1:9" ht="12.75">
      <c r="A182" s="95" t="s">
        <v>812</v>
      </c>
      <c r="B182" s="103" t="s">
        <v>63</v>
      </c>
      <c r="C182" s="89"/>
      <c r="D182" s="89"/>
      <c r="E182" s="90">
        <v>30</v>
      </c>
      <c r="F182" s="199">
        <v>28.22</v>
      </c>
      <c r="G182" s="167">
        <f t="shared" si="7"/>
        <v>0.9406666666666667</v>
      </c>
      <c r="H182" s="37"/>
      <c r="I182" s="37"/>
    </row>
    <row r="183" spans="1:9" ht="12.75">
      <c r="A183" s="95" t="s">
        <v>813</v>
      </c>
      <c r="B183" s="103" t="s">
        <v>585</v>
      </c>
      <c r="C183" s="89"/>
      <c r="D183" s="89"/>
      <c r="E183" s="90">
        <v>1152</v>
      </c>
      <c r="F183" s="199">
        <v>1152</v>
      </c>
      <c r="G183" s="167">
        <f t="shared" si="7"/>
        <v>1</v>
      </c>
      <c r="H183" s="37"/>
      <c r="I183" s="37"/>
    </row>
    <row r="184" spans="1:9" ht="12.75">
      <c r="A184" s="40" t="s">
        <v>91</v>
      </c>
      <c r="B184" s="54" t="s">
        <v>49</v>
      </c>
      <c r="C184" s="25"/>
      <c r="D184" s="25"/>
      <c r="E184" s="204">
        <v>2000</v>
      </c>
      <c r="F184" s="61">
        <v>400</v>
      </c>
      <c r="G184" s="167">
        <f t="shared" si="7"/>
        <v>0.2</v>
      </c>
      <c r="H184" s="37"/>
      <c r="I184" s="37"/>
    </row>
    <row r="185" spans="1:9" ht="12.75">
      <c r="A185" s="45" t="s">
        <v>92</v>
      </c>
      <c r="B185" s="104" t="s">
        <v>69</v>
      </c>
      <c r="C185" s="26"/>
      <c r="D185" s="26"/>
      <c r="E185" s="205">
        <v>7125</v>
      </c>
      <c r="F185" s="75">
        <v>4651</v>
      </c>
      <c r="G185" s="168">
        <f t="shared" si="7"/>
        <v>0.6527719298245614</v>
      </c>
      <c r="H185" s="37"/>
      <c r="I185" s="37"/>
    </row>
    <row r="186" spans="1:9" ht="12.75">
      <c r="A186" s="40" t="s">
        <v>248</v>
      </c>
      <c r="B186" s="54" t="s">
        <v>249</v>
      </c>
      <c r="C186" s="54"/>
      <c r="D186" s="54"/>
      <c r="E186" s="204">
        <f>SUM(E181:E185)</f>
        <v>10507</v>
      </c>
      <c r="F186" s="204">
        <f>SUM(F181:F185)</f>
        <v>6430.98</v>
      </c>
      <c r="G186" s="167">
        <f t="shared" si="7"/>
        <v>0.6120662415532502</v>
      </c>
      <c r="H186" s="37"/>
      <c r="I186" s="37"/>
    </row>
    <row r="187" spans="1:9" ht="13.5" thickBot="1">
      <c r="A187" s="17"/>
      <c r="B187" s="10"/>
      <c r="C187" s="10"/>
      <c r="D187" s="10"/>
      <c r="E187" s="33"/>
      <c r="F187" s="200"/>
      <c r="G187" s="17"/>
      <c r="H187" s="5"/>
      <c r="I187" s="5"/>
    </row>
    <row r="188" spans="1:9" ht="12.75">
      <c r="A188" s="23">
        <v>730</v>
      </c>
      <c r="B188" s="25" t="s">
        <v>47</v>
      </c>
      <c r="C188" s="25"/>
      <c r="D188" s="25"/>
      <c r="E188" s="31">
        <f>SUM(E186)</f>
        <v>10507</v>
      </c>
      <c r="F188" s="31">
        <f>SUM(F186)</f>
        <v>6430.98</v>
      </c>
      <c r="G188" s="169">
        <f>F188/E188</f>
        <v>0.6120662415532502</v>
      </c>
      <c r="H188" s="37"/>
      <c r="I188" s="37"/>
    </row>
    <row r="189" spans="1:9" ht="12.75">
      <c r="A189" s="23"/>
      <c r="B189" s="188"/>
      <c r="C189" s="25"/>
      <c r="D189" s="25"/>
      <c r="E189" s="31"/>
      <c r="F189" s="37"/>
      <c r="G189" s="94"/>
      <c r="H189" s="37"/>
      <c r="I189" s="37"/>
    </row>
    <row r="190" spans="1:9" ht="12.75">
      <c r="A190" s="19" t="s">
        <v>93</v>
      </c>
      <c r="B190" s="5" t="s">
        <v>57</v>
      </c>
      <c r="C190" s="49"/>
      <c r="D190" s="84"/>
      <c r="E190" s="84">
        <v>58555</v>
      </c>
      <c r="F190" s="49">
        <v>58498.58</v>
      </c>
      <c r="G190" s="167">
        <f aca="true" t="shared" si="8" ref="G190:G196">F190/E190</f>
        <v>0.9990364614465033</v>
      </c>
      <c r="H190" s="49"/>
      <c r="I190" s="49"/>
    </row>
    <row r="191" spans="1:9" ht="12.75">
      <c r="A191" s="19" t="s">
        <v>94</v>
      </c>
      <c r="B191" s="5" t="s">
        <v>61</v>
      </c>
      <c r="C191" s="49"/>
      <c r="D191" s="84"/>
      <c r="E191" s="84">
        <v>8536</v>
      </c>
      <c r="F191" s="49">
        <v>8528.49</v>
      </c>
      <c r="G191" s="167">
        <f t="shared" si="8"/>
        <v>0.9991201968134957</v>
      </c>
      <c r="H191" s="55"/>
      <c r="I191" s="49"/>
    </row>
    <row r="192" spans="1:9" ht="12.75">
      <c r="A192" s="19" t="s">
        <v>95</v>
      </c>
      <c r="B192" s="5" t="s">
        <v>63</v>
      </c>
      <c r="C192" s="49"/>
      <c r="D192" s="84"/>
      <c r="E192" s="84">
        <v>1235</v>
      </c>
      <c r="F192" s="49">
        <v>1215.45</v>
      </c>
      <c r="G192" s="167">
        <f t="shared" si="8"/>
        <v>0.98417004048583</v>
      </c>
      <c r="H192" s="55"/>
      <c r="I192" s="49"/>
    </row>
    <row r="193" spans="1:9" ht="12.75">
      <c r="A193" s="19" t="s">
        <v>96</v>
      </c>
      <c r="B193" s="87" t="s">
        <v>49</v>
      </c>
      <c r="C193" s="49"/>
      <c r="D193" s="84"/>
      <c r="E193" s="84">
        <v>3970</v>
      </c>
      <c r="F193" s="49">
        <v>3422.58</v>
      </c>
      <c r="G193" s="167">
        <f t="shared" si="8"/>
        <v>0.8621108312342569</v>
      </c>
      <c r="H193" s="55"/>
      <c r="I193" s="49"/>
    </row>
    <row r="194" spans="1:9" ht="12.75">
      <c r="A194" s="19" t="s">
        <v>358</v>
      </c>
      <c r="B194" s="87" t="s">
        <v>69</v>
      </c>
      <c r="C194" s="49"/>
      <c r="D194" s="84"/>
      <c r="E194" s="84">
        <v>3100</v>
      </c>
      <c r="F194" s="49">
        <v>2831.78</v>
      </c>
      <c r="G194" s="167">
        <f t="shared" si="8"/>
        <v>0.9134774193548387</v>
      </c>
      <c r="H194" s="55"/>
      <c r="I194" s="49"/>
    </row>
    <row r="195" spans="1:9" ht="12.75">
      <c r="A195" s="20" t="s">
        <v>814</v>
      </c>
      <c r="B195" s="242" t="s">
        <v>789</v>
      </c>
      <c r="C195" s="4"/>
      <c r="D195" s="113"/>
      <c r="E195" s="86">
        <v>3660</v>
      </c>
      <c r="F195" s="72">
        <v>3660</v>
      </c>
      <c r="G195" s="168">
        <f t="shared" si="8"/>
        <v>1</v>
      </c>
      <c r="H195" s="55"/>
      <c r="I195" s="49"/>
    </row>
    <row r="196" spans="1:9" ht="12.75">
      <c r="A196" s="19" t="s">
        <v>328</v>
      </c>
      <c r="B196" s="5" t="s">
        <v>329</v>
      </c>
      <c r="C196" s="49"/>
      <c r="D196" s="84"/>
      <c r="E196" s="84">
        <f>SUM(E190:E195)</f>
        <v>79056</v>
      </c>
      <c r="F196" s="28">
        <f>SUM(F190:F195)</f>
        <v>78156.88</v>
      </c>
      <c r="G196" s="167">
        <f t="shared" si="8"/>
        <v>0.9886267961951023</v>
      </c>
      <c r="H196" s="49"/>
      <c r="I196" s="49"/>
    </row>
    <row r="197" spans="1:9" ht="12.75">
      <c r="A197" s="19"/>
      <c r="B197" s="5"/>
      <c r="C197" s="49"/>
      <c r="D197" s="49"/>
      <c r="E197" s="28"/>
      <c r="F197" s="49"/>
      <c r="G197" s="28"/>
      <c r="H197" s="49"/>
      <c r="I197" s="49"/>
    </row>
    <row r="198" spans="1:9" ht="12.75">
      <c r="A198" s="19" t="s">
        <v>97</v>
      </c>
      <c r="B198" s="5" t="s">
        <v>98</v>
      </c>
      <c r="C198" s="5"/>
      <c r="D198" s="5"/>
      <c r="E198" s="28">
        <v>109500</v>
      </c>
      <c r="F198" s="49">
        <v>100752.96</v>
      </c>
      <c r="G198" s="167">
        <f aca="true" t="shared" si="9" ref="G198:G204">F198/E198</f>
        <v>0.9201183561643836</v>
      </c>
      <c r="H198" s="5"/>
      <c r="I198" s="49"/>
    </row>
    <row r="199" spans="1:9" ht="12.75">
      <c r="A199" s="19" t="s">
        <v>99</v>
      </c>
      <c r="B199" s="5" t="s">
        <v>49</v>
      </c>
      <c r="C199" s="5"/>
      <c r="D199" s="5"/>
      <c r="E199" s="28">
        <v>9632</v>
      </c>
      <c r="F199" s="49">
        <v>5901.29</v>
      </c>
      <c r="G199" s="167">
        <f t="shared" si="9"/>
        <v>0.6126754568106312</v>
      </c>
      <c r="H199" s="49"/>
      <c r="I199" s="49"/>
    </row>
    <row r="200" spans="1:9" ht="12.75">
      <c r="A200" s="19" t="s">
        <v>100</v>
      </c>
      <c r="B200" s="5" t="s">
        <v>69</v>
      </c>
      <c r="C200" s="5"/>
      <c r="D200" s="5"/>
      <c r="E200" s="28">
        <v>4967</v>
      </c>
      <c r="F200" s="49">
        <v>4890.7</v>
      </c>
      <c r="G200" s="167">
        <f t="shared" si="9"/>
        <v>0.9846386148580631</v>
      </c>
      <c r="H200" s="49"/>
      <c r="I200" s="49"/>
    </row>
    <row r="201" spans="1:9" ht="12.75">
      <c r="A201" s="19" t="s">
        <v>815</v>
      </c>
      <c r="B201" s="87" t="s">
        <v>817</v>
      </c>
      <c r="C201" s="5"/>
      <c r="D201" s="5"/>
      <c r="E201" s="28">
        <v>12200</v>
      </c>
      <c r="F201" s="49">
        <v>12200</v>
      </c>
      <c r="G201" s="167">
        <f t="shared" si="9"/>
        <v>1</v>
      </c>
      <c r="H201" s="49"/>
      <c r="I201" s="49"/>
    </row>
    <row r="202" spans="1:9" ht="12.75">
      <c r="A202" s="19" t="s">
        <v>101</v>
      </c>
      <c r="B202" s="87" t="s">
        <v>70</v>
      </c>
      <c r="C202" s="5"/>
      <c r="D202" s="5"/>
      <c r="E202" s="28">
        <v>503</v>
      </c>
      <c r="F202" s="49">
        <v>502.34</v>
      </c>
      <c r="G202" s="167">
        <f t="shared" si="9"/>
        <v>0.9986878727634194</v>
      </c>
      <c r="H202" s="49"/>
      <c r="I202" s="49"/>
    </row>
    <row r="203" spans="1:9" ht="12.75">
      <c r="A203" s="19" t="s">
        <v>816</v>
      </c>
      <c r="B203" s="87" t="s">
        <v>818</v>
      </c>
      <c r="C203" s="5"/>
      <c r="D203" s="5"/>
      <c r="E203" s="28">
        <v>2500</v>
      </c>
      <c r="F203" s="49">
        <v>177.33</v>
      </c>
      <c r="G203" s="168">
        <f t="shared" si="9"/>
        <v>0.07093200000000001</v>
      </c>
      <c r="H203" s="49"/>
      <c r="I203" s="49"/>
    </row>
    <row r="204" spans="1:9" ht="12.75">
      <c r="A204" s="38" t="s">
        <v>250</v>
      </c>
      <c r="B204" s="62" t="s">
        <v>251</v>
      </c>
      <c r="C204" s="62"/>
      <c r="D204" s="62"/>
      <c r="E204" s="213">
        <f>SUM(E198:E203)</f>
        <v>139302</v>
      </c>
      <c r="F204" s="213">
        <f>SUM(F198:F203)</f>
        <v>124424.62</v>
      </c>
      <c r="G204" s="167">
        <f t="shared" si="9"/>
        <v>0.8932005283484803</v>
      </c>
      <c r="H204" s="5"/>
      <c r="I204" s="49"/>
    </row>
    <row r="205" spans="1:9" ht="12.75">
      <c r="A205" s="14"/>
      <c r="B205" s="9"/>
      <c r="C205" s="9"/>
      <c r="D205" s="9"/>
      <c r="E205" s="197"/>
      <c r="F205" s="214"/>
      <c r="G205" s="14"/>
      <c r="H205" s="9"/>
      <c r="I205" s="9"/>
    </row>
    <row r="206" spans="1:9" ht="12.75">
      <c r="A206" s="40" t="s">
        <v>289</v>
      </c>
      <c r="B206" s="52" t="s">
        <v>580</v>
      </c>
      <c r="C206" s="52"/>
      <c r="D206" s="52"/>
      <c r="E206" s="63">
        <v>300</v>
      </c>
      <c r="F206" s="83">
        <v>255.9</v>
      </c>
      <c r="G206" s="167">
        <f>F206/E206</f>
        <v>0.853</v>
      </c>
      <c r="H206" s="49"/>
      <c r="I206" s="49"/>
    </row>
    <row r="207" spans="1:9" ht="12.75">
      <c r="A207" s="19" t="s">
        <v>102</v>
      </c>
      <c r="B207" s="5" t="s">
        <v>57</v>
      </c>
      <c r="C207" s="5"/>
      <c r="D207" s="5"/>
      <c r="E207" s="28">
        <v>576191</v>
      </c>
      <c r="F207" s="49">
        <v>540204.8</v>
      </c>
      <c r="G207" s="167">
        <f aca="true" t="shared" si="10" ref="G207:G240">F207/E207</f>
        <v>0.9375446683478222</v>
      </c>
      <c r="H207" s="49"/>
      <c r="I207" s="49"/>
    </row>
    <row r="208" spans="1:9" ht="12.75">
      <c r="A208" s="19" t="s">
        <v>103</v>
      </c>
      <c r="B208" s="5" t="s">
        <v>59</v>
      </c>
      <c r="C208" s="5"/>
      <c r="D208" s="5"/>
      <c r="E208" s="28">
        <v>47981</v>
      </c>
      <c r="F208" s="49">
        <v>47693.08</v>
      </c>
      <c r="G208" s="167">
        <f t="shared" si="10"/>
        <v>0.9939992913861737</v>
      </c>
      <c r="H208" s="49"/>
      <c r="I208" s="49"/>
    </row>
    <row r="209" spans="1:9" ht="12.75">
      <c r="A209" s="19" t="s">
        <v>104</v>
      </c>
      <c r="B209" s="5" t="s">
        <v>61</v>
      </c>
      <c r="C209" s="5"/>
      <c r="D209" s="5"/>
      <c r="E209" s="28">
        <v>102246</v>
      </c>
      <c r="F209" s="49">
        <v>91834.62</v>
      </c>
      <c r="G209" s="167">
        <f t="shared" si="10"/>
        <v>0.8981732292705826</v>
      </c>
      <c r="H209" s="55"/>
      <c r="I209" s="49"/>
    </row>
    <row r="210" spans="1:9" ht="12.75">
      <c r="A210" s="19" t="s">
        <v>105</v>
      </c>
      <c r="B210" s="5" t="s">
        <v>63</v>
      </c>
      <c r="C210" s="5"/>
      <c r="D210" s="5"/>
      <c r="E210" s="28">
        <v>14711</v>
      </c>
      <c r="F210" s="49">
        <v>13397.04</v>
      </c>
      <c r="G210" s="167">
        <f t="shared" si="10"/>
        <v>0.9106818027326491</v>
      </c>
      <c r="H210" s="55"/>
      <c r="I210" s="49"/>
    </row>
    <row r="211" spans="1:9" ht="12.75">
      <c r="A211" s="19" t="s">
        <v>473</v>
      </c>
      <c r="B211" s="87" t="s">
        <v>474</v>
      </c>
      <c r="C211" s="5"/>
      <c r="D211" s="5"/>
      <c r="E211" s="28">
        <v>21600</v>
      </c>
      <c r="F211" s="49">
        <v>19286</v>
      </c>
      <c r="G211" s="167">
        <f t="shared" si="10"/>
        <v>0.8928703703703704</v>
      </c>
      <c r="H211" s="55"/>
      <c r="I211" s="49"/>
    </row>
    <row r="212" spans="1:9" ht="12.75">
      <c r="A212" s="19" t="s">
        <v>819</v>
      </c>
      <c r="B212" s="87" t="s">
        <v>585</v>
      </c>
      <c r="C212" s="5"/>
      <c r="D212" s="5"/>
      <c r="E212" s="28">
        <v>1600</v>
      </c>
      <c r="F212" s="49">
        <v>1600</v>
      </c>
      <c r="G212" s="167">
        <f t="shared" si="10"/>
        <v>1</v>
      </c>
      <c r="H212" s="55"/>
      <c r="I212" s="49"/>
    </row>
    <row r="213" spans="1:9" ht="12.75">
      <c r="A213" s="19" t="s">
        <v>106</v>
      </c>
      <c r="B213" s="5" t="s">
        <v>49</v>
      </c>
      <c r="C213" s="5"/>
      <c r="D213" s="5"/>
      <c r="E213" s="28">
        <v>78200</v>
      </c>
      <c r="F213" s="49">
        <v>56894.93</v>
      </c>
      <c r="G213" s="167">
        <f t="shared" si="10"/>
        <v>0.7275566496163683</v>
      </c>
      <c r="H213" s="49"/>
      <c r="I213" s="49"/>
    </row>
    <row r="214" spans="1:9" ht="12.75">
      <c r="A214" s="19" t="s">
        <v>107</v>
      </c>
      <c r="B214" s="5" t="s">
        <v>66</v>
      </c>
      <c r="C214" s="5"/>
      <c r="D214" s="5"/>
      <c r="E214" s="28">
        <v>25500</v>
      </c>
      <c r="F214" s="49">
        <v>24204.06</v>
      </c>
      <c r="G214" s="167">
        <f>F214/E214</f>
        <v>0.9491788235294119</v>
      </c>
      <c r="H214" s="49"/>
      <c r="I214" s="49"/>
    </row>
    <row r="215" spans="1:9" ht="12.75">
      <c r="A215" s="20"/>
      <c r="B215" s="4"/>
      <c r="C215" s="4"/>
      <c r="D215" s="4"/>
      <c r="E215" s="30"/>
      <c r="F215" s="72"/>
      <c r="G215" s="168"/>
      <c r="H215" s="49"/>
      <c r="I215" s="49"/>
    </row>
    <row r="216" spans="1:9" ht="12.75">
      <c r="A216" s="5"/>
      <c r="B216" s="5"/>
      <c r="C216" s="5"/>
      <c r="D216" s="5"/>
      <c r="E216" s="49"/>
      <c r="F216" s="49"/>
      <c r="G216" s="170"/>
      <c r="H216" s="49"/>
      <c r="I216" s="49"/>
    </row>
    <row r="217" spans="1:9" ht="13.5" thickBot="1">
      <c r="A217" s="39"/>
      <c r="B217" s="39"/>
      <c r="C217" s="39"/>
      <c r="D217" s="39"/>
      <c r="E217" s="221"/>
      <c r="F217" s="221"/>
      <c r="G217" s="39"/>
      <c r="H217" s="49"/>
      <c r="I217" s="49"/>
    </row>
    <row r="218" spans="1:9" ht="13.5" thickTop="1">
      <c r="A218" s="11" t="s">
        <v>311</v>
      </c>
      <c r="B218" s="25"/>
      <c r="C218" s="25"/>
      <c r="D218" s="25"/>
      <c r="E218" s="212" t="s">
        <v>313</v>
      </c>
      <c r="F218" s="214" t="s">
        <v>368</v>
      </c>
      <c r="G218" s="11" t="s">
        <v>369</v>
      </c>
      <c r="H218" s="49"/>
      <c r="I218" s="49"/>
    </row>
    <row r="219" spans="1:9" ht="13.5" thickBot="1">
      <c r="A219" s="12" t="s">
        <v>310</v>
      </c>
      <c r="B219" s="6" t="s">
        <v>312</v>
      </c>
      <c r="C219" s="6"/>
      <c r="D219" s="6"/>
      <c r="E219" s="195" t="s">
        <v>45</v>
      </c>
      <c r="F219" s="194" t="s">
        <v>45</v>
      </c>
      <c r="G219" s="12" t="s">
        <v>370</v>
      </c>
      <c r="H219" s="49"/>
      <c r="I219" s="49"/>
    </row>
    <row r="220" spans="1:9" ht="14.25" thickBot="1" thickTop="1">
      <c r="A220" s="44" t="s">
        <v>20</v>
      </c>
      <c r="B220" s="43" t="s">
        <v>21</v>
      </c>
      <c r="C220" s="43"/>
      <c r="D220" s="43"/>
      <c r="E220" s="222" t="s">
        <v>22</v>
      </c>
      <c r="F220" s="223" t="s">
        <v>270</v>
      </c>
      <c r="G220" s="44" t="s">
        <v>349</v>
      </c>
      <c r="H220" s="49"/>
      <c r="I220" s="49"/>
    </row>
    <row r="221" spans="1:9" ht="12.75">
      <c r="A221" s="19" t="s">
        <v>108</v>
      </c>
      <c r="B221" s="5" t="s">
        <v>50</v>
      </c>
      <c r="C221" s="5"/>
      <c r="D221" s="5"/>
      <c r="E221" s="28">
        <v>27600</v>
      </c>
      <c r="F221" s="49">
        <v>10095.32</v>
      </c>
      <c r="G221" s="167">
        <f t="shared" si="10"/>
        <v>0.36577246376811595</v>
      </c>
      <c r="H221" s="49"/>
      <c r="I221" s="49"/>
    </row>
    <row r="222" spans="1:9" ht="12.75">
      <c r="A222" s="19" t="s">
        <v>820</v>
      </c>
      <c r="B222" s="87" t="s">
        <v>573</v>
      </c>
      <c r="C222" s="5"/>
      <c r="D222" s="5"/>
      <c r="E222" s="28">
        <v>1520</v>
      </c>
      <c r="F222" s="49">
        <v>1501.71</v>
      </c>
      <c r="G222" s="167">
        <f t="shared" si="10"/>
        <v>0.9879671052631579</v>
      </c>
      <c r="H222" s="49"/>
      <c r="I222" s="49"/>
    </row>
    <row r="223" spans="1:9" ht="12.75">
      <c r="A223" s="19" t="s">
        <v>109</v>
      </c>
      <c r="B223" s="5" t="s">
        <v>69</v>
      </c>
      <c r="C223" s="5"/>
      <c r="D223" s="5"/>
      <c r="E223" s="28">
        <v>116840</v>
      </c>
      <c r="F223" s="49">
        <v>70260.22</v>
      </c>
      <c r="G223" s="167">
        <f t="shared" si="10"/>
        <v>0.6013370421088668</v>
      </c>
      <c r="H223" s="49"/>
      <c r="I223" s="49"/>
    </row>
    <row r="224" spans="1:9" ht="12.75">
      <c r="A224" s="19" t="s">
        <v>721</v>
      </c>
      <c r="B224" s="87" t="s">
        <v>722</v>
      </c>
      <c r="C224" s="5"/>
      <c r="D224" s="5"/>
      <c r="E224" s="28">
        <v>4700</v>
      </c>
      <c r="F224" s="49">
        <v>4472.85</v>
      </c>
      <c r="G224" s="167">
        <f t="shared" si="10"/>
        <v>0.9516702127659575</v>
      </c>
      <c r="H224" s="49"/>
      <c r="I224" s="49"/>
    </row>
    <row r="225" spans="1:9" ht="12.75">
      <c r="A225" s="19" t="s">
        <v>821</v>
      </c>
      <c r="B225" s="87" t="s">
        <v>798</v>
      </c>
      <c r="C225" s="5"/>
      <c r="D225" s="5"/>
      <c r="E225" s="28">
        <v>10700</v>
      </c>
      <c r="F225" s="49">
        <v>4329.65</v>
      </c>
      <c r="G225" s="167">
        <f t="shared" si="10"/>
        <v>0.4046401869158878</v>
      </c>
      <c r="H225" s="49"/>
      <c r="I225" s="49"/>
    </row>
    <row r="226" spans="1:9" ht="12.75">
      <c r="A226" s="19" t="s">
        <v>822</v>
      </c>
      <c r="B226" s="87" t="s">
        <v>799</v>
      </c>
      <c r="C226" s="5"/>
      <c r="D226" s="5"/>
      <c r="E226" s="28">
        <v>17400</v>
      </c>
      <c r="F226" s="49">
        <v>13165.86</v>
      </c>
      <c r="G226" s="167">
        <f t="shared" si="10"/>
        <v>0.7566586206896552</v>
      </c>
      <c r="H226" s="49"/>
      <c r="I226" s="49"/>
    </row>
    <row r="227" spans="1:9" ht="12.75">
      <c r="A227" s="19" t="s">
        <v>110</v>
      </c>
      <c r="B227" s="5" t="s">
        <v>70</v>
      </c>
      <c r="C227" s="5"/>
      <c r="D227" s="5"/>
      <c r="E227" s="28">
        <v>1000</v>
      </c>
      <c r="F227" s="49">
        <v>775.58</v>
      </c>
      <c r="G227" s="167">
        <f t="shared" si="10"/>
        <v>0.77558</v>
      </c>
      <c r="H227" s="5"/>
      <c r="I227" s="49"/>
    </row>
    <row r="228" spans="1:9" ht="12.75">
      <c r="A228" s="19" t="s">
        <v>111</v>
      </c>
      <c r="B228" s="5" t="s">
        <v>72</v>
      </c>
      <c r="C228" s="5"/>
      <c r="D228" s="5"/>
      <c r="E228" s="28">
        <v>10823</v>
      </c>
      <c r="F228" s="49">
        <v>10740.78</v>
      </c>
      <c r="G228" s="167">
        <f t="shared" si="10"/>
        <v>0.9924032153746651</v>
      </c>
      <c r="H228" s="5"/>
      <c r="I228" s="49"/>
    </row>
    <row r="229" spans="1:9" ht="12.75">
      <c r="A229" s="19" t="s">
        <v>112</v>
      </c>
      <c r="B229" s="5" t="s">
        <v>245</v>
      </c>
      <c r="C229" s="5"/>
      <c r="D229" s="5"/>
      <c r="E229" s="28">
        <v>16745</v>
      </c>
      <c r="F229" s="49">
        <v>16655.22</v>
      </c>
      <c r="G229" s="167">
        <f t="shared" si="10"/>
        <v>0.9946383995222455</v>
      </c>
      <c r="H229" s="5"/>
      <c r="I229" s="49"/>
    </row>
    <row r="230" spans="1:9" ht="12.75">
      <c r="A230" s="19" t="s">
        <v>823</v>
      </c>
      <c r="B230" s="87" t="s">
        <v>787</v>
      </c>
      <c r="C230" s="5"/>
      <c r="D230" s="5"/>
      <c r="E230" s="28">
        <v>3500</v>
      </c>
      <c r="F230" s="49">
        <v>3383</v>
      </c>
      <c r="G230" s="167">
        <f t="shared" si="10"/>
        <v>0.9665714285714285</v>
      </c>
      <c r="H230" s="5"/>
      <c r="I230" s="49"/>
    </row>
    <row r="231" spans="1:9" ht="12.75">
      <c r="A231" s="19" t="s">
        <v>824</v>
      </c>
      <c r="B231" s="87" t="s">
        <v>801</v>
      </c>
      <c r="C231" s="5"/>
      <c r="D231" s="5"/>
      <c r="E231" s="28">
        <v>13080</v>
      </c>
      <c r="F231" s="49">
        <v>4972.41</v>
      </c>
      <c r="G231" s="167">
        <f t="shared" si="10"/>
        <v>0.3801536697247706</v>
      </c>
      <c r="H231" s="5"/>
      <c r="I231" s="49"/>
    </row>
    <row r="232" spans="1:9" ht="12.75">
      <c r="A232" s="19" t="s">
        <v>825</v>
      </c>
      <c r="B232" s="87" t="s">
        <v>789</v>
      </c>
      <c r="C232" s="5"/>
      <c r="D232" s="5"/>
      <c r="E232" s="28">
        <v>18000</v>
      </c>
      <c r="F232" s="49">
        <v>13740.07</v>
      </c>
      <c r="G232" s="167">
        <f t="shared" si="10"/>
        <v>0.7633372222222222</v>
      </c>
      <c r="H232" s="5"/>
      <c r="I232" s="49"/>
    </row>
    <row r="233" spans="1:9" ht="12.75">
      <c r="A233" s="20" t="s">
        <v>113</v>
      </c>
      <c r="B233" s="4" t="s">
        <v>252</v>
      </c>
      <c r="C233" s="4"/>
      <c r="D233" s="4"/>
      <c r="E233" s="30">
        <v>49500</v>
      </c>
      <c r="F233" s="72">
        <v>34580.9</v>
      </c>
      <c r="G233" s="168">
        <f t="shared" si="10"/>
        <v>0.6986040404040404</v>
      </c>
      <c r="H233" s="49"/>
      <c r="I233" s="49"/>
    </row>
    <row r="234" spans="1:9" ht="12.75">
      <c r="A234" s="19" t="s">
        <v>304</v>
      </c>
      <c r="B234" s="5" t="s">
        <v>253</v>
      </c>
      <c r="C234" s="5"/>
      <c r="D234" s="5"/>
      <c r="E234" s="28">
        <f>SUM(E206:E233)</f>
        <v>1159737</v>
      </c>
      <c r="F234" s="28">
        <f>SUM(F206:F233)</f>
        <v>984044</v>
      </c>
      <c r="G234" s="167">
        <f t="shared" si="10"/>
        <v>0.8485061699333556</v>
      </c>
      <c r="H234" s="49"/>
      <c r="I234" s="5"/>
    </row>
    <row r="235" spans="1:9" ht="12.75">
      <c r="A235" s="19"/>
      <c r="B235" s="5"/>
      <c r="C235" s="5"/>
      <c r="D235" s="5"/>
      <c r="E235" s="28"/>
      <c r="F235" s="49"/>
      <c r="G235" s="167"/>
      <c r="H235" s="49"/>
      <c r="I235" s="5"/>
    </row>
    <row r="236" spans="1:9" ht="12.75">
      <c r="A236" s="19" t="s">
        <v>723</v>
      </c>
      <c r="B236" s="87" t="s">
        <v>585</v>
      </c>
      <c r="C236" s="5"/>
      <c r="D236" s="5"/>
      <c r="E236" s="28">
        <v>2000</v>
      </c>
      <c r="F236" s="49">
        <v>0</v>
      </c>
      <c r="G236" s="167">
        <f t="shared" si="10"/>
        <v>0</v>
      </c>
      <c r="H236" s="49"/>
      <c r="I236" s="5"/>
    </row>
    <row r="237" spans="1:9" ht="12.75">
      <c r="A237" s="19" t="s">
        <v>582</v>
      </c>
      <c r="B237" s="87" t="s">
        <v>49</v>
      </c>
      <c r="C237" s="5"/>
      <c r="D237" s="5"/>
      <c r="E237" s="28">
        <v>1510</v>
      </c>
      <c r="F237" s="49">
        <v>556.85</v>
      </c>
      <c r="G237" s="167">
        <f t="shared" si="10"/>
        <v>0.3687748344370861</v>
      </c>
      <c r="H237" s="49"/>
      <c r="I237" s="5"/>
    </row>
    <row r="238" spans="1:9" ht="12.75">
      <c r="A238" s="19" t="s">
        <v>583</v>
      </c>
      <c r="B238" s="87" t="s">
        <v>69</v>
      </c>
      <c r="C238" s="5"/>
      <c r="D238" s="5"/>
      <c r="E238" s="28">
        <v>3500</v>
      </c>
      <c r="F238" s="49">
        <v>2141.03</v>
      </c>
      <c r="G238" s="167">
        <f t="shared" si="10"/>
        <v>0.6117228571428572</v>
      </c>
      <c r="H238" s="49"/>
      <c r="I238" s="5"/>
    </row>
    <row r="239" spans="1:9" ht="12.75">
      <c r="A239" s="20" t="s">
        <v>826</v>
      </c>
      <c r="B239" s="242" t="s">
        <v>801</v>
      </c>
      <c r="C239" s="4"/>
      <c r="D239" s="113"/>
      <c r="E239" s="30">
        <v>500</v>
      </c>
      <c r="F239" s="72">
        <v>0</v>
      </c>
      <c r="G239" s="168">
        <f t="shared" si="10"/>
        <v>0</v>
      </c>
      <c r="H239" s="49"/>
      <c r="I239" s="5"/>
    </row>
    <row r="240" spans="1:9" ht="12.75">
      <c r="A240" s="19" t="s">
        <v>584</v>
      </c>
      <c r="B240" s="87" t="s">
        <v>661</v>
      </c>
      <c r="C240" s="5"/>
      <c r="D240" s="5"/>
      <c r="E240" s="28">
        <f>SUM(E236:E239)</f>
        <v>7510</v>
      </c>
      <c r="F240" s="28">
        <f>SUM(F236:F239)</f>
        <v>2697.88</v>
      </c>
      <c r="G240" s="167">
        <f t="shared" si="10"/>
        <v>0.3592383488681758</v>
      </c>
      <c r="H240" s="49"/>
      <c r="I240" s="5"/>
    </row>
    <row r="241" spans="1:9" ht="12.75">
      <c r="A241" s="19"/>
      <c r="B241" s="5"/>
      <c r="C241" s="5"/>
      <c r="D241" s="5"/>
      <c r="E241" s="28"/>
      <c r="F241" s="49"/>
      <c r="G241" s="167"/>
      <c r="H241" s="49"/>
      <c r="I241" s="5"/>
    </row>
    <row r="242" spans="1:9" ht="12.75">
      <c r="A242" s="19" t="s">
        <v>114</v>
      </c>
      <c r="B242" s="5" t="s">
        <v>115</v>
      </c>
      <c r="C242" s="5"/>
      <c r="D242" s="5"/>
      <c r="E242" s="28">
        <v>1500</v>
      </c>
      <c r="F242" s="49">
        <v>1272.4</v>
      </c>
      <c r="G242" s="167">
        <f>F242/E242</f>
        <v>0.8482666666666667</v>
      </c>
      <c r="H242" s="49"/>
      <c r="I242" s="49"/>
    </row>
    <row r="243" spans="1:9" ht="12.75">
      <c r="A243" s="20" t="s">
        <v>116</v>
      </c>
      <c r="B243" s="4" t="s">
        <v>72</v>
      </c>
      <c r="C243" s="4"/>
      <c r="D243" s="4"/>
      <c r="E243" s="30">
        <v>24500</v>
      </c>
      <c r="F243" s="72">
        <v>17891.8</v>
      </c>
      <c r="G243" s="168">
        <f>F243/E243</f>
        <v>0.7302775510204081</v>
      </c>
      <c r="H243" s="49"/>
      <c r="I243" s="49"/>
    </row>
    <row r="244" spans="1:9" ht="12.75">
      <c r="A244" s="32" t="s">
        <v>331</v>
      </c>
      <c r="B244" s="5" t="s">
        <v>316</v>
      </c>
      <c r="C244" s="5"/>
      <c r="D244" s="5"/>
      <c r="E244" s="28">
        <f>SUM(E242:E243)</f>
        <v>26000</v>
      </c>
      <c r="F244" s="28">
        <f>SUM(F242:F243)</f>
        <v>19164.2</v>
      </c>
      <c r="G244" s="167">
        <f>F244/E244</f>
        <v>0.7370846153846154</v>
      </c>
      <c r="H244" s="49"/>
      <c r="I244" s="49"/>
    </row>
    <row r="245" spans="1:9" ht="13.5" thickBot="1">
      <c r="A245" s="76"/>
      <c r="B245" s="46"/>
      <c r="C245" s="46"/>
      <c r="D245" s="46"/>
      <c r="E245" s="48"/>
      <c r="F245" s="200"/>
      <c r="G245" s="33"/>
      <c r="H245" s="49"/>
      <c r="I245" s="49"/>
    </row>
    <row r="246" spans="1:9" ht="12.75">
      <c r="A246" s="23">
        <v>750</v>
      </c>
      <c r="B246" s="25" t="s">
        <v>330</v>
      </c>
      <c r="C246" s="25"/>
      <c r="D246" s="25"/>
      <c r="E246" s="31">
        <f>SUM(E196+E204+E234+E240+E244)</f>
        <v>1411605</v>
      </c>
      <c r="F246" s="31">
        <f>SUM(F196+F204+F234+F240+F244)</f>
        <v>1208487.5799999998</v>
      </c>
      <c r="G246" s="169">
        <f>F246/E246</f>
        <v>0.8561088831507396</v>
      </c>
      <c r="H246" s="49"/>
      <c r="I246" s="49"/>
    </row>
    <row r="247" spans="1:9" ht="12.75">
      <c r="A247" s="23"/>
      <c r="B247" s="25"/>
      <c r="C247" s="60"/>
      <c r="D247" s="60"/>
      <c r="E247" s="31"/>
      <c r="F247" s="225"/>
      <c r="G247" s="31"/>
      <c r="H247" s="5"/>
      <c r="I247" s="5"/>
    </row>
    <row r="248" spans="1:9" ht="12.75">
      <c r="A248" s="45" t="s">
        <v>273</v>
      </c>
      <c r="B248" s="3" t="s">
        <v>69</v>
      </c>
      <c r="C248" s="75"/>
      <c r="D248" s="120"/>
      <c r="E248" s="120">
        <v>1500</v>
      </c>
      <c r="F248" s="75">
        <v>1442</v>
      </c>
      <c r="G248" s="168">
        <f>F248/E248</f>
        <v>0.9613333333333334</v>
      </c>
      <c r="H248" s="55"/>
      <c r="I248" s="49"/>
    </row>
    <row r="249" spans="1:9" ht="12.75">
      <c r="A249" s="40" t="s">
        <v>332</v>
      </c>
      <c r="B249" s="54" t="s">
        <v>272</v>
      </c>
      <c r="C249" s="61"/>
      <c r="D249" s="118"/>
      <c r="E249" s="114">
        <f>SUM(E248:E248)</f>
        <v>1500</v>
      </c>
      <c r="F249" s="114">
        <f>SUM(F248:F248)</f>
        <v>1442</v>
      </c>
      <c r="G249" s="167">
        <f>F249/E249</f>
        <v>0.9613333333333334</v>
      </c>
      <c r="H249" s="5"/>
      <c r="I249" s="5"/>
    </row>
    <row r="250" spans="1:9" ht="12.75">
      <c r="A250" s="40"/>
      <c r="B250" s="54"/>
      <c r="C250" s="61"/>
      <c r="D250" s="118"/>
      <c r="E250" s="114"/>
      <c r="F250" s="61"/>
      <c r="G250" s="167"/>
      <c r="H250" s="5"/>
      <c r="I250" s="5"/>
    </row>
    <row r="251" spans="1:9" ht="12.75">
      <c r="A251" s="40" t="s">
        <v>827</v>
      </c>
      <c r="B251" s="85" t="s">
        <v>98</v>
      </c>
      <c r="C251" s="61"/>
      <c r="D251" s="119"/>
      <c r="E251" s="114">
        <v>5625</v>
      </c>
      <c r="F251" s="61">
        <v>5625</v>
      </c>
      <c r="G251" s="167">
        <f aca="true" t="shared" si="11" ref="G251:G260">F251/E251</f>
        <v>1</v>
      </c>
      <c r="H251" s="5"/>
      <c r="I251" s="5"/>
    </row>
    <row r="252" spans="1:9" ht="12.75">
      <c r="A252" s="40" t="s">
        <v>828</v>
      </c>
      <c r="B252" s="85" t="s">
        <v>61</v>
      </c>
      <c r="C252" s="61"/>
      <c r="D252" s="119"/>
      <c r="E252" s="114">
        <v>306.81</v>
      </c>
      <c r="F252" s="61">
        <v>306.81</v>
      </c>
      <c r="G252" s="167">
        <f t="shared" si="11"/>
        <v>1</v>
      </c>
      <c r="H252" s="5"/>
      <c r="I252" s="5"/>
    </row>
    <row r="253" spans="1:9" ht="12.75">
      <c r="A253" s="40" t="s">
        <v>829</v>
      </c>
      <c r="B253" s="85" t="s">
        <v>63</v>
      </c>
      <c r="C253" s="61"/>
      <c r="D253" s="119"/>
      <c r="E253" s="114">
        <v>43.73</v>
      </c>
      <c r="F253" s="61">
        <v>43.73</v>
      </c>
      <c r="G253" s="167">
        <f t="shared" si="11"/>
        <v>1</v>
      </c>
      <c r="H253" s="5"/>
      <c r="I253" s="5"/>
    </row>
    <row r="254" spans="1:9" ht="12.75">
      <c r="A254" s="40" t="s">
        <v>830</v>
      </c>
      <c r="B254" s="85" t="s">
        <v>585</v>
      </c>
      <c r="C254" s="61"/>
      <c r="D254" s="119"/>
      <c r="E254" s="114">
        <v>3084.9</v>
      </c>
      <c r="F254" s="61">
        <v>3084.9</v>
      </c>
      <c r="G254" s="167">
        <f t="shared" si="11"/>
        <v>1</v>
      </c>
      <c r="H254" s="5"/>
      <c r="I254" s="5"/>
    </row>
    <row r="255" spans="1:9" ht="12.75">
      <c r="A255" s="40" t="s">
        <v>831</v>
      </c>
      <c r="B255" s="85" t="s">
        <v>49</v>
      </c>
      <c r="C255" s="61"/>
      <c r="D255" s="116"/>
      <c r="E255" s="114">
        <v>1361.15</v>
      </c>
      <c r="F255" s="61">
        <v>1361.15</v>
      </c>
      <c r="G255" s="167">
        <f t="shared" si="11"/>
        <v>1</v>
      </c>
      <c r="H255" s="5"/>
      <c r="I255" s="5"/>
    </row>
    <row r="256" spans="1:9" ht="12.75">
      <c r="A256" s="40" t="s">
        <v>832</v>
      </c>
      <c r="B256" s="260" t="s">
        <v>69</v>
      </c>
      <c r="C256" s="61"/>
      <c r="D256" s="116"/>
      <c r="E256" s="114">
        <v>140.76</v>
      </c>
      <c r="F256" s="61">
        <v>140.76</v>
      </c>
      <c r="G256" s="167">
        <f t="shared" si="11"/>
        <v>1</v>
      </c>
      <c r="H256" s="5"/>
      <c r="I256" s="5"/>
    </row>
    <row r="257" spans="1:9" ht="12.75">
      <c r="A257" s="40" t="s">
        <v>833</v>
      </c>
      <c r="B257" s="260" t="s">
        <v>70</v>
      </c>
      <c r="C257" s="61"/>
      <c r="D257" s="116"/>
      <c r="E257" s="114">
        <v>543.36</v>
      </c>
      <c r="F257" s="61">
        <v>543.34</v>
      </c>
      <c r="G257" s="167">
        <f t="shared" si="11"/>
        <v>0.9999631919905771</v>
      </c>
      <c r="H257" s="5"/>
      <c r="I257" s="5"/>
    </row>
    <row r="258" spans="1:9" ht="12.75">
      <c r="A258" s="40" t="s">
        <v>834</v>
      </c>
      <c r="B258" s="152" t="s">
        <v>801</v>
      </c>
      <c r="C258" s="5"/>
      <c r="D258" s="5"/>
      <c r="E258" s="204">
        <v>316.96</v>
      </c>
      <c r="F258" s="61">
        <v>316.96</v>
      </c>
      <c r="G258" s="167">
        <f t="shared" si="11"/>
        <v>1</v>
      </c>
      <c r="H258" s="5"/>
      <c r="I258" s="5"/>
    </row>
    <row r="259" spans="1:9" ht="12.75">
      <c r="A259" s="45" t="s">
        <v>835</v>
      </c>
      <c r="B259" s="242" t="s">
        <v>789</v>
      </c>
      <c r="C259" s="4"/>
      <c r="D259" s="4"/>
      <c r="E259" s="205">
        <v>410.33</v>
      </c>
      <c r="F259" s="75">
        <v>410.33</v>
      </c>
      <c r="G259" s="168">
        <f t="shared" si="11"/>
        <v>1</v>
      </c>
      <c r="H259" s="5"/>
      <c r="I259" s="5"/>
    </row>
    <row r="260" spans="1:9" ht="12.75">
      <c r="A260" s="40" t="s">
        <v>766</v>
      </c>
      <c r="B260" s="54" t="s">
        <v>767</v>
      </c>
      <c r="C260" s="61"/>
      <c r="D260" s="119"/>
      <c r="E260" s="114">
        <f>SUM(E251:E259)</f>
        <v>11833</v>
      </c>
      <c r="F260" s="114">
        <f>SUM(F251:F259)</f>
        <v>11832.98</v>
      </c>
      <c r="G260" s="167">
        <f t="shared" si="11"/>
        <v>0.9999983098115439</v>
      </c>
      <c r="H260" s="5"/>
      <c r="I260" s="5"/>
    </row>
    <row r="261" spans="1:9" ht="13.5" thickBot="1">
      <c r="A261" s="76"/>
      <c r="B261" s="46"/>
      <c r="C261" s="22"/>
      <c r="D261" s="22"/>
      <c r="E261" s="48"/>
      <c r="F261" s="73"/>
      <c r="G261" s="48"/>
      <c r="H261" s="37"/>
      <c r="I261" s="37"/>
    </row>
    <row r="262" spans="1:9" ht="12.75">
      <c r="A262" s="56">
        <v>751</v>
      </c>
      <c r="B262" s="57" t="s">
        <v>294</v>
      </c>
      <c r="C262" s="57"/>
      <c r="D262" s="57"/>
      <c r="E262" s="50">
        <f>SUM(E249+E260)</f>
        <v>13333</v>
      </c>
      <c r="F262" s="50">
        <f>SUM(F249+F260)</f>
        <v>13274.98</v>
      </c>
      <c r="G262" s="169">
        <f>F262/E262</f>
        <v>0.9956483912097802</v>
      </c>
      <c r="H262" s="5"/>
      <c r="I262" s="5"/>
    </row>
    <row r="263" spans="1:9" ht="12.75">
      <c r="A263" s="18"/>
      <c r="B263" s="25" t="s">
        <v>295</v>
      </c>
      <c r="C263" s="25"/>
      <c r="D263" s="25"/>
      <c r="E263" s="31"/>
      <c r="F263" s="37"/>
      <c r="G263" s="18"/>
      <c r="H263" s="5"/>
      <c r="I263" s="5"/>
    </row>
    <row r="264" spans="1:9" ht="12.75">
      <c r="A264" s="95"/>
      <c r="B264" s="96"/>
      <c r="C264" s="96"/>
      <c r="D264" s="96"/>
      <c r="E264" s="28"/>
      <c r="F264" s="49"/>
      <c r="G264" s="19"/>
      <c r="H264" s="5"/>
      <c r="I264" s="5"/>
    </row>
    <row r="265" spans="1:9" ht="12.75">
      <c r="A265" s="19" t="s">
        <v>354</v>
      </c>
      <c r="B265" s="103" t="s">
        <v>61</v>
      </c>
      <c r="C265" s="5"/>
      <c r="D265" s="5"/>
      <c r="E265" s="28">
        <v>600</v>
      </c>
      <c r="F265" s="49">
        <v>487.8</v>
      </c>
      <c r="G265" s="167">
        <f aca="true" t="shared" si="12" ref="G265:G275">F265/E265</f>
        <v>0.8130000000000001</v>
      </c>
      <c r="H265" s="5"/>
      <c r="I265" s="5"/>
    </row>
    <row r="266" spans="1:9" ht="12.75">
      <c r="A266" s="19" t="s">
        <v>586</v>
      </c>
      <c r="B266" s="153" t="s">
        <v>588</v>
      </c>
      <c r="C266" s="5"/>
      <c r="D266" s="5"/>
      <c r="E266" s="28">
        <v>75</v>
      </c>
      <c r="F266" s="49">
        <v>73.56</v>
      </c>
      <c r="G266" s="167">
        <f t="shared" si="12"/>
        <v>0.9808</v>
      </c>
      <c r="H266" s="5"/>
      <c r="I266" s="5"/>
    </row>
    <row r="267" spans="1:9" ht="12.75">
      <c r="A267" s="19" t="s">
        <v>587</v>
      </c>
      <c r="B267" s="153" t="s">
        <v>585</v>
      </c>
      <c r="C267" s="5"/>
      <c r="D267" s="5"/>
      <c r="E267" s="28">
        <v>8800</v>
      </c>
      <c r="F267" s="49">
        <v>8760</v>
      </c>
      <c r="G267" s="167">
        <f t="shared" si="12"/>
        <v>0.9954545454545455</v>
      </c>
      <c r="H267" s="5"/>
      <c r="I267" s="5"/>
    </row>
    <row r="268" spans="1:9" ht="12.75">
      <c r="A268" s="19" t="s">
        <v>117</v>
      </c>
      <c r="B268" s="5" t="s">
        <v>49</v>
      </c>
      <c r="C268" s="5"/>
      <c r="D268" s="5"/>
      <c r="E268" s="28">
        <v>29413</v>
      </c>
      <c r="F268" s="49">
        <v>27933.64</v>
      </c>
      <c r="G268" s="167">
        <f t="shared" si="12"/>
        <v>0.9497038724373577</v>
      </c>
      <c r="H268" s="5"/>
      <c r="I268" s="5"/>
    </row>
    <row r="269" spans="1:9" ht="12.75">
      <c r="A269" s="19" t="s">
        <v>118</v>
      </c>
      <c r="B269" s="5" t="s">
        <v>66</v>
      </c>
      <c r="C269" s="5"/>
      <c r="D269" s="5"/>
      <c r="E269" s="28">
        <v>9573</v>
      </c>
      <c r="F269" s="49">
        <v>8370.59</v>
      </c>
      <c r="G269" s="167">
        <f t="shared" si="12"/>
        <v>0.8743956962289774</v>
      </c>
      <c r="H269" s="5"/>
      <c r="I269" s="5"/>
    </row>
    <row r="270" spans="1:9" ht="12.75">
      <c r="A270" s="19" t="s">
        <v>119</v>
      </c>
      <c r="B270" s="5" t="s">
        <v>50</v>
      </c>
      <c r="C270" s="5"/>
      <c r="D270" s="5"/>
      <c r="E270" s="28">
        <v>100</v>
      </c>
      <c r="F270" s="49">
        <v>61</v>
      </c>
      <c r="G270" s="167">
        <f t="shared" si="12"/>
        <v>0.61</v>
      </c>
      <c r="H270" s="5"/>
      <c r="I270" s="5"/>
    </row>
    <row r="271" spans="1:9" ht="12.75">
      <c r="A271" s="19" t="s">
        <v>120</v>
      </c>
      <c r="B271" s="5" t="s">
        <v>69</v>
      </c>
      <c r="C271" s="5"/>
      <c r="D271" s="5"/>
      <c r="E271" s="28">
        <v>12155</v>
      </c>
      <c r="F271" s="49">
        <v>12035.33</v>
      </c>
      <c r="G271" s="167">
        <f t="shared" si="12"/>
        <v>0.9901546688605513</v>
      </c>
      <c r="H271" s="5"/>
      <c r="I271" s="5"/>
    </row>
    <row r="272" spans="1:9" ht="12.75">
      <c r="A272" s="19" t="s">
        <v>836</v>
      </c>
      <c r="B272" s="87" t="s">
        <v>798</v>
      </c>
      <c r="C272" s="5"/>
      <c r="D272" s="5"/>
      <c r="E272" s="28">
        <v>200</v>
      </c>
      <c r="F272" s="49">
        <v>121.68</v>
      </c>
      <c r="G272" s="167">
        <f t="shared" si="12"/>
        <v>0.6084</v>
      </c>
      <c r="H272" s="5"/>
      <c r="I272" s="5"/>
    </row>
    <row r="273" spans="1:9" ht="12.75">
      <c r="A273" s="19" t="s">
        <v>121</v>
      </c>
      <c r="B273" s="5" t="s">
        <v>70</v>
      </c>
      <c r="C273" s="5"/>
      <c r="D273" s="5"/>
      <c r="E273" s="28">
        <v>653</v>
      </c>
      <c r="F273" s="49">
        <v>480.97</v>
      </c>
      <c r="G273" s="167">
        <f t="shared" si="12"/>
        <v>0.7365543644716692</v>
      </c>
      <c r="H273" s="5"/>
      <c r="I273" s="5"/>
    </row>
    <row r="274" spans="1:9" ht="12.75">
      <c r="A274" s="19" t="s">
        <v>122</v>
      </c>
      <c r="B274" s="5" t="s">
        <v>72</v>
      </c>
      <c r="C274" s="5"/>
      <c r="D274" s="5"/>
      <c r="E274" s="28">
        <v>9266</v>
      </c>
      <c r="F274" s="49">
        <v>8402</v>
      </c>
      <c r="G274" s="168">
        <f t="shared" si="12"/>
        <v>0.9067558817181092</v>
      </c>
      <c r="H274" s="5"/>
      <c r="I274" s="5"/>
    </row>
    <row r="275" spans="1:9" ht="12.75">
      <c r="A275" s="38" t="s">
        <v>254</v>
      </c>
      <c r="B275" s="62" t="s">
        <v>123</v>
      </c>
      <c r="C275" s="62"/>
      <c r="D275" s="62"/>
      <c r="E275" s="213">
        <f>SUM(E265:E274)</f>
        <v>70835</v>
      </c>
      <c r="F275" s="213">
        <f>SUM(F265:F274)</f>
        <v>66726.57</v>
      </c>
      <c r="G275" s="167">
        <f t="shared" si="12"/>
        <v>0.9420000000000001</v>
      </c>
      <c r="H275" s="5"/>
      <c r="I275" s="5"/>
    </row>
    <row r="276" spans="1:9" ht="12.75">
      <c r="A276" s="19"/>
      <c r="B276" s="5"/>
      <c r="C276" s="5"/>
      <c r="D276" s="5"/>
      <c r="E276" s="28"/>
      <c r="F276" s="49"/>
      <c r="G276" s="28"/>
      <c r="H276" s="5"/>
      <c r="I276" s="5"/>
    </row>
    <row r="277" spans="1:9" ht="12.75">
      <c r="A277" s="19" t="s">
        <v>724</v>
      </c>
      <c r="B277" s="87" t="s">
        <v>725</v>
      </c>
      <c r="C277" s="5"/>
      <c r="D277" s="5"/>
      <c r="E277" s="28">
        <v>2400</v>
      </c>
      <c r="F277" s="49">
        <v>0</v>
      </c>
      <c r="G277" s="167">
        <f aca="true" t="shared" si="13" ref="G277:G285">F277/E277</f>
        <v>0</v>
      </c>
      <c r="H277" s="5"/>
      <c r="I277" s="5"/>
    </row>
    <row r="278" spans="1:9" ht="12.75">
      <c r="A278" s="19" t="s">
        <v>124</v>
      </c>
      <c r="B278" s="5" t="s">
        <v>49</v>
      </c>
      <c r="C278" s="55"/>
      <c r="D278" s="84"/>
      <c r="E278" s="84">
        <v>6695</v>
      </c>
      <c r="F278" s="49">
        <v>1827.01</v>
      </c>
      <c r="G278" s="167">
        <f t="shared" si="13"/>
        <v>0.27289171023151604</v>
      </c>
      <c r="H278" s="5"/>
      <c r="I278" s="5"/>
    </row>
    <row r="279" spans="1:9" ht="12.75">
      <c r="A279" s="19" t="s">
        <v>125</v>
      </c>
      <c r="B279" s="5" t="s">
        <v>66</v>
      </c>
      <c r="C279" s="55"/>
      <c r="D279" s="84"/>
      <c r="E279" s="84">
        <v>3500</v>
      </c>
      <c r="F279" s="49">
        <v>2546.97</v>
      </c>
      <c r="G279" s="167">
        <f t="shared" si="13"/>
        <v>0.7277057142857142</v>
      </c>
      <c r="H279" s="5"/>
      <c r="I279" s="5"/>
    </row>
    <row r="280" spans="1:9" ht="12.75">
      <c r="A280" s="19" t="s">
        <v>837</v>
      </c>
      <c r="B280" s="87" t="s">
        <v>573</v>
      </c>
      <c r="C280" s="55"/>
      <c r="D280" s="84"/>
      <c r="E280" s="84">
        <v>95</v>
      </c>
      <c r="F280" s="49">
        <v>58.34</v>
      </c>
      <c r="G280" s="167">
        <f t="shared" si="13"/>
        <v>0.6141052631578948</v>
      </c>
      <c r="H280" s="5"/>
      <c r="I280" s="5"/>
    </row>
    <row r="281" spans="1:9" ht="12.75">
      <c r="A281" s="19" t="s">
        <v>126</v>
      </c>
      <c r="B281" s="5" t="s">
        <v>69</v>
      </c>
      <c r="C281" s="55"/>
      <c r="D281" s="84"/>
      <c r="E281" s="84">
        <v>905</v>
      </c>
      <c r="F281" s="49">
        <v>217.56</v>
      </c>
      <c r="G281" s="167">
        <f t="shared" si="13"/>
        <v>0.2403977900552486</v>
      </c>
      <c r="H281" s="5"/>
      <c r="I281" s="5"/>
    </row>
    <row r="282" spans="1:9" ht="12.75">
      <c r="A282" s="19" t="s">
        <v>290</v>
      </c>
      <c r="B282" s="87" t="s">
        <v>838</v>
      </c>
      <c r="C282" s="55"/>
      <c r="D282" s="84"/>
      <c r="E282" s="84">
        <v>100</v>
      </c>
      <c r="F282" s="49">
        <v>37.66</v>
      </c>
      <c r="G282" s="167">
        <f t="shared" si="13"/>
        <v>0.3766</v>
      </c>
      <c r="H282" s="5"/>
      <c r="I282" s="5"/>
    </row>
    <row r="283" spans="1:9" ht="12.75">
      <c r="A283" s="19" t="s">
        <v>839</v>
      </c>
      <c r="B283" s="87" t="s">
        <v>789</v>
      </c>
      <c r="C283" s="55"/>
      <c r="D283" s="84"/>
      <c r="E283" s="84">
        <v>305</v>
      </c>
      <c r="F283" s="49">
        <v>305</v>
      </c>
      <c r="G283" s="167">
        <f t="shared" si="13"/>
        <v>1</v>
      </c>
      <c r="H283" s="5"/>
      <c r="I283" s="5"/>
    </row>
    <row r="284" spans="1:9" ht="12.75">
      <c r="A284" s="20" t="s">
        <v>840</v>
      </c>
      <c r="B284" s="88" t="s">
        <v>252</v>
      </c>
      <c r="C284" s="74"/>
      <c r="D284" s="86"/>
      <c r="E284" s="86">
        <v>6000</v>
      </c>
      <c r="F284" s="72">
        <v>0</v>
      </c>
      <c r="G284" s="168">
        <f t="shared" si="13"/>
        <v>0</v>
      </c>
      <c r="H284" s="5"/>
      <c r="I284" s="5"/>
    </row>
    <row r="285" spans="1:9" ht="12.75">
      <c r="A285" s="19" t="s">
        <v>333</v>
      </c>
      <c r="B285" s="5" t="s">
        <v>334</v>
      </c>
      <c r="C285" s="55"/>
      <c r="D285" s="84"/>
      <c r="E285" s="84">
        <f>SUM(E277:E284)</f>
        <v>20000</v>
      </c>
      <c r="F285" s="84">
        <f>SUM(F277:F284)</f>
        <v>4992.54</v>
      </c>
      <c r="G285" s="167">
        <f t="shared" si="13"/>
        <v>0.249627</v>
      </c>
      <c r="H285" s="5"/>
      <c r="I285" s="5"/>
    </row>
    <row r="286" spans="1:9" ht="13.5" thickBot="1">
      <c r="A286" s="76"/>
      <c r="B286" s="46"/>
      <c r="C286" s="46"/>
      <c r="D286" s="46"/>
      <c r="E286" s="48"/>
      <c r="F286" s="200"/>
      <c r="G286" s="33"/>
      <c r="H286" s="5"/>
      <c r="I286" s="5"/>
    </row>
    <row r="287" spans="1:9" ht="12.75">
      <c r="A287" s="258">
        <v>754</v>
      </c>
      <c r="B287" s="26" t="s">
        <v>255</v>
      </c>
      <c r="C287" s="26"/>
      <c r="D287" s="26"/>
      <c r="E287" s="219">
        <f>SUM(E275+E285)</f>
        <v>90835</v>
      </c>
      <c r="F287" s="219">
        <f>SUM(F275+F285)</f>
        <v>71719.11</v>
      </c>
      <c r="G287" s="259">
        <f>F287/E287</f>
        <v>0.7895536962624539</v>
      </c>
      <c r="H287" s="5"/>
      <c r="I287" s="5"/>
    </row>
    <row r="288" spans="1:9" ht="12.75">
      <c r="A288" s="24"/>
      <c r="B288" s="25"/>
      <c r="C288" s="25"/>
      <c r="D288" s="25"/>
      <c r="E288" s="37"/>
      <c r="F288" s="37"/>
      <c r="G288" s="257"/>
      <c r="H288" s="5"/>
      <c r="I288" s="5"/>
    </row>
    <row r="289" spans="1:9" ht="13.5" thickBot="1">
      <c r="A289" s="39"/>
      <c r="B289" s="39"/>
      <c r="C289" s="39"/>
      <c r="D289" s="39"/>
      <c r="E289" s="221"/>
      <c r="F289" s="221"/>
      <c r="G289" s="39"/>
      <c r="H289" s="5"/>
      <c r="I289" s="5"/>
    </row>
    <row r="290" spans="1:9" ht="13.5" thickTop="1">
      <c r="A290" s="11" t="s">
        <v>311</v>
      </c>
      <c r="B290" s="25"/>
      <c r="C290" s="25"/>
      <c r="D290" s="25"/>
      <c r="E290" s="212" t="s">
        <v>313</v>
      </c>
      <c r="F290" s="214" t="s">
        <v>368</v>
      </c>
      <c r="G290" s="11" t="s">
        <v>369</v>
      </c>
      <c r="H290" s="5"/>
      <c r="I290" s="5"/>
    </row>
    <row r="291" spans="1:9" ht="13.5" thickBot="1">
      <c r="A291" s="12" t="s">
        <v>310</v>
      </c>
      <c r="B291" s="6" t="s">
        <v>312</v>
      </c>
      <c r="C291" s="6"/>
      <c r="D291" s="6"/>
      <c r="E291" s="195" t="s">
        <v>45</v>
      </c>
      <c r="F291" s="194" t="s">
        <v>45</v>
      </c>
      <c r="G291" s="12" t="s">
        <v>370</v>
      </c>
      <c r="H291" s="5"/>
      <c r="I291" s="5"/>
    </row>
    <row r="292" spans="1:9" ht="14.25" thickBot="1" thickTop="1">
      <c r="A292" s="44" t="s">
        <v>20</v>
      </c>
      <c r="B292" s="43" t="s">
        <v>21</v>
      </c>
      <c r="C292" s="43"/>
      <c r="D292" s="43"/>
      <c r="E292" s="222" t="s">
        <v>22</v>
      </c>
      <c r="F292" s="223" t="s">
        <v>270</v>
      </c>
      <c r="G292" s="44" t="s">
        <v>349</v>
      </c>
      <c r="H292" s="5"/>
      <c r="I292" s="5"/>
    </row>
    <row r="293" spans="1:9" ht="12.75">
      <c r="A293" s="23"/>
      <c r="B293" s="25"/>
      <c r="C293" s="25"/>
      <c r="D293" s="25"/>
      <c r="E293" s="31"/>
      <c r="F293" s="37"/>
      <c r="G293" s="28"/>
      <c r="H293" s="5"/>
      <c r="I293" s="5"/>
    </row>
    <row r="294" spans="1:9" ht="12.75">
      <c r="A294" s="95" t="s">
        <v>841</v>
      </c>
      <c r="B294" s="89" t="s">
        <v>277</v>
      </c>
      <c r="C294" s="89"/>
      <c r="D294" s="89"/>
      <c r="E294" s="90">
        <v>792</v>
      </c>
      <c r="F294" s="199">
        <v>791.06</v>
      </c>
      <c r="G294" s="167">
        <f aca="true" t="shared" si="14" ref="G294:G299">F294/E294</f>
        <v>0.9988131313131312</v>
      </c>
      <c r="H294" s="5"/>
      <c r="I294" s="5"/>
    </row>
    <row r="295" spans="1:9" ht="12.75">
      <c r="A295" s="95" t="s">
        <v>842</v>
      </c>
      <c r="B295" s="103" t="s">
        <v>63</v>
      </c>
      <c r="C295" s="89"/>
      <c r="D295" s="89"/>
      <c r="E295" s="90">
        <v>120</v>
      </c>
      <c r="F295" s="199">
        <v>119.19</v>
      </c>
      <c r="G295" s="167">
        <f t="shared" si="14"/>
        <v>0.99325</v>
      </c>
      <c r="H295" s="5"/>
      <c r="I295" s="5"/>
    </row>
    <row r="296" spans="1:9" ht="12.75">
      <c r="A296" s="95" t="s">
        <v>843</v>
      </c>
      <c r="B296" s="103" t="s">
        <v>585</v>
      </c>
      <c r="C296" s="89"/>
      <c r="D296" s="89"/>
      <c r="E296" s="90">
        <v>10485</v>
      </c>
      <c r="F296" s="199">
        <v>10055</v>
      </c>
      <c r="G296" s="167">
        <f t="shared" si="14"/>
        <v>0.9589890319504053</v>
      </c>
      <c r="H296" s="5"/>
      <c r="I296" s="5"/>
    </row>
    <row r="297" spans="1:9" ht="12.75">
      <c r="A297" s="95" t="s">
        <v>475</v>
      </c>
      <c r="B297" s="103" t="s">
        <v>49</v>
      </c>
      <c r="C297" s="89"/>
      <c r="D297" s="89"/>
      <c r="E297" s="202">
        <v>3000</v>
      </c>
      <c r="F297" s="201">
        <v>158.18</v>
      </c>
      <c r="G297" s="167">
        <f t="shared" si="14"/>
        <v>0.05272666666666667</v>
      </c>
      <c r="H297" s="5"/>
      <c r="I297" s="5"/>
    </row>
    <row r="298" spans="1:9" ht="12.75">
      <c r="A298" s="98" t="s">
        <v>476</v>
      </c>
      <c r="B298" s="104" t="s">
        <v>69</v>
      </c>
      <c r="C298" s="91"/>
      <c r="D298" s="91"/>
      <c r="E298" s="135">
        <v>12000</v>
      </c>
      <c r="F298" s="203">
        <v>9952.93</v>
      </c>
      <c r="G298" s="168">
        <f t="shared" si="14"/>
        <v>0.8294108333333333</v>
      </c>
      <c r="H298" s="5"/>
      <c r="I298" s="5"/>
    </row>
    <row r="299" spans="1:9" ht="12.75">
      <c r="A299" s="95" t="s">
        <v>477</v>
      </c>
      <c r="B299" s="103" t="s">
        <v>478</v>
      </c>
      <c r="C299" s="89"/>
      <c r="D299" s="89"/>
      <c r="E299" s="202">
        <f>SUM(E294:E298)</f>
        <v>26397</v>
      </c>
      <c r="F299" s="202">
        <f>SUM(F294:F298)</f>
        <v>21076.36</v>
      </c>
      <c r="G299" s="167">
        <f t="shared" si="14"/>
        <v>0.7984377012539304</v>
      </c>
      <c r="H299" s="5"/>
      <c r="I299" s="5"/>
    </row>
    <row r="300" spans="1:9" ht="13.5" thickBot="1">
      <c r="A300" s="100"/>
      <c r="B300" s="137"/>
      <c r="C300" s="137"/>
      <c r="D300" s="137"/>
      <c r="E300" s="138"/>
      <c r="F300" s="226"/>
      <c r="G300" s="138"/>
      <c r="H300" s="5"/>
      <c r="I300" s="5"/>
    </row>
    <row r="301" spans="1:9" ht="12.75">
      <c r="A301" s="92">
        <v>756</v>
      </c>
      <c r="B301" s="136" t="s">
        <v>589</v>
      </c>
      <c r="C301" s="93"/>
      <c r="D301" s="93"/>
      <c r="E301" s="94">
        <f>SUM(E299)</f>
        <v>26397</v>
      </c>
      <c r="F301" s="94">
        <f>SUM(F299)</f>
        <v>21076.36</v>
      </c>
      <c r="G301" s="169">
        <f>F301/E301</f>
        <v>0.7984377012539304</v>
      </c>
      <c r="H301" s="5"/>
      <c r="I301" s="5"/>
    </row>
    <row r="302" spans="1:9" ht="12.75">
      <c r="A302" s="23"/>
      <c r="B302" s="25" t="s">
        <v>590</v>
      </c>
      <c r="C302" s="25"/>
      <c r="D302" s="25"/>
      <c r="E302" s="31"/>
      <c r="F302" s="37"/>
      <c r="G302" s="28"/>
      <c r="H302" s="5"/>
      <c r="I302" s="5"/>
    </row>
    <row r="303" spans="1:9" ht="12.75">
      <c r="A303" s="23"/>
      <c r="B303" s="25" t="s">
        <v>591</v>
      </c>
      <c r="C303" s="25"/>
      <c r="D303" s="25"/>
      <c r="E303" s="31"/>
      <c r="F303" s="37"/>
      <c r="G303" s="28"/>
      <c r="H303" s="5"/>
      <c r="I303" s="5"/>
    </row>
    <row r="304" spans="1:9" ht="12.75">
      <c r="A304" s="23"/>
      <c r="B304" s="25"/>
      <c r="C304" s="25"/>
      <c r="D304" s="25"/>
      <c r="E304" s="31"/>
      <c r="F304" s="37"/>
      <c r="G304" s="28"/>
      <c r="H304" s="5"/>
      <c r="I304" s="5"/>
    </row>
    <row r="305" spans="1:9" ht="12.75">
      <c r="A305" s="95" t="s">
        <v>480</v>
      </c>
      <c r="B305" s="103" t="s">
        <v>356</v>
      </c>
      <c r="C305" s="89"/>
      <c r="D305" s="89"/>
      <c r="E305" s="202">
        <v>37284</v>
      </c>
      <c r="F305" s="201">
        <v>6071.45</v>
      </c>
      <c r="G305" s="167">
        <f>F305/E305</f>
        <v>0.16284331080356185</v>
      </c>
      <c r="H305" s="5"/>
      <c r="I305" s="5"/>
    </row>
    <row r="306" spans="1:9" ht="12.75">
      <c r="A306" s="98"/>
      <c r="B306" s="104" t="s">
        <v>357</v>
      </c>
      <c r="C306" s="91"/>
      <c r="D306" s="91"/>
      <c r="E306" s="135"/>
      <c r="F306" s="203"/>
      <c r="G306" s="135"/>
      <c r="H306" s="5"/>
      <c r="I306" s="5"/>
    </row>
    <row r="307" spans="1:9" ht="12.75">
      <c r="A307" s="95" t="s">
        <v>481</v>
      </c>
      <c r="B307" s="103" t="s">
        <v>592</v>
      </c>
      <c r="C307" s="89"/>
      <c r="D307" s="89"/>
      <c r="E307" s="202">
        <f>SUM(E305:E306)</f>
        <v>37284</v>
      </c>
      <c r="F307" s="202">
        <f>SUM(F305:F306)</f>
        <v>6071.45</v>
      </c>
      <c r="G307" s="167">
        <f>F307/E307</f>
        <v>0.16284331080356185</v>
      </c>
      <c r="H307" s="5"/>
      <c r="I307" s="5"/>
    </row>
    <row r="308" spans="1:9" ht="12.75">
      <c r="A308" s="23"/>
      <c r="B308" s="89" t="s">
        <v>429</v>
      </c>
      <c r="C308" s="89"/>
      <c r="D308" s="89"/>
      <c r="E308" s="31"/>
      <c r="F308" s="37"/>
      <c r="G308" s="28"/>
      <c r="H308" s="5"/>
      <c r="I308" s="5"/>
    </row>
    <row r="309" spans="1:9" ht="13.5" thickBot="1">
      <c r="A309" s="76"/>
      <c r="B309" s="137"/>
      <c r="C309" s="137"/>
      <c r="D309" s="137"/>
      <c r="E309" s="48"/>
      <c r="F309" s="73"/>
      <c r="G309" s="33"/>
      <c r="H309" s="5"/>
      <c r="I309" s="5"/>
    </row>
    <row r="310" spans="1:9" ht="12.75">
      <c r="A310" s="56">
        <v>757</v>
      </c>
      <c r="B310" s="189" t="s">
        <v>482</v>
      </c>
      <c r="C310" s="190"/>
      <c r="D310" s="190"/>
      <c r="E310" s="50">
        <f>SUM(E307)</f>
        <v>37284</v>
      </c>
      <c r="F310" s="50">
        <f>SUM(F307)</f>
        <v>6071.45</v>
      </c>
      <c r="G310" s="175">
        <f>F310/E310</f>
        <v>0.16284331080356185</v>
      </c>
      <c r="H310" s="5"/>
      <c r="I310" s="5"/>
    </row>
    <row r="311" spans="1:9" ht="12.75">
      <c r="A311" s="95"/>
      <c r="B311" s="103"/>
      <c r="C311" s="89"/>
      <c r="D311" s="89"/>
      <c r="E311" s="90"/>
      <c r="F311" s="199"/>
      <c r="G311" s="143"/>
      <c r="H311" s="5"/>
      <c r="I311" s="5"/>
    </row>
    <row r="312" spans="1:9" ht="12.75">
      <c r="A312" s="20" t="s">
        <v>127</v>
      </c>
      <c r="B312" s="4" t="s">
        <v>128</v>
      </c>
      <c r="C312" s="4"/>
      <c r="D312" s="4"/>
      <c r="E312" s="227">
        <v>150000</v>
      </c>
      <c r="F312" s="228">
        <v>0</v>
      </c>
      <c r="G312" s="168">
        <f>F312/E312</f>
        <v>0</v>
      </c>
      <c r="H312" s="5"/>
      <c r="I312" s="49"/>
    </row>
    <row r="313" spans="1:9" ht="12.75">
      <c r="A313" s="19" t="s">
        <v>256</v>
      </c>
      <c r="B313" s="5" t="s">
        <v>129</v>
      </c>
      <c r="C313" s="5"/>
      <c r="D313" s="5"/>
      <c r="E313" s="229">
        <f>SUM(E312)</f>
        <v>150000</v>
      </c>
      <c r="F313" s="229">
        <f>SUM(F312)</f>
        <v>0</v>
      </c>
      <c r="G313" s="167">
        <f>F313/E313</f>
        <v>0</v>
      </c>
      <c r="H313" s="5"/>
      <c r="I313" s="5"/>
    </row>
    <row r="314" spans="1:9" ht="13.5" thickBot="1">
      <c r="A314" s="76"/>
      <c r="B314" s="46"/>
      <c r="C314" s="46"/>
      <c r="D314" s="46"/>
      <c r="E314" s="78"/>
      <c r="F314" s="230"/>
      <c r="G314" s="78"/>
      <c r="H314" s="37"/>
      <c r="I314" s="37"/>
    </row>
    <row r="315" spans="1:9" ht="12.75">
      <c r="A315" s="23">
        <v>758</v>
      </c>
      <c r="B315" s="24" t="s">
        <v>16</v>
      </c>
      <c r="C315" s="9"/>
      <c r="D315" s="9"/>
      <c r="E315" s="66">
        <f>SUM(E313)</f>
        <v>150000</v>
      </c>
      <c r="F315" s="66">
        <f>SUM(F313)</f>
        <v>0</v>
      </c>
      <c r="G315" s="169">
        <f>F315/E315</f>
        <v>0</v>
      </c>
      <c r="H315" s="5"/>
      <c r="I315" s="5"/>
    </row>
    <row r="316" spans="1:9" ht="12.75">
      <c r="A316" s="128"/>
      <c r="B316" s="5"/>
      <c r="C316" s="5"/>
      <c r="D316" s="5"/>
      <c r="E316" s="28"/>
      <c r="F316" s="49"/>
      <c r="G316" s="28"/>
      <c r="H316" s="49"/>
      <c r="I316" s="49"/>
    </row>
    <row r="317" spans="1:9" ht="12.75">
      <c r="A317" s="19" t="s">
        <v>130</v>
      </c>
      <c r="B317" s="5" t="s">
        <v>580</v>
      </c>
      <c r="C317" s="5"/>
      <c r="D317" s="5"/>
      <c r="E317" s="28">
        <v>144861</v>
      </c>
      <c r="F317" s="49">
        <v>144820.98</v>
      </c>
      <c r="G317" s="167">
        <f aca="true" t="shared" si="15" ref="G317:G355">F317/E317</f>
        <v>0.9997237351668151</v>
      </c>
      <c r="H317" s="5"/>
      <c r="I317" s="49"/>
    </row>
    <row r="318" spans="1:9" ht="12.75">
      <c r="A318" s="19" t="s">
        <v>131</v>
      </c>
      <c r="B318" s="5" t="s">
        <v>57</v>
      </c>
      <c r="C318" s="5"/>
      <c r="D318" s="5"/>
      <c r="E318" s="28">
        <v>2124237</v>
      </c>
      <c r="F318" s="49">
        <v>2106598.12</v>
      </c>
      <c r="G318" s="167">
        <f t="shared" si="15"/>
        <v>0.991696369096292</v>
      </c>
      <c r="H318" s="49"/>
      <c r="I318" s="49"/>
    </row>
    <row r="319" spans="1:9" ht="12.75">
      <c r="A319" s="19" t="s">
        <v>132</v>
      </c>
      <c r="B319" s="5" t="s">
        <v>59</v>
      </c>
      <c r="C319" s="5"/>
      <c r="D319" s="5"/>
      <c r="E319" s="28">
        <v>161734</v>
      </c>
      <c r="F319" s="49">
        <v>161519.74</v>
      </c>
      <c r="G319" s="167">
        <f t="shared" si="15"/>
        <v>0.998675232171343</v>
      </c>
      <c r="H319" s="49"/>
      <c r="I319" s="49"/>
    </row>
    <row r="320" spans="1:9" ht="12.75">
      <c r="A320" s="19" t="s">
        <v>133</v>
      </c>
      <c r="B320" s="5" t="s">
        <v>61</v>
      </c>
      <c r="C320" s="5"/>
      <c r="D320" s="5"/>
      <c r="E320" s="28">
        <v>412189</v>
      </c>
      <c r="F320" s="49">
        <v>407397.96</v>
      </c>
      <c r="G320" s="167">
        <f t="shared" si="15"/>
        <v>0.9883765942322575</v>
      </c>
      <c r="H320" s="49"/>
      <c r="I320" s="49"/>
    </row>
    <row r="321" spans="1:9" ht="12.75">
      <c r="A321" s="19" t="s">
        <v>134</v>
      </c>
      <c r="B321" s="5" t="s">
        <v>63</v>
      </c>
      <c r="C321" s="5"/>
      <c r="D321" s="5"/>
      <c r="E321" s="28">
        <v>58818</v>
      </c>
      <c r="F321" s="49">
        <v>56836.08</v>
      </c>
      <c r="G321" s="167">
        <f t="shared" si="15"/>
        <v>0.9663041925941038</v>
      </c>
      <c r="H321" s="49"/>
      <c r="I321" s="49"/>
    </row>
    <row r="322" spans="1:9" ht="12.75">
      <c r="A322" s="19" t="s">
        <v>594</v>
      </c>
      <c r="B322" s="87" t="s">
        <v>585</v>
      </c>
      <c r="C322" s="5"/>
      <c r="D322" s="5"/>
      <c r="E322" s="28">
        <v>18349</v>
      </c>
      <c r="F322" s="49">
        <v>18330.2</v>
      </c>
      <c r="G322" s="167">
        <f t="shared" si="15"/>
        <v>0.9989754210038695</v>
      </c>
      <c r="H322" s="49"/>
      <c r="I322" s="49"/>
    </row>
    <row r="323" spans="1:9" ht="12.75">
      <c r="A323" s="19" t="s">
        <v>135</v>
      </c>
      <c r="B323" s="5" t="s">
        <v>49</v>
      </c>
      <c r="C323" s="5"/>
      <c r="D323" s="5"/>
      <c r="E323" s="28">
        <v>74342</v>
      </c>
      <c r="F323" s="49">
        <v>74327.88</v>
      </c>
      <c r="G323" s="167">
        <f t="shared" si="15"/>
        <v>0.9998100669877056</v>
      </c>
      <c r="H323" s="49"/>
      <c r="I323" s="49"/>
    </row>
    <row r="324" spans="1:9" ht="12.75">
      <c r="A324" s="19" t="s">
        <v>136</v>
      </c>
      <c r="B324" s="5" t="s">
        <v>257</v>
      </c>
      <c r="C324" s="5"/>
      <c r="D324" s="5"/>
      <c r="E324" s="28">
        <v>12072</v>
      </c>
      <c r="F324" s="49">
        <v>11969.52</v>
      </c>
      <c r="G324" s="167">
        <f t="shared" si="15"/>
        <v>0.9915109343936382</v>
      </c>
      <c r="H324" s="49"/>
      <c r="I324" s="49"/>
    </row>
    <row r="325" spans="1:9" ht="12.75">
      <c r="A325" s="19" t="s">
        <v>137</v>
      </c>
      <c r="B325" s="5" t="s">
        <v>66</v>
      </c>
      <c r="C325" s="5"/>
      <c r="D325" s="5"/>
      <c r="E325" s="28">
        <v>117554</v>
      </c>
      <c r="F325" s="49">
        <v>114881.33</v>
      </c>
      <c r="G325" s="167">
        <f t="shared" si="15"/>
        <v>0.9772643210779727</v>
      </c>
      <c r="H325" s="49"/>
      <c r="I325" s="49"/>
    </row>
    <row r="326" spans="1:9" ht="12.75">
      <c r="A326" s="19" t="s">
        <v>138</v>
      </c>
      <c r="B326" s="5" t="s">
        <v>50</v>
      </c>
      <c r="C326" s="5"/>
      <c r="D326" s="5"/>
      <c r="E326" s="28">
        <v>35710</v>
      </c>
      <c r="F326" s="49">
        <v>35653.71</v>
      </c>
      <c r="G326" s="167">
        <f t="shared" si="15"/>
        <v>0.9984236908429012</v>
      </c>
      <c r="H326" s="49"/>
      <c r="I326" s="49"/>
    </row>
    <row r="327" spans="1:9" ht="12.75">
      <c r="A327" s="19" t="s">
        <v>595</v>
      </c>
      <c r="B327" s="87" t="s">
        <v>573</v>
      </c>
      <c r="C327" s="5"/>
      <c r="D327" s="5"/>
      <c r="E327" s="28">
        <v>4148</v>
      </c>
      <c r="F327" s="49">
        <v>4143.5</v>
      </c>
      <c r="G327" s="167">
        <f t="shared" si="15"/>
        <v>0.9989151398264223</v>
      </c>
      <c r="H327" s="49"/>
      <c r="I327" s="49"/>
    </row>
    <row r="328" spans="1:9" ht="12.75">
      <c r="A328" s="19" t="s">
        <v>139</v>
      </c>
      <c r="B328" s="5" t="s">
        <v>69</v>
      </c>
      <c r="C328" s="5"/>
      <c r="D328" s="5"/>
      <c r="E328" s="28">
        <v>56631</v>
      </c>
      <c r="F328" s="49">
        <v>56576.16</v>
      </c>
      <c r="G328" s="167">
        <f t="shared" si="15"/>
        <v>0.999031625787996</v>
      </c>
      <c r="H328" s="55"/>
      <c r="I328" s="49"/>
    </row>
    <row r="329" spans="1:9" ht="12.75">
      <c r="A329" s="19" t="s">
        <v>726</v>
      </c>
      <c r="B329" s="87" t="s">
        <v>722</v>
      </c>
      <c r="C329" s="5"/>
      <c r="D329" s="5"/>
      <c r="E329" s="28">
        <v>3707</v>
      </c>
      <c r="F329" s="49">
        <v>3638.89</v>
      </c>
      <c r="G329" s="167">
        <f t="shared" si="15"/>
        <v>0.9816266522794712</v>
      </c>
      <c r="H329" s="55"/>
      <c r="I329" s="49"/>
    </row>
    <row r="330" spans="1:9" ht="12.75">
      <c r="A330" s="19" t="s">
        <v>844</v>
      </c>
      <c r="B330" s="87" t="s">
        <v>798</v>
      </c>
      <c r="C330" s="5"/>
      <c r="D330" s="5"/>
      <c r="E330" s="28">
        <v>1785</v>
      </c>
      <c r="F330" s="49">
        <v>1743.27</v>
      </c>
      <c r="G330" s="167">
        <f t="shared" si="15"/>
        <v>0.9766218487394958</v>
      </c>
      <c r="H330" s="55"/>
      <c r="I330" s="49"/>
    </row>
    <row r="331" spans="1:9" ht="12.75">
      <c r="A331" s="19" t="s">
        <v>845</v>
      </c>
      <c r="B331" s="87" t="s">
        <v>799</v>
      </c>
      <c r="C331" s="5"/>
      <c r="D331" s="5"/>
      <c r="E331" s="28">
        <v>9853</v>
      </c>
      <c r="F331" s="49">
        <v>9851.56</v>
      </c>
      <c r="G331" s="167">
        <f t="shared" si="15"/>
        <v>0.9998538516187963</v>
      </c>
      <c r="H331" s="55"/>
      <c r="I331" s="49"/>
    </row>
    <row r="332" spans="1:9" ht="12.75">
      <c r="A332" s="19" t="s">
        <v>140</v>
      </c>
      <c r="B332" s="5" t="s">
        <v>70</v>
      </c>
      <c r="C332" s="5"/>
      <c r="D332" s="5"/>
      <c r="E332" s="28">
        <v>10809</v>
      </c>
      <c r="F332" s="49">
        <v>10523.89</v>
      </c>
      <c r="G332" s="167">
        <f t="shared" si="15"/>
        <v>0.9736229068368951</v>
      </c>
      <c r="H332" s="55"/>
      <c r="I332" s="49"/>
    </row>
    <row r="333" spans="1:9" ht="12.75">
      <c r="A333" s="19" t="s">
        <v>141</v>
      </c>
      <c r="B333" s="5" t="s">
        <v>72</v>
      </c>
      <c r="C333" s="5"/>
      <c r="D333" s="5"/>
      <c r="E333" s="28">
        <v>17536</v>
      </c>
      <c r="F333" s="49">
        <v>17462</v>
      </c>
      <c r="G333" s="167">
        <f t="shared" si="15"/>
        <v>0.995780109489051</v>
      </c>
      <c r="H333" s="49"/>
      <c r="I333" s="49"/>
    </row>
    <row r="334" spans="1:9" ht="12.75">
      <c r="A334" s="19" t="s">
        <v>142</v>
      </c>
      <c r="B334" s="5" t="s">
        <v>279</v>
      </c>
      <c r="C334" s="5"/>
      <c r="D334" s="5"/>
      <c r="E334" s="28">
        <v>137624</v>
      </c>
      <c r="F334" s="49">
        <v>137215</v>
      </c>
      <c r="G334" s="167">
        <f t="shared" si="15"/>
        <v>0.9970281346276813</v>
      </c>
      <c r="H334" s="49"/>
      <c r="I334" s="49"/>
    </row>
    <row r="335" spans="1:9" ht="12.75">
      <c r="A335" s="19" t="s">
        <v>846</v>
      </c>
      <c r="B335" s="152" t="s">
        <v>787</v>
      </c>
      <c r="C335" s="5"/>
      <c r="D335" s="51"/>
      <c r="E335" s="28">
        <v>4910</v>
      </c>
      <c r="F335" s="49">
        <v>4910</v>
      </c>
      <c r="G335" s="167">
        <f t="shared" si="15"/>
        <v>1</v>
      </c>
      <c r="H335" s="49"/>
      <c r="I335" s="49"/>
    </row>
    <row r="336" spans="1:9" ht="12.75">
      <c r="A336" s="19" t="s">
        <v>847</v>
      </c>
      <c r="B336" s="152" t="s">
        <v>801</v>
      </c>
      <c r="C336" s="5"/>
      <c r="D336" s="51"/>
      <c r="E336" s="28">
        <v>3534</v>
      </c>
      <c r="F336" s="49">
        <v>3264.98</v>
      </c>
      <c r="G336" s="167">
        <f t="shared" si="15"/>
        <v>0.9238766270514998</v>
      </c>
      <c r="H336" s="49"/>
      <c r="I336" s="49"/>
    </row>
    <row r="337" spans="1:9" ht="12.75">
      <c r="A337" s="19" t="s">
        <v>848</v>
      </c>
      <c r="B337" s="242" t="s">
        <v>789</v>
      </c>
      <c r="C337" s="4"/>
      <c r="D337" s="113"/>
      <c r="E337" s="28">
        <v>9150</v>
      </c>
      <c r="F337" s="49">
        <v>9094.06</v>
      </c>
      <c r="G337" s="168">
        <f t="shared" si="15"/>
        <v>0.9938863387978142</v>
      </c>
      <c r="H337" s="49"/>
      <c r="I337" s="49"/>
    </row>
    <row r="338" spans="1:9" ht="12.75">
      <c r="A338" s="38" t="s">
        <v>17</v>
      </c>
      <c r="B338" s="62" t="s">
        <v>18</v>
      </c>
      <c r="C338" s="62"/>
      <c r="D338" s="62"/>
      <c r="E338" s="213">
        <f>SUM(E317:E337)</f>
        <v>3419553</v>
      </c>
      <c r="F338" s="213">
        <f>SUM(F317:F337)</f>
        <v>3390758.8300000005</v>
      </c>
      <c r="G338" s="167">
        <f t="shared" si="15"/>
        <v>0.9915795514793895</v>
      </c>
      <c r="H338" s="5"/>
      <c r="I338" s="5"/>
    </row>
    <row r="339" spans="1:9" ht="12.75">
      <c r="A339" s="152"/>
      <c r="B339" s="41"/>
      <c r="C339" s="5"/>
      <c r="D339" s="5"/>
      <c r="E339" s="28"/>
      <c r="F339" s="84"/>
      <c r="G339" s="171"/>
      <c r="H339" s="5"/>
      <c r="I339" s="5"/>
    </row>
    <row r="340" spans="1:9" ht="12.75">
      <c r="A340" s="41" t="s">
        <v>596</v>
      </c>
      <c r="B340" s="41" t="s">
        <v>580</v>
      </c>
      <c r="C340" s="5"/>
      <c r="D340" s="5"/>
      <c r="E340" s="28">
        <v>14788</v>
      </c>
      <c r="F340" s="84">
        <v>14785.6</v>
      </c>
      <c r="G340" s="167">
        <f t="shared" si="15"/>
        <v>0.9998377062483095</v>
      </c>
      <c r="H340" s="5"/>
      <c r="I340" s="5"/>
    </row>
    <row r="341" spans="1:9" ht="12.75">
      <c r="A341" s="41" t="s">
        <v>597</v>
      </c>
      <c r="B341" s="41" t="s">
        <v>57</v>
      </c>
      <c r="C341" s="5"/>
      <c r="D341" s="5"/>
      <c r="E341" s="28">
        <v>169267</v>
      </c>
      <c r="F341" s="84">
        <v>169058.02</v>
      </c>
      <c r="G341" s="167">
        <f t="shared" si="15"/>
        <v>0.9987653825022006</v>
      </c>
      <c r="H341" s="5"/>
      <c r="I341" s="5"/>
    </row>
    <row r="342" spans="1:9" ht="12.75">
      <c r="A342" s="41" t="s">
        <v>598</v>
      </c>
      <c r="B342" s="41" t="s">
        <v>59</v>
      </c>
      <c r="C342" s="5"/>
      <c r="D342" s="5"/>
      <c r="E342" s="28">
        <v>11881</v>
      </c>
      <c r="F342" s="84">
        <v>11879.55</v>
      </c>
      <c r="G342" s="167">
        <f t="shared" si="15"/>
        <v>0.9998779564009763</v>
      </c>
      <c r="H342" s="5"/>
      <c r="I342" s="5"/>
    </row>
    <row r="343" spans="1:9" ht="12.75">
      <c r="A343" s="41" t="s">
        <v>599</v>
      </c>
      <c r="B343" s="41" t="s">
        <v>61</v>
      </c>
      <c r="C343" s="5"/>
      <c r="D343" s="5"/>
      <c r="E343" s="28">
        <v>33312</v>
      </c>
      <c r="F343" s="84">
        <v>33236.48</v>
      </c>
      <c r="G343" s="167">
        <f t="shared" si="15"/>
        <v>0.997732949087416</v>
      </c>
      <c r="H343" s="5"/>
      <c r="I343" s="5"/>
    </row>
    <row r="344" spans="1:9" ht="12.75">
      <c r="A344" s="41" t="s">
        <v>600</v>
      </c>
      <c r="B344" s="41" t="s">
        <v>63</v>
      </c>
      <c r="C344" s="5"/>
      <c r="D344" s="5"/>
      <c r="E344" s="28">
        <v>4714</v>
      </c>
      <c r="F344" s="84">
        <v>4696.04</v>
      </c>
      <c r="G344" s="167">
        <f t="shared" si="15"/>
        <v>0.9961900721255834</v>
      </c>
      <c r="H344" s="5"/>
      <c r="I344" s="5"/>
    </row>
    <row r="345" spans="1:9" ht="12.75">
      <c r="A345" s="41" t="s">
        <v>601</v>
      </c>
      <c r="B345" s="41" t="s">
        <v>49</v>
      </c>
      <c r="C345" s="5"/>
      <c r="D345" s="5"/>
      <c r="E345" s="28">
        <v>21409</v>
      </c>
      <c r="F345" s="84">
        <v>21012.04</v>
      </c>
      <c r="G345" s="167">
        <f t="shared" si="15"/>
        <v>0.9814582652155636</v>
      </c>
      <c r="H345" s="5"/>
      <c r="I345" s="5"/>
    </row>
    <row r="346" spans="1:9" ht="12.75">
      <c r="A346" s="41" t="s">
        <v>602</v>
      </c>
      <c r="B346" s="41" t="s">
        <v>257</v>
      </c>
      <c r="C346" s="5"/>
      <c r="D346" s="5"/>
      <c r="E346" s="28">
        <v>2733</v>
      </c>
      <c r="F346" s="84">
        <v>2692.99</v>
      </c>
      <c r="G346" s="167">
        <f t="shared" si="15"/>
        <v>0.9853604098060739</v>
      </c>
      <c r="H346" s="5"/>
      <c r="I346" s="5"/>
    </row>
    <row r="347" spans="1:9" ht="12.75">
      <c r="A347" s="41" t="s">
        <v>603</v>
      </c>
      <c r="B347" s="41" t="s">
        <v>66</v>
      </c>
      <c r="C347" s="5"/>
      <c r="D347" s="5"/>
      <c r="E347" s="28">
        <v>13505</v>
      </c>
      <c r="F347" s="84">
        <v>13156.27</v>
      </c>
      <c r="G347" s="167">
        <f t="shared" si="15"/>
        <v>0.9741777119585339</v>
      </c>
      <c r="H347" s="5"/>
      <c r="I347" s="5"/>
    </row>
    <row r="348" spans="1:9" ht="12.75">
      <c r="A348" s="41" t="s">
        <v>604</v>
      </c>
      <c r="B348" s="41" t="s">
        <v>50</v>
      </c>
      <c r="C348" s="5"/>
      <c r="D348" s="5"/>
      <c r="E348" s="28">
        <v>11344</v>
      </c>
      <c r="F348" s="84">
        <v>11290.16</v>
      </c>
      <c r="G348" s="167">
        <f t="shared" si="15"/>
        <v>0.9952538787023977</v>
      </c>
      <c r="H348" s="5"/>
      <c r="I348" s="5"/>
    </row>
    <row r="349" spans="1:9" ht="12.75">
      <c r="A349" s="41" t="s">
        <v>605</v>
      </c>
      <c r="B349" s="41" t="s">
        <v>573</v>
      </c>
      <c r="C349" s="5"/>
      <c r="D349" s="5"/>
      <c r="E349" s="28">
        <v>184</v>
      </c>
      <c r="F349" s="84">
        <v>152</v>
      </c>
      <c r="G349" s="167">
        <f t="shared" si="15"/>
        <v>0.8260869565217391</v>
      </c>
      <c r="H349" s="5"/>
      <c r="I349" s="5"/>
    </row>
    <row r="350" spans="1:9" ht="12.75">
      <c r="A350" s="41" t="s">
        <v>606</v>
      </c>
      <c r="B350" s="41" t="s">
        <v>69</v>
      </c>
      <c r="C350" s="5"/>
      <c r="D350" s="5"/>
      <c r="E350" s="28">
        <v>1333</v>
      </c>
      <c r="F350" s="84">
        <v>1100.54</v>
      </c>
      <c r="G350" s="167">
        <f t="shared" si="15"/>
        <v>0.8256114028507127</v>
      </c>
      <c r="H350" s="5"/>
      <c r="I350" s="5"/>
    </row>
    <row r="351" spans="1:9" ht="12.75">
      <c r="A351" s="41" t="s">
        <v>849</v>
      </c>
      <c r="B351" s="87" t="s">
        <v>799</v>
      </c>
      <c r="C351" s="5"/>
      <c r="D351" s="5"/>
      <c r="E351" s="28">
        <v>990</v>
      </c>
      <c r="F351" s="84">
        <v>868.72</v>
      </c>
      <c r="G351" s="167">
        <f t="shared" si="15"/>
        <v>0.8774949494949495</v>
      </c>
      <c r="H351" s="5"/>
      <c r="I351" s="5"/>
    </row>
    <row r="352" spans="1:9" ht="12.75">
      <c r="A352" s="41" t="s">
        <v>607</v>
      </c>
      <c r="B352" s="41" t="s">
        <v>70</v>
      </c>
      <c r="C352" s="5"/>
      <c r="D352" s="5"/>
      <c r="E352" s="28">
        <v>730</v>
      </c>
      <c r="F352" s="84">
        <v>698.02</v>
      </c>
      <c r="G352" s="167">
        <f t="shared" si="15"/>
        <v>0.9561917808219178</v>
      </c>
      <c r="H352" s="5"/>
      <c r="I352" s="5"/>
    </row>
    <row r="353" spans="1:9" ht="12.75">
      <c r="A353" s="41" t="s">
        <v>608</v>
      </c>
      <c r="B353" s="41" t="s">
        <v>245</v>
      </c>
      <c r="C353" s="5"/>
      <c r="D353" s="5"/>
      <c r="E353" s="28">
        <v>13527</v>
      </c>
      <c r="F353" s="84">
        <v>13527</v>
      </c>
      <c r="G353" s="167">
        <f t="shared" si="15"/>
        <v>1</v>
      </c>
      <c r="H353" s="5"/>
      <c r="I353" s="5"/>
    </row>
    <row r="354" spans="1:9" ht="12.75">
      <c r="A354" s="53" t="s">
        <v>850</v>
      </c>
      <c r="B354" s="242" t="s">
        <v>801</v>
      </c>
      <c r="C354" s="4"/>
      <c r="D354" s="113"/>
      <c r="E354" s="30">
        <v>900</v>
      </c>
      <c r="F354" s="86">
        <v>164.76</v>
      </c>
      <c r="G354" s="168">
        <f t="shared" si="15"/>
        <v>0.18306666666666666</v>
      </c>
      <c r="H354" s="5"/>
      <c r="I354" s="5"/>
    </row>
    <row r="355" spans="1:9" ht="12.75">
      <c r="A355" s="41" t="s">
        <v>609</v>
      </c>
      <c r="B355" s="41" t="s">
        <v>610</v>
      </c>
      <c r="C355" s="5"/>
      <c r="D355" s="5"/>
      <c r="E355" s="28">
        <f>SUM(E340:E354)</f>
        <v>300617</v>
      </c>
      <c r="F355" s="28">
        <f>SUM(F340:F354)</f>
        <v>298318.18999999994</v>
      </c>
      <c r="G355" s="167">
        <f t="shared" si="15"/>
        <v>0.9923530272739065</v>
      </c>
      <c r="H355" s="5"/>
      <c r="I355" s="5"/>
    </row>
    <row r="356" spans="1:9" ht="12.75">
      <c r="A356" s="53"/>
      <c r="B356" s="53"/>
      <c r="C356" s="4"/>
      <c r="D356" s="4"/>
      <c r="E356" s="30"/>
      <c r="F356" s="86"/>
      <c r="G356" s="261"/>
      <c r="H356" s="5"/>
      <c r="I356" s="5"/>
    </row>
    <row r="357" spans="1:9" ht="12.75">
      <c r="A357" s="5"/>
      <c r="B357" s="5"/>
      <c r="C357" s="5"/>
      <c r="D357" s="5"/>
      <c r="E357" s="49"/>
      <c r="F357" s="49"/>
      <c r="G357" s="170"/>
      <c r="H357" s="5"/>
      <c r="I357" s="5"/>
    </row>
    <row r="358" spans="1:9" ht="12.75">
      <c r="A358" s="5"/>
      <c r="B358" s="5"/>
      <c r="C358" s="5"/>
      <c r="D358" s="5"/>
      <c r="E358" s="49"/>
      <c r="F358" s="49"/>
      <c r="G358" s="170"/>
      <c r="H358" s="5"/>
      <c r="I358" s="5"/>
    </row>
    <row r="359" spans="1:9" ht="12.75">
      <c r="A359" s="5"/>
      <c r="B359" s="5"/>
      <c r="C359" s="5"/>
      <c r="D359" s="5"/>
      <c r="E359" s="49"/>
      <c r="F359" s="49"/>
      <c r="G359" s="170"/>
      <c r="H359" s="5"/>
      <c r="I359" s="5"/>
    </row>
    <row r="360" spans="1:9" ht="12.75">
      <c r="A360" s="5"/>
      <c r="B360" s="5"/>
      <c r="C360" s="5"/>
      <c r="D360" s="5"/>
      <c r="E360" s="49"/>
      <c r="F360" s="49"/>
      <c r="G360" s="170"/>
      <c r="H360" s="5"/>
      <c r="I360" s="5"/>
    </row>
    <row r="361" spans="1:9" ht="13.5" thickBot="1">
      <c r="A361" s="39"/>
      <c r="B361" s="39"/>
      <c r="C361" s="39"/>
      <c r="D361" s="39"/>
      <c r="E361" s="221"/>
      <c r="F361" s="221"/>
      <c r="G361" s="39"/>
      <c r="H361" s="5"/>
      <c r="I361" s="5"/>
    </row>
    <row r="362" spans="1:9" ht="13.5" thickTop="1">
      <c r="A362" s="11" t="s">
        <v>311</v>
      </c>
      <c r="B362" s="25"/>
      <c r="C362" s="25"/>
      <c r="D362" s="25"/>
      <c r="E362" s="212" t="s">
        <v>313</v>
      </c>
      <c r="F362" s="214" t="s">
        <v>368</v>
      </c>
      <c r="G362" s="11" t="s">
        <v>369</v>
      </c>
      <c r="H362" s="5"/>
      <c r="I362" s="5"/>
    </row>
    <row r="363" spans="1:9" ht="13.5" thickBot="1">
      <c r="A363" s="12" t="s">
        <v>310</v>
      </c>
      <c r="B363" s="6" t="s">
        <v>312</v>
      </c>
      <c r="C363" s="6"/>
      <c r="D363" s="6"/>
      <c r="E363" s="195" t="s">
        <v>45</v>
      </c>
      <c r="F363" s="194" t="s">
        <v>45</v>
      </c>
      <c r="G363" s="12" t="s">
        <v>370</v>
      </c>
      <c r="H363" s="5"/>
      <c r="I363" s="5"/>
    </row>
    <row r="364" spans="1:9" ht="14.25" thickBot="1" thickTop="1">
      <c r="A364" s="44" t="s">
        <v>20</v>
      </c>
      <c r="B364" s="43" t="s">
        <v>21</v>
      </c>
      <c r="C364" s="43"/>
      <c r="D364" s="43"/>
      <c r="E364" s="222" t="s">
        <v>22</v>
      </c>
      <c r="F364" s="223" t="s">
        <v>270</v>
      </c>
      <c r="G364" s="44" t="s">
        <v>349</v>
      </c>
      <c r="H364" s="5"/>
      <c r="I364" s="5"/>
    </row>
    <row r="365" spans="1:9" ht="12.75">
      <c r="A365" s="41"/>
      <c r="B365" s="41"/>
      <c r="C365" s="5"/>
      <c r="D365" s="5"/>
      <c r="E365" s="28"/>
      <c r="F365" s="49"/>
      <c r="G365" s="264"/>
      <c r="H365" s="5"/>
      <c r="I365" s="5"/>
    </row>
    <row r="366" spans="1:9" ht="12.75">
      <c r="A366" s="41" t="s">
        <v>727</v>
      </c>
      <c r="B366" s="41" t="s">
        <v>728</v>
      </c>
      <c r="C366" s="5"/>
      <c r="D366" s="5"/>
      <c r="E366" s="28">
        <v>241604</v>
      </c>
      <c r="F366" s="49">
        <v>218902.56</v>
      </c>
      <c r="G366" s="167">
        <f>F366/E366</f>
        <v>0.906038641744342</v>
      </c>
      <c r="H366" s="5"/>
      <c r="I366" s="5"/>
    </row>
    <row r="367" spans="1:9" ht="12.75">
      <c r="A367" s="41"/>
      <c r="B367" s="41" t="s">
        <v>729</v>
      </c>
      <c r="C367" s="5"/>
      <c r="D367" s="5"/>
      <c r="E367" s="28"/>
      <c r="F367" s="49"/>
      <c r="G367" s="167"/>
      <c r="H367" s="5"/>
      <c r="I367" s="5"/>
    </row>
    <row r="368" spans="1:9" ht="12.75">
      <c r="A368" s="41"/>
      <c r="B368" s="41" t="s">
        <v>730</v>
      </c>
      <c r="C368" s="5"/>
      <c r="D368" s="5"/>
      <c r="E368" s="28"/>
      <c r="F368" s="49"/>
      <c r="G368" s="167"/>
      <c r="H368" s="5"/>
      <c r="I368" s="5"/>
    </row>
    <row r="369" spans="1:9" ht="12.75">
      <c r="A369" s="41" t="s">
        <v>143</v>
      </c>
      <c r="B369" s="41" t="s">
        <v>580</v>
      </c>
      <c r="C369" s="5"/>
      <c r="D369" s="5"/>
      <c r="E369" s="28">
        <v>18348</v>
      </c>
      <c r="F369" s="49">
        <v>18331.8</v>
      </c>
      <c r="G369" s="167">
        <f aca="true" t="shared" si="16" ref="G369:G374">F369/E369</f>
        <v>0.9991170699803793</v>
      </c>
      <c r="H369" s="49"/>
      <c r="I369" s="49"/>
    </row>
    <row r="370" spans="1:9" ht="12.75">
      <c r="A370" s="41" t="s">
        <v>144</v>
      </c>
      <c r="B370" s="41" t="s">
        <v>57</v>
      </c>
      <c r="C370" s="5"/>
      <c r="D370" s="5"/>
      <c r="E370" s="28">
        <v>322297</v>
      </c>
      <c r="F370" s="49">
        <v>322230.05</v>
      </c>
      <c r="G370" s="167">
        <f t="shared" si="16"/>
        <v>0.999792272345073</v>
      </c>
      <c r="H370" s="49"/>
      <c r="I370" s="49"/>
    </row>
    <row r="371" spans="1:9" ht="12.75">
      <c r="A371" s="41" t="s">
        <v>145</v>
      </c>
      <c r="B371" s="41" t="s">
        <v>59</v>
      </c>
      <c r="C371" s="5"/>
      <c r="D371" s="5"/>
      <c r="E371" s="28">
        <v>25084</v>
      </c>
      <c r="F371" s="49">
        <v>25082.78</v>
      </c>
      <c r="G371" s="167">
        <f t="shared" si="16"/>
        <v>0.9999513634189124</v>
      </c>
      <c r="H371" s="49"/>
      <c r="I371" s="49"/>
    </row>
    <row r="372" spans="1:9" ht="12.75">
      <c r="A372" s="41" t="s">
        <v>146</v>
      </c>
      <c r="B372" s="41" t="s">
        <v>61</v>
      </c>
      <c r="C372" s="5"/>
      <c r="D372" s="5"/>
      <c r="E372" s="28">
        <v>60020</v>
      </c>
      <c r="F372" s="49">
        <v>58837.6</v>
      </c>
      <c r="G372" s="167">
        <f t="shared" si="16"/>
        <v>0.9802999000333222</v>
      </c>
      <c r="H372" s="49"/>
      <c r="I372" s="49"/>
    </row>
    <row r="373" spans="1:9" ht="12.75">
      <c r="A373" s="41" t="s">
        <v>147</v>
      </c>
      <c r="B373" s="41" t="s">
        <v>63</v>
      </c>
      <c r="C373" s="5"/>
      <c r="D373" s="5"/>
      <c r="E373" s="28">
        <v>8368</v>
      </c>
      <c r="F373" s="49">
        <v>8314.65</v>
      </c>
      <c r="G373" s="167">
        <f t="shared" si="16"/>
        <v>0.9936245219885277</v>
      </c>
      <c r="H373" s="49"/>
      <c r="I373" s="49"/>
    </row>
    <row r="374" spans="1:9" ht="12.75">
      <c r="A374" s="41" t="s">
        <v>611</v>
      </c>
      <c r="B374" s="152" t="s">
        <v>585</v>
      </c>
      <c r="C374" s="5"/>
      <c r="D374" s="5"/>
      <c r="E374" s="28">
        <v>300</v>
      </c>
      <c r="F374" s="49">
        <v>0</v>
      </c>
      <c r="G374" s="167">
        <f t="shared" si="16"/>
        <v>0</v>
      </c>
      <c r="H374" s="49"/>
      <c r="I374" s="49"/>
    </row>
    <row r="375" spans="1:9" ht="12.75">
      <c r="A375" s="41" t="s">
        <v>148</v>
      </c>
      <c r="B375" s="41" t="s">
        <v>49</v>
      </c>
      <c r="C375" s="5"/>
      <c r="D375" s="5"/>
      <c r="E375" s="28">
        <v>12145</v>
      </c>
      <c r="F375" s="49">
        <v>11512.33</v>
      </c>
      <c r="G375" s="167">
        <f aca="true" t="shared" si="17" ref="G375:G389">F375/E375</f>
        <v>0.9479069575957184</v>
      </c>
      <c r="H375" s="49"/>
      <c r="I375" s="49"/>
    </row>
    <row r="376" spans="1:9" ht="12.75">
      <c r="A376" s="41" t="s">
        <v>483</v>
      </c>
      <c r="B376" s="41" t="s">
        <v>149</v>
      </c>
      <c r="C376" s="5"/>
      <c r="D376" s="5"/>
      <c r="E376" s="28">
        <v>49825</v>
      </c>
      <c r="F376" s="49">
        <v>35574.1</v>
      </c>
      <c r="G376" s="167">
        <f t="shared" si="17"/>
        <v>0.7139809332664325</v>
      </c>
      <c r="H376" s="49"/>
      <c r="I376" s="49"/>
    </row>
    <row r="377" spans="1:9" ht="12.75">
      <c r="A377" s="41" t="s">
        <v>296</v>
      </c>
      <c r="B377" s="41" t="s">
        <v>257</v>
      </c>
      <c r="C377" s="5"/>
      <c r="D377" s="5"/>
      <c r="E377" s="28">
        <v>4100</v>
      </c>
      <c r="F377" s="49">
        <v>3738.97</v>
      </c>
      <c r="G377" s="167">
        <f t="shared" si="17"/>
        <v>0.9119439024390243</v>
      </c>
      <c r="H377" s="49"/>
      <c r="I377" s="49"/>
    </row>
    <row r="378" spans="1:9" ht="12.75">
      <c r="A378" s="41" t="s">
        <v>150</v>
      </c>
      <c r="B378" s="41" t="s">
        <v>66</v>
      </c>
      <c r="C378" s="5"/>
      <c r="D378" s="5"/>
      <c r="E378" s="28">
        <v>23950</v>
      </c>
      <c r="F378" s="49">
        <v>17252.66</v>
      </c>
      <c r="G378" s="167">
        <f t="shared" si="17"/>
        <v>0.7203615866388309</v>
      </c>
      <c r="H378" s="49"/>
      <c r="I378" s="49"/>
    </row>
    <row r="379" spans="1:9" ht="12.75">
      <c r="A379" s="41" t="s">
        <v>151</v>
      </c>
      <c r="B379" s="41" t="s">
        <v>50</v>
      </c>
      <c r="C379" s="5"/>
      <c r="D379" s="5"/>
      <c r="E379" s="28">
        <v>9361</v>
      </c>
      <c r="F379" s="49">
        <v>9141.38</v>
      </c>
      <c r="G379" s="167">
        <f t="shared" si="17"/>
        <v>0.9765388313214399</v>
      </c>
      <c r="H379" s="49"/>
      <c r="I379" s="49"/>
    </row>
    <row r="380" spans="1:9" ht="12.75">
      <c r="A380" s="41" t="s">
        <v>612</v>
      </c>
      <c r="B380" s="152" t="s">
        <v>573</v>
      </c>
      <c r="C380" s="5"/>
      <c r="D380" s="5"/>
      <c r="E380" s="28">
        <v>325</v>
      </c>
      <c r="F380" s="49">
        <v>315</v>
      </c>
      <c r="G380" s="167">
        <f t="shared" si="17"/>
        <v>0.9692307692307692</v>
      </c>
      <c r="H380" s="49"/>
      <c r="I380" s="49"/>
    </row>
    <row r="381" spans="1:9" ht="12.75">
      <c r="A381" s="41" t="s">
        <v>152</v>
      </c>
      <c r="B381" s="41" t="s">
        <v>69</v>
      </c>
      <c r="C381" s="5"/>
      <c r="D381" s="5"/>
      <c r="E381" s="28">
        <v>3648</v>
      </c>
      <c r="F381" s="49">
        <v>2820.39</v>
      </c>
      <c r="G381" s="167">
        <f t="shared" si="17"/>
        <v>0.7731332236842104</v>
      </c>
      <c r="H381" s="49"/>
      <c r="I381" s="49"/>
    </row>
    <row r="382" spans="1:9" ht="12.75">
      <c r="A382" s="41" t="s">
        <v>731</v>
      </c>
      <c r="B382" s="41" t="s">
        <v>722</v>
      </c>
      <c r="C382" s="5"/>
      <c r="D382" s="5"/>
      <c r="E382" s="28">
        <v>120</v>
      </c>
      <c r="F382" s="49">
        <v>0</v>
      </c>
      <c r="G382" s="167">
        <f t="shared" si="17"/>
        <v>0</v>
      </c>
      <c r="H382" s="49"/>
      <c r="I382" s="49"/>
    </row>
    <row r="383" spans="1:9" ht="12.75">
      <c r="A383" s="41" t="s">
        <v>851</v>
      </c>
      <c r="B383" s="87" t="s">
        <v>799</v>
      </c>
      <c r="C383" s="5"/>
      <c r="D383" s="5"/>
      <c r="E383" s="28">
        <v>1745</v>
      </c>
      <c r="F383" s="49">
        <v>1739.02</v>
      </c>
      <c r="G383" s="167">
        <f t="shared" si="17"/>
        <v>0.9965730659025788</v>
      </c>
      <c r="H383" s="49"/>
      <c r="I383" s="49"/>
    </row>
    <row r="384" spans="1:9" ht="12.75">
      <c r="A384" s="41" t="s">
        <v>153</v>
      </c>
      <c r="B384" s="41" t="s">
        <v>70</v>
      </c>
      <c r="C384" s="5"/>
      <c r="D384" s="5"/>
      <c r="E384" s="28">
        <v>2100</v>
      </c>
      <c r="F384" s="49">
        <v>2073.23</v>
      </c>
      <c r="G384" s="167">
        <f t="shared" si="17"/>
        <v>0.987252380952381</v>
      </c>
      <c r="H384" s="55"/>
      <c r="I384" s="49"/>
    </row>
    <row r="385" spans="1:9" ht="12.75">
      <c r="A385" s="41" t="s">
        <v>484</v>
      </c>
      <c r="B385" s="152" t="s">
        <v>72</v>
      </c>
      <c r="C385" s="5"/>
      <c r="D385" s="5"/>
      <c r="E385" s="28">
        <v>627</v>
      </c>
      <c r="F385" s="49">
        <v>627</v>
      </c>
      <c r="G385" s="167">
        <f t="shared" si="17"/>
        <v>1</v>
      </c>
      <c r="H385" s="55"/>
      <c r="I385" s="49"/>
    </row>
    <row r="386" spans="1:9" ht="12.75">
      <c r="A386" s="41" t="s">
        <v>154</v>
      </c>
      <c r="B386" s="152" t="s">
        <v>245</v>
      </c>
      <c r="C386" s="5"/>
      <c r="D386" s="5"/>
      <c r="E386" s="28">
        <v>19772</v>
      </c>
      <c r="F386" s="49">
        <v>19772</v>
      </c>
      <c r="G386" s="167">
        <f t="shared" si="17"/>
        <v>1</v>
      </c>
      <c r="H386" s="55"/>
      <c r="I386" s="49"/>
    </row>
    <row r="387" spans="1:9" ht="12.75">
      <c r="A387" s="41" t="s">
        <v>852</v>
      </c>
      <c r="B387" s="152" t="s">
        <v>801</v>
      </c>
      <c r="C387" s="5"/>
      <c r="D387" s="51"/>
      <c r="E387" s="28">
        <v>1130</v>
      </c>
      <c r="F387" s="49">
        <v>907.87</v>
      </c>
      <c r="G387" s="167">
        <f t="shared" si="17"/>
        <v>0.803424778761062</v>
      </c>
      <c r="H387" s="55"/>
      <c r="I387" s="49"/>
    </row>
    <row r="388" spans="1:9" ht="12.75">
      <c r="A388" s="53" t="s">
        <v>853</v>
      </c>
      <c r="B388" s="242" t="s">
        <v>789</v>
      </c>
      <c r="C388" s="4"/>
      <c r="D388" s="113"/>
      <c r="E388" s="30">
        <v>500</v>
      </c>
      <c r="F388" s="72">
        <v>422.41</v>
      </c>
      <c r="G388" s="168">
        <f t="shared" si="17"/>
        <v>0.84482</v>
      </c>
      <c r="H388" s="49"/>
      <c r="I388" s="49"/>
    </row>
    <row r="389" spans="1:9" ht="12.75">
      <c r="A389" s="177" t="s">
        <v>258</v>
      </c>
      <c r="B389" s="177" t="s">
        <v>293</v>
      </c>
      <c r="C389" s="62"/>
      <c r="D389" s="62"/>
      <c r="E389" s="213">
        <f>SUM(E366:E388)</f>
        <v>805369</v>
      </c>
      <c r="F389" s="213">
        <f>SUM(F366:F388)</f>
        <v>757595.7999999999</v>
      </c>
      <c r="G389" s="172">
        <f t="shared" si="17"/>
        <v>0.94068160060792</v>
      </c>
      <c r="H389" s="49"/>
      <c r="I389" s="49"/>
    </row>
    <row r="390" spans="1:9" ht="12.75">
      <c r="A390" s="19"/>
      <c r="B390" s="5"/>
      <c r="C390" s="5"/>
      <c r="D390" s="5"/>
      <c r="E390" s="28"/>
      <c r="F390" s="49"/>
      <c r="G390" s="167"/>
      <c r="H390" s="49"/>
      <c r="I390" s="49"/>
    </row>
    <row r="391" spans="1:9" ht="12.75">
      <c r="A391" s="19" t="s">
        <v>155</v>
      </c>
      <c r="B391" s="5" t="s">
        <v>580</v>
      </c>
      <c r="C391" s="5"/>
      <c r="D391" s="5"/>
      <c r="E391" s="28">
        <v>92845</v>
      </c>
      <c r="F391" s="49">
        <v>91330.99</v>
      </c>
      <c r="G391" s="167">
        <f aca="true" t="shared" si="18" ref="G391:G414">F391/E391</f>
        <v>0.9836931444881254</v>
      </c>
      <c r="H391" s="49"/>
      <c r="I391" s="49"/>
    </row>
    <row r="392" spans="1:9" ht="12.75">
      <c r="A392" s="19" t="s">
        <v>156</v>
      </c>
      <c r="B392" s="5" t="s">
        <v>57</v>
      </c>
      <c r="C392" s="5"/>
      <c r="D392" s="5"/>
      <c r="E392" s="28">
        <v>1309468</v>
      </c>
      <c r="F392" s="49">
        <v>1282906.51</v>
      </c>
      <c r="G392" s="167">
        <f t="shared" si="18"/>
        <v>0.9797158158885899</v>
      </c>
      <c r="H392" s="49"/>
      <c r="I392" s="49"/>
    </row>
    <row r="393" spans="1:9" ht="12.75">
      <c r="A393" s="19" t="s">
        <v>157</v>
      </c>
      <c r="B393" s="5" t="s">
        <v>59</v>
      </c>
      <c r="C393" s="5"/>
      <c r="D393" s="5"/>
      <c r="E393" s="28">
        <v>100881</v>
      </c>
      <c r="F393" s="49">
        <v>100879.7</v>
      </c>
      <c r="G393" s="167">
        <f t="shared" si="18"/>
        <v>0.9999871135298024</v>
      </c>
      <c r="H393" s="55"/>
      <c r="I393" s="49"/>
    </row>
    <row r="394" spans="1:9" ht="12.75">
      <c r="A394" s="19" t="s">
        <v>158</v>
      </c>
      <c r="B394" s="5" t="s">
        <v>61</v>
      </c>
      <c r="C394" s="5"/>
      <c r="D394" s="5"/>
      <c r="E394" s="28">
        <v>251514</v>
      </c>
      <c r="F394" s="49">
        <v>245017</v>
      </c>
      <c r="G394" s="167">
        <f t="shared" si="18"/>
        <v>0.9741684359518754</v>
      </c>
      <c r="H394" s="55"/>
      <c r="I394" s="49"/>
    </row>
    <row r="395" spans="1:9" ht="12.75">
      <c r="A395" s="19" t="s">
        <v>159</v>
      </c>
      <c r="B395" s="5" t="s">
        <v>63</v>
      </c>
      <c r="C395" s="5"/>
      <c r="D395" s="5"/>
      <c r="E395" s="28">
        <v>35165</v>
      </c>
      <c r="F395" s="49">
        <v>33083.76</v>
      </c>
      <c r="G395" s="167">
        <f t="shared" si="18"/>
        <v>0.9408150149296176</v>
      </c>
      <c r="H395" s="49"/>
      <c r="I395" s="49"/>
    </row>
    <row r="396" spans="1:9" ht="12.75">
      <c r="A396" s="19" t="s">
        <v>613</v>
      </c>
      <c r="B396" s="87" t="s">
        <v>585</v>
      </c>
      <c r="C396" s="5"/>
      <c r="D396" s="5"/>
      <c r="E396" s="28">
        <v>5220</v>
      </c>
      <c r="F396" s="49">
        <v>5220</v>
      </c>
      <c r="G396" s="167">
        <f t="shared" si="18"/>
        <v>1</v>
      </c>
      <c r="H396" s="49"/>
      <c r="I396" s="49"/>
    </row>
    <row r="397" spans="1:9" ht="12.75">
      <c r="A397" s="19" t="s">
        <v>160</v>
      </c>
      <c r="B397" s="5" t="s">
        <v>49</v>
      </c>
      <c r="C397" s="5"/>
      <c r="D397" s="5"/>
      <c r="E397" s="28">
        <v>30738</v>
      </c>
      <c r="F397" s="49">
        <v>30636.28</v>
      </c>
      <c r="G397" s="167">
        <f t="shared" si="18"/>
        <v>0.9966907411022187</v>
      </c>
      <c r="H397" s="49"/>
      <c r="I397" s="49"/>
    </row>
    <row r="398" spans="1:9" ht="12.75">
      <c r="A398" s="19" t="s">
        <v>161</v>
      </c>
      <c r="B398" s="5" t="s">
        <v>257</v>
      </c>
      <c r="C398" s="5"/>
      <c r="D398" s="5"/>
      <c r="E398" s="28">
        <v>17474</v>
      </c>
      <c r="F398" s="49">
        <v>17351.14</v>
      </c>
      <c r="G398" s="167">
        <f t="shared" si="18"/>
        <v>0.9929689824882683</v>
      </c>
      <c r="H398" s="49"/>
      <c r="I398" s="49"/>
    </row>
    <row r="399" spans="1:9" ht="12.75">
      <c r="A399" s="19" t="s">
        <v>162</v>
      </c>
      <c r="B399" s="5" t="s">
        <v>66</v>
      </c>
      <c r="C399" s="5"/>
      <c r="D399" s="5"/>
      <c r="E399" s="28">
        <v>75229</v>
      </c>
      <c r="F399" s="49">
        <v>72639.58</v>
      </c>
      <c r="G399" s="167">
        <f t="shared" si="18"/>
        <v>0.9655794972683407</v>
      </c>
      <c r="H399" s="49"/>
      <c r="I399" s="49"/>
    </row>
    <row r="400" spans="1:9" ht="12.75">
      <c r="A400" s="19" t="s">
        <v>163</v>
      </c>
      <c r="B400" s="5" t="s">
        <v>50</v>
      </c>
      <c r="C400" s="5"/>
      <c r="D400" s="5"/>
      <c r="E400" s="28">
        <v>27998</v>
      </c>
      <c r="F400" s="49">
        <v>27997.46</v>
      </c>
      <c r="G400" s="167">
        <f t="shared" si="18"/>
        <v>0.9999807129080648</v>
      </c>
      <c r="H400" s="49"/>
      <c r="I400" s="49"/>
    </row>
    <row r="401" spans="1:9" ht="12.75">
      <c r="A401" s="19" t="s">
        <v>614</v>
      </c>
      <c r="B401" s="87" t="s">
        <v>573</v>
      </c>
      <c r="C401" s="5"/>
      <c r="D401" s="5"/>
      <c r="E401" s="28">
        <v>840</v>
      </c>
      <c r="F401" s="49">
        <v>818.28</v>
      </c>
      <c r="G401" s="167">
        <f t="shared" si="18"/>
        <v>0.9741428571428571</v>
      </c>
      <c r="H401" s="49"/>
      <c r="I401" s="49"/>
    </row>
    <row r="402" spans="1:9" ht="12.75">
      <c r="A402" s="19" t="s">
        <v>164</v>
      </c>
      <c r="B402" s="5" t="s">
        <v>69</v>
      </c>
      <c r="C402" s="5"/>
      <c r="D402" s="5"/>
      <c r="E402" s="28">
        <v>19688</v>
      </c>
      <c r="F402" s="49">
        <v>19441.48</v>
      </c>
      <c r="G402" s="167">
        <f t="shared" si="18"/>
        <v>0.9874786672084518</v>
      </c>
      <c r="H402" s="55"/>
      <c r="I402" s="49"/>
    </row>
    <row r="403" spans="1:9" ht="12.75">
      <c r="A403" s="19" t="s">
        <v>732</v>
      </c>
      <c r="B403" s="87" t="s">
        <v>722</v>
      </c>
      <c r="C403" s="5"/>
      <c r="D403" s="5"/>
      <c r="E403" s="28">
        <v>1900</v>
      </c>
      <c r="F403" s="49">
        <v>1683.17</v>
      </c>
      <c r="G403" s="167">
        <f t="shared" si="18"/>
        <v>0.8858789473684211</v>
      </c>
      <c r="H403" s="55"/>
      <c r="I403" s="49"/>
    </row>
    <row r="404" spans="1:9" ht="12.75">
      <c r="A404" s="19" t="s">
        <v>854</v>
      </c>
      <c r="B404" s="87" t="s">
        <v>798</v>
      </c>
      <c r="C404" s="5"/>
      <c r="D404" s="5"/>
      <c r="E404" s="28">
        <v>272</v>
      </c>
      <c r="F404" s="49">
        <v>271.78</v>
      </c>
      <c r="G404" s="167">
        <f t="shared" si="18"/>
        <v>0.9991911764705881</v>
      </c>
      <c r="H404" s="55"/>
      <c r="I404" s="49"/>
    </row>
    <row r="405" spans="1:9" ht="12.75">
      <c r="A405" s="19" t="s">
        <v>855</v>
      </c>
      <c r="B405" s="87" t="s">
        <v>799</v>
      </c>
      <c r="C405" s="5"/>
      <c r="D405" s="5"/>
      <c r="E405" s="28">
        <v>3256</v>
      </c>
      <c r="F405" s="49">
        <v>3068.95</v>
      </c>
      <c r="G405" s="167">
        <f t="shared" si="18"/>
        <v>0.9425522113022112</v>
      </c>
      <c r="H405" s="55"/>
      <c r="I405" s="49"/>
    </row>
    <row r="406" spans="1:9" ht="12.75">
      <c r="A406" s="19" t="s">
        <v>856</v>
      </c>
      <c r="B406" s="87" t="s">
        <v>817</v>
      </c>
      <c r="C406" s="5"/>
      <c r="D406" s="5"/>
      <c r="E406" s="28">
        <v>2806</v>
      </c>
      <c r="F406" s="49">
        <v>2806</v>
      </c>
      <c r="G406" s="167">
        <f t="shared" si="18"/>
        <v>1</v>
      </c>
      <c r="H406" s="55"/>
      <c r="I406" s="49"/>
    </row>
    <row r="407" spans="1:9" ht="12.75">
      <c r="A407" s="19" t="s">
        <v>165</v>
      </c>
      <c r="B407" s="5" t="s">
        <v>70</v>
      </c>
      <c r="C407" s="5"/>
      <c r="D407" s="5"/>
      <c r="E407" s="28">
        <v>11920</v>
      </c>
      <c r="F407" s="49">
        <v>11790.47</v>
      </c>
      <c r="G407" s="167">
        <f t="shared" si="18"/>
        <v>0.9891333892617449</v>
      </c>
      <c r="H407" s="55"/>
      <c r="I407" s="49"/>
    </row>
    <row r="408" spans="1:9" ht="12.75">
      <c r="A408" s="19" t="s">
        <v>166</v>
      </c>
      <c r="B408" s="5" t="s">
        <v>72</v>
      </c>
      <c r="C408" s="5"/>
      <c r="D408" s="5"/>
      <c r="E408" s="28">
        <v>7586</v>
      </c>
      <c r="F408" s="49">
        <v>7494.43</v>
      </c>
      <c r="G408" s="167">
        <f t="shared" si="18"/>
        <v>0.9879290798839969</v>
      </c>
      <c r="H408" s="5"/>
      <c r="I408" s="49"/>
    </row>
    <row r="409" spans="1:9" ht="12.75">
      <c r="A409" s="19" t="s">
        <v>167</v>
      </c>
      <c r="B409" s="87" t="s">
        <v>245</v>
      </c>
      <c r="C409" s="5"/>
      <c r="D409" s="5"/>
      <c r="E409" s="28">
        <v>88947</v>
      </c>
      <c r="F409" s="49">
        <v>88947</v>
      </c>
      <c r="G409" s="167">
        <f t="shared" si="18"/>
        <v>1</v>
      </c>
      <c r="H409" s="5"/>
      <c r="I409" s="49"/>
    </row>
    <row r="410" spans="1:9" ht="12.75">
      <c r="A410" s="19" t="s">
        <v>857</v>
      </c>
      <c r="B410" s="87" t="s">
        <v>787</v>
      </c>
      <c r="C410" s="5"/>
      <c r="D410" s="5"/>
      <c r="E410" s="28">
        <v>4725</v>
      </c>
      <c r="F410" s="49">
        <v>4725</v>
      </c>
      <c r="G410" s="167">
        <f t="shared" si="18"/>
        <v>1</v>
      </c>
      <c r="H410" s="5"/>
      <c r="I410" s="49"/>
    </row>
    <row r="411" spans="1:9" ht="12.75">
      <c r="A411" s="19" t="s">
        <v>858</v>
      </c>
      <c r="B411" s="87" t="s">
        <v>801</v>
      </c>
      <c r="C411" s="5"/>
      <c r="D411" s="5"/>
      <c r="E411" s="28">
        <v>4725</v>
      </c>
      <c r="F411" s="49">
        <v>4715.91</v>
      </c>
      <c r="G411" s="167">
        <f t="shared" si="18"/>
        <v>0.9980761904761905</v>
      </c>
      <c r="H411" s="5"/>
      <c r="I411" s="49"/>
    </row>
    <row r="412" spans="1:9" ht="12.75">
      <c r="A412" s="19" t="s">
        <v>859</v>
      </c>
      <c r="B412" s="87" t="s">
        <v>789</v>
      </c>
      <c r="C412" s="5"/>
      <c r="D412" s="5"/>
      <c r="E412" s="28">
        <v>3208</v>
      </c>
      <c r="F412" s="49">
        <v>3120.15</v>
      </c>
      <c r="G412" s="167">
        <f t="shared" si="18"/>
        <v>0.9726153366583541</v>
      </c>
      <c r="H412" s="5"/>
      <c r="I412" s="49"/>
    </row>
    <row r="413" spans="1:9" ht="12.75">
      <c r="A413" s="19" t="s">
        <v>733</v>
      </c>
      <c r="B413" s="87" t="s">
        <v>53</v>
      </c>
      <c r="C413" s="5"/>
      <c r="D413" s="5"/>
      <c r="E413" s="28">
        <v>2441158</v>
      </c>
      <c r="F413" s="49">
        <v>2360608.46</v>
      </c>
      <c r="G413" s="168">
        <f t="shared" si="18"/>
        <v>0.967003553231704</v>
      </c>
      <c r="H413" s="5"/>
      <c r="I413" s="49"/>
    </row>
    <row r="414" spans="1:9" ht="12.75">
      <c r="A414" s="38" t="s">
        <v>259</v>
      </c>
      <c r="B414" s="62" t="s">
        <v>168</v>
      </c>
      <c r="C414" s="62"/>
      <c r="D414" s="62"/>
      <c r="E414" s="213">
        <f>SUM(E391:E413)</f>
        <v>4537563</v>
      </c>
      <c r="F414" s="218">
        <f>SUM(F391:F413)</f>
        <v>4416553.5</v>
      </c>
      <c r="G414" s="167">
        <f t="shared" si="18"/>
        <v>0.9733316099412834</v>
      </c>
      <c r="H414" s="49"/>
      <c r="I414" s="49"/>
    </row>
    <row r="415" spans="1:9" ht="12.75">
      <c r="A415" s="19"/>
      <c r="B415" s="5"/>
      <c r="C415" s="5"/>
      <c r="D415" s="5"/>
      <c r="E415" s="28"/>
      <c r="F415" s="49"/>
      <c r="G415" s="28"/>
      <c r="H415" s="5"/>
      <c r="I415" s="49"/>
    </row>
    <row r="416" spans="1:9" ht="12.75">
      <c r="A416" s="20" t="s">
        <v>169</v>
      </c>
      <c r="B416" s="4" t="s">
        <v>69</v>
      </c>
      <c r="C416" s="4"/>
      <c r="D416" s="4"/>
      <c r="E416" s="30">
        <v>423063</v>
      </c>
      <c r="F416" s="72">
        <v>423020.61</v>
      </c>
      <c r="G416" s="168">
        <f>F416/E416</f>
        <v>0.9998998021571255</v>
      </c>
      <c r="H416" s="5"/>
      <c r="I416" s="49"/>
    </row>
    <row r="417" spans="1:9" ht="12.75">
      <c r="A417" s="38" t="s">
        <v>260</v>
      </c>
      <c r="B417" s="62" t="s">
        <v>170</v>
      </c>
      <c r="C417" s="62"/>
      <c r="D417" s="62"/>
      <c r="E417" s="213">
        <f>SUM(E416:E416)</f>
        <v>423063</v>
      </c>
      <c r="F417" s="213">
        <f>SUM(F416:F416)</f>
        <v>423020.61</v>
      </c>
      <c r="G417" s="167">
        <f>F417/E417</f>
        <v>0.9998998021571255</v>
      </c>
      <c r="H417" s="5"/>
      <c r="I417" s="49"/>
    </row>
    <row r="418" spans="1:9" ht="12.75">
      <c r="A418" s="19"/>
      <c r="B418" s="5"/>
      <c r="C418" s="5"/>
      <c r="D418" s="5"/>
      <c r="E418" s="28"/>
      <c r="F418" s="49"/>
      <c r="G418" s="28"/>
      <c r="H418" s="5"/>
      <c r="I418" s="49"/>
    </row>
    <row r="419" spans="1:9" ht="12.75">
      <c r="A419" s="19" t="s">
        <v>860</v>
      </c>
      <c r="B419" s="5" t="s">
        <v>580</v>
      </c>
      <c r="C419" s="5"/>
      <c r="D419" s="5"/>
      <c r="E419" s="28">
        <v>560</v>
      </c>
      <c r="F419" s="49">
        <v>543.45</v>
      </c>
      <c r="G419" s="167">
        <f aca="true" t="shared" si="19" ref="G419:G458">F419/E419</f>
        <v>0.9704464285714286</v>
      </c>
      <c r="H419" s="5"/>
      <c r="I419" s="49"/>
    </row>
    <row r="420" spans="1:9" ht="12.75">
      <c r="A420" s="19" t="s">
        <v>171</v>
      </c>
      <c r="B420" s="5" t="s">
        <v>57</v>
      </c>
      <c r="C420" s="5"/>
      <c r="D420" s="5"/>
      <c r="E420" s="28">
        <v>156943</v>
      </c>
      <c r="F420" s="49">
        <v>156907.74</v>
      </c>
      <c r="G420" s="167">
        <f t="shared" si="19"/>
        <v>0.9997753324455375</v>
      </c>
      <c r="H420" s="55"/>
      <c r="I420" s="49"/>
    </row>
    <row r="421" spans="1:9" ht="12.75">
      <c r="A421" s="19" t="s">
        <v>172</v>
      </c>
      <c r="B421" s="5" t="s">
        <v>59</v>
      </c>
      <c r="C421" s="5"/>
      <c r="D421" s="5"/>
      <c r="E421" s="28">
        <v>11253</v>
      </c>
      <c r="F421" s="49">
        <v>11252.38</v>
      </c>
      <c r="G421" s="167">
        <f t="shared" si="19"/>
        <v>0.9999449035812672</v>
      </c>
      <c r="H421" s="55"/>
      <c r="I421" s="49"/>
    </row>
    <row r="422" spans="1:9" ht="12.75">
      <c r="A422" s="19" t="s">
        <v>173</v>
      </c>
      <c r="B422" s="5" t="s">
        <v>61</v>
      </c>
      <c r="C422" s="5"/>
      <c r="D422" s="5"/>
      <c r="E422" s="28">
        <v>28506</v>
      </c>
      <c r="F422" s="49">
        <v>28109.38</v>
      </c>
      <c r="G422" s="167">
        <f t="shared" si="19"/>
        <v>0.9860864379428893</v>
      </c>
      <c r="H422" s="55"/>
      <c r="I422" s="49"/>
    </row>
    <row r="423" spans="1:9" ht="12.75">
      <c r="A423" s="19" t="s">
        <v>174</v>
      </c>
      <c r="B423" s="5" t="s">
        <v>63</v>
      </c>
      <c r="C423" s="5"/>
      <c r="D423" s="5"/>
      <c r="E423" s="28">
        <v>4028</v>
      </c>
      <c r="F423" s="49">
        <v>4007.29</v>
      </c>
      <c r="G423" s="167">
        <f t="shared" si="19"/>
        <v>0.9948584905660377</v>
      </c>
      <c r="H423" s="55"/>
      <c r="I423" s="49"/>
    </row>
    <row r="424" spans="1:9" ht="12.75">
      <c r="A424" s="19" t="s">
        <v>861</v>
      </c>
      <c r="B424" s="87" t="s">
        <v>585</v>
      </c>
      <c r="C424" s="5"/>
      <c r="D424" s="5"/>
      <c r="E424" s="28">
        <v>860</v>
      </c>
      <c r="F424" s="49">
        <v>860</v>
      </c>
      <c r="G424" s="167">
        <f t="shared" si="19"/>
        <v>1</v>
      </c>
      <c r="H424" s="55"/>
      <c r="I424" s="49"/>
    </row>
    <row r="425" spans="1:9" ht="12.75">
      <c r="A425" s="19" t="s">
        <v>175</v>
      </c>
      <c r="B425" s="5" t="s">
        <v>49</v>
      </c>
      <c r="C425" s="5"/>
      <c r="D425" s="5"/>
      <c r="E425" s="28">
        <v>18138</v>
      </c>
      <c r="F425" s="49">
        <v>17999.84</v>
      </c>
      <c r="G425" s="167">
        <f t="shared" si="19"/>
        <v>0.9923828426507884</v>
      </c>
      <c r="H425" s="55"/>
      <c r="I425" s="49"/>
    </row>
    <row r="426" spans="1:9" ht="12.75">
      <c r="A426" s="19" t="s">
        <v>176</v>
      </c>
      <c r="B426" s="5" t="s">
        <v>66</v>
      </c>
      <c r="C426" s="5"/>
      <c r="D426" s="5"/>
      <c r="E426" s="28">
        <v>3968</v>
      </c>
      <c r="F426" s="49">
        <v>3967.51</v>
      </c>
      <c r="G426" s="167">
        <f t="shared" si="19"/>
        <v>0.9998765120967742</v>
      </c>
      <c r="H426" s="55"/>
      <c r="I426" s="49"/>
    </row>
    <row r="427" spans="1:9" ht="12.75">
      <c r="A427" s="19" t="s">
        <v>177</v>
      </c>
      <c r="B427" s="5" t="s">
        <v>50</v>
      </c>
      <c r="C427" s="5"/>
      <c r="D427" s="5"/>
      <c r="E427" s="28">
        <v>2699</v>
      </c>
      <c r="F427" s="49">
        <v>2698.9</v>
      </c>
      <c r="G427" s="167">
        <f t="shared" si="19"/>
        <v>0.9999629492404595</v>
      </c>
      <c r="H427" s="55"/>
      <c r="I427" s="49"/>
    </row>
    <row r="428" spans="1:9" ht="12.75">
      <c r="A428" s="19" t="s">
        <v>615</v>
      </c>
      <c r="B428" s="87" t="s">
        <v>573</v>
      </c>
      <c r="C428" s="5"/>
      <c r="D428" s="5"/>
      <c r="E428" s="28">
        <v>30</v>
      </c>
      <c r="F428" s="49">
        <v>30</v>
      </c>
      <c r="G428" s="167">
        <f t="shared" si="19"/>
        <v>1</v>
      </c>
      <c r="H428" s="55"/>
      <c r="I428" s="49"/>
    </row>
    <row r="429" spans="1:9" ht="12.75">
      <c r="A429" s="19" t="s">
        <v>178</v>
      </c>
      <c r="B429" s="5" t="s">
        <v>69</v>
      </c>
      <c r="C429" s="5"/>
      <c r="D429" s="5"/>
      <c r="E429" s="28">
        <v>9035</v>
      </c>
      <c r="F429" s="49">
        <v>9011.84</v>
      </c>
      <c r="G429" s="167">
        <f t="shared" si="19"/>
        <v>0.9974366353071389</v>
      </c>
      <c r="H429" s="55"/>
      <c r="I429" s="49"/>
    </row>
    <row r="430" spans="1:9" ht="12.75">
      <c r="A430" s="20"/>
      <c r="B430" s="4"/>
      <c r="C430" s="4"/>
      <c r="D430" s="4"/>
      <c r="E430" s="30"/>
      <c r="F430" s="72"/>
      <c r="G430" s="168"/>
      <c r="H430" s="55"/>
      <c r="I430" s="49"/>
    </row>
    <row r="431" spans="1:9" ht="12.75">
      <c r="A431" s="5"/>
      <c r="B431" s="5"/>
      <c r="C431" s="5"/>
      <c r="D431" s="5"/>
      <c r="E431" s="49"/>
      <c r="F431" s="49"/>
      <c r="G431" s="170"/>
      <c r="H431" s="55"/>
      <c r="I431" s="49"/>
    </row>
    <row r="432" spans="1:9" ht="12.75">
      <c r="A432" s="5"/>
      <c r="B432" s="5"/>
      <c r="C432" s="5"/>
      <c r="D432" s="5"/>
      <c r="E432" s="49"/>
      <c r="F432" s="49"/>
      <c r="G432" s="170"/>
      <c r="H432" s="55"/>
      <c r="I432" s="49"/>
    </row>
    <row r="433" spans="1:9" ht="13.5" thickBot="1">
      <c r="A433" s="39"/>
      <c r="B433" s="39"/>
      <c r="C433" s="39"/>
      <c r="D433" s="39"/>
      <c r="E433" s="221"/>
      <c r="F433" s="221"/>
      <c r="G433" s="39"/>
      <c r="H433" s="55"/>
      <c r="I433" s="49"/>
    </row>
    <row r="434" spans="1:9" ht="13.5" thickTop="1">
      <c r="A434" s="11" t="s">
        <v>311</v>
      </c>
      <c r="B434" s="25"/>
      <c r="C434" s="25"/>
      <c r="D434" s="25"/>
      <c r="E434" s="212" t="s">
        <v>313</v>
      </c>
      <c r="F434" s="214" t="s">
        <v>368</v>
      </c>
      <c r="G434" s="11" t="s">
        <v>369</v>
      </c>
      <c r="H434" s="55"/>
      <c r="I434" s="49"/>
    </row>
    <row r="435" spans="1:9" ht="13.5" thickBot="1">
      <c r="A435" s="12" t="s">
        <v>310</v>
      </c>
      <c r="B435" s="6" t="s">
        <v>312</v>
      </c>
      <c r="C435" s="6"/>
      <c r="D435" s="6"/>
      <c r="E435" s="195" t="s">
        <v>45</v>
      </c>
      <c r="F435" s="194" t="s">
        <v>45</v>
      </c>
      <c r="G435" s="12" t="s">
        <v>370</v>
      </c>
      <c r="H435" s="55"/>
      <c r="I435" s="49"/>
    </row>
    <row r="436" spans="1:9" ht="14.25" thickBot="1" thickTop="1">
      <c r="A436" s="44" t="s">
        <v>20</v>
      </c>
      <c r="B436" s="43" t="s">
        <v>21</v>
      </c>
      <c r="C436" s="43"/>
      <c r="D436" s="43"/>
      <c r="E436" s="222" t="s">
        <v>22</v>
      </c>
      <c r="F436" s="223" t="s">
        <v>270</v>
      </c>
      <c r="G436" s="44" t="s">
        <v>349</v>
      </c>
      <c r="H436" s="55"/>
      <c r="I436" s="49"/>
    </row>
    <row r="437" spans="1:9" ht="12.75">
      <c r="A437" s="19"/>
      <c r="B437" s="5"/>
      <c r="C437" s="5"/>
      <c r="D437" s="5"/>
      <c r="E437" s="28"/>
      <c r="F437" s="49"/>
      <c r="G437" s="167"/>
      <c r="H437" s="55"/>
      <c r="I437" s="49"/>
    </row>
    <row r="438" spans="1:9" ht="12.75">
      <c r="A438" s="19" t="s">
        <v>734</v>
      </c>
      <c r="B438" s="87" t="s">
        <v>722</v>
      </c>
      <c r="C438" s="5"/>
      <c r="D438" s="5"/>
      <c r="E438" s="28">
        <v>2536</v>
      </c>
      <c r="F438" s="49">
        <v>2535.16</v>
      </c>
      <c r="G438" s="167">
        <f t="shared" si="19"/>
        <v>0.9996687697160883</v>
      </c>
      <c r="H438" s="55"/>
      <c r="I438" s="49"/>
    </row>
    <row r="439" spans="1:9" ht="12.75">
      <c r="A439" s="19" t="s">
        <v>862</v>
      </c>
      <c r="B439" s="87" t="s">
        <v>798</v>
      </c>
      <c r="C439" s="5"/>
      <c r="D439" s="5"/>
      <c r="E439" s="28">
        <v>1015</v>
      </c>
      <c r="F439" s="49">
        <v>968.54</v>
      </c>
      <c r="G439" s="167">
        <f t="shared" si="19"/>
        <v>0.9542266009852216</v>
      </c>
      <c r="H439" s="55"/>
      <c r="I439" s="49"/>
    </row>
    <row r="440" spans="1:9" ht="12.75">
      <c r="A440" s="19" t="s">
        <v>863</v>
      </c>
      <c r="B440" s="87" t="s">
        <v>799</v>
      </c>
      <c r="C440" s="5"/>
      <c r="D440" s="5"/>
      <c r="E440" s="28">
        <v>4535</v>
      </c>
      <c r="F440" s="49">
        <v>4340.29</v>
      </c>
      <c r="G440" s="167">
        <f t="shared" si="19"/>
        <v>0.9570650496141124</v>
      </c>
      <c r="H440" s="55"/>
      <c r="I440" s="49"/>
    </row>
    <row r="441" spans="1:9" ht="12.75">
      <c r="A441" s="19" t="s">
        <v>179</v>
      </c>
      <c r="B441" s="5" t="s">
        <v>70</v>
      </c>
      <c r="C441" s="5"/>
      <c r="D441" s="5"/>
      <c r="E441" s="28">
        <v>1633</v>
      </c>
      <c r="F441" s="49">
        <v>1430.14</v>
      </c>
      <c r="G441" s="167">
        <f t="shared" si="19"/>
        <v>0.875774647887324</v>
      </c>
      <c r="H441" s="55"/>
      <c r="I441" s="49"/>
    </row>
    <row r="442" spans="1:9" ht="12.75">
      <c r="A442" s="19" t="s">
        <v>180</v>
      </c>
      <c r="B442" s="5" t="s">
        <v>72</v>
      </c>
      <c r="C442" s="5"/>
      <c r="D442" s="5"/>
      <c r="E442" s="28">
        <v>4009</v>
      </c>
      <c r="F442" s="49">
        <v>4008.72</v>
      </c>
      <c r="G442" s="167">
        <f t="shared" si="19"/>
        <v>0.9999301571464205</v>
      </c>
      <c r="H442" s="55"/>
      <c r="I442" s="49"/>
    </row>
    <row r="443" spans="1:9" ht="12.75">
      <c r="A443" s="19" t="s">
        <v>181</v>
      </c>
      <c r="B443" s="87" t="s">
        <v>245</v>
      </c>
      <c r="C443" s="5"/>
      <c r="D443" s="5"/>
      <c r="E443" s="28">
        <v>5767</v>
      </c>
      <c r="F443" s="49">
        <v>5767</v>
      </c>
      <c r="G443" s="167">
        <f t="shared" si="19"/>
        <v>1</v>
      </c>
      <c r="H443" s="55"/>
      <c r="I443" s="49"/>
    </row>
    <row r="444" spans="1:9" ht="12.75">
      <c r="A444" s="19" t="s">
        <v>864</v>
      </c>
      <c r="B444" s="87" t="s">
        <v>787</v>
      </c>
      <c r="C444" s="5"/>
      <c r="D444" s="5"/>
      <c r="E444" s="28">
        <v>2080</v>
      </c>
      <c r="F444" s="49">
        <v>2080</v>
      </c>
      <c r="G444" s="167">
        <f t="shared" si="19"/>
        <v>1</v>
      </c>
      <c r="H444" s="55"/>
      <c r="I444" s="49"/>
    </row>
    <row r="445" spans="1:9" ht="12.75">
      <c r="A445" s="19" t="s">
        <v>865</v>
      </c>
      <c r="B445" s="87" t="s">
        <v>801</v>
      </c>
      <c r="C445" s="5"/>
      <c r="D445" s="5"/>
      <c r="E445" s="28">
        <v>2200</v>
      </c>
      <c r="F445" s="49">
        <v>2088.86</v>
      </c>
      <c r="G445" s="167">
        <f t="shared" si="19"/>
        <v>0.9494818181818182</v>
      </c>
      <c r="H445" s="55"/>
      <c r="I445" s="49"/>
    </row>
    <row r="446" spans="1:9" ht="12.75">
      <c r="A446" s="19" t="s">
        <v>866</v>
      </c>
      <c r="B446" s="87" t="s">
        <v>789</v>
      </c>
      <c r="C446" s="5"/>
      <c r="D446" s="5"/>
      <c r="E446" s="28">
        <v>1265</v>
      </c>
      <c r="F446" s="49">
        <v>1200.48</v>
      </c>
      <c r="G446" s="167">
        <f t="shared" si="19"/>
        <v>0.9489960474308301</v>
      </c>
      <c r="H446" s="55"/>
      <c r="I446" s="49"/>
    </row>
    <row r="447" spans="1:9" ht="12.75">
      <c r="A447" s="20" t="s">
        <v>616</v>
      </c>
      <c r="B447" s="4" t="s">
        <v>252</v>
      </c>
      <c r="C447" s="4"/>
      <c r="D447" s="4"/>
      <c r="E447" s="30">
        <v>24364</v>
      </c>
      <c r="F447" s="72">
        <v>24363.4</v>
      </c>
      <c r="G447" s="168">
        <f t="shared" si="19"/>
        <v>0.9999753735018881</v>
      </c>
      <c r="H447" s="55"/>
      <c r="I447" s="49"/>
    </row>
    <row r="448" spans="1:9" ht="12.75">
      <c r="A448" s="38" t="s">
        <v>261</v>
      </c>
      <c r="B448" s="62" t="s">
        <v>366</v>
      </c>
      <c r="C448" s="62"/>
      <c r="D448" s="62"/>
      <c r="E448" s="213">
        <f>SUM(E419:E447)</f>
        <v>285424</v>
      </c>
      <c r="F448" s="213">
        <f>SUM(F419:F447)</f>
        <v>284170.92000000004</v>
      </c>
      <c r="G448" s="172">
        <f t="shared" si="19"/>
        <v>0.9956097595156681</v>
      </c>
      <c r="H448" s="49"/>
      <c r="I448" s="49"/>
    </row>
    <row r="449" spans="1:9" ht="12.75">
      <c r="A449" s="19"/>
      <c r="B449" s="5"/>
      <c r="C449" s="5"/>
      <c r="D449" s="5"/>
      <c r="E449" s="28"/>
      <c r="F449" s="49"/>
      <c r="G449" s="28"/>
      <c r="H449" s="49"/>
      <c r="I449" s="49"/>
    </row>
    <row r="450" spans="1:9" ht="12.75">
      <c r="A450" s="19" t="s">
        <v>867</v>
      </c>
      <c r="B450" s="5" t="s">
        <v>580</v>
      </c>
      <c r="C450" s="5"/>
      <c r="D450" s="5"/>
      <c r="E450" s="28">
        <v>4237</v>
      </c>
      <c r="F450" s="49">
        <v>3401.44</v>
      </c>
      <c r="G450" s="167">
        <f t="shared" si="19"/>
        <v>0.8027944300212415</v>
      </c>
      <c r="H450" s="49"/>
      <c r="I450" s="49"/>
    </row>
    <row r="451" spans="1:9" ht="12.75">
      <c r="A451" s="19" t="s">
        <v>868</v>
      </c>
      <c r="B451" s="5" t="s">
        <v>57</v>
      </c>
      <c r="C451" s="5"/>
      <c r="D451" s="5"/>
      <c r="E451" s="28">
        <v>59912</v>
      </c>
      <c r="F451" s="49">
        <v>59111.15</v>
      </c>
      <c r="G451" s="167">
        <f t="shared" si="19"/>
        <v>0.9866328949125384</v>
      </c>
      <c r="H451" s="49"/>
      <c r="I451" s="49"/>
    </row>
    <row r="452" spans="1:9" ht="12.75">
      <c r="A452" s="19" t="s">
        <v>869</v>
      </c>
      <c r="B452" s="5" t="s">
        <v>61</v>
      </c>
      <c r="C452" s="5"/>
      <c r="D452" s="5"/>
      <c r="E452" s="28">
        <v>11351</v>
      </c>
      <c r="F452" s="49">
        <v>10809.51</v>
      </c>
      <c r="G452" s="167">
        <f t="shared" si="19"/>
        <v>0.9522958329662585</v>
      </c>
      <c r="H452" s="49"/>
      <c r="I452" s="49"/>
    </row>
    <row r="453" spans="1:9" ht="12.75">
      <c r="A453" s="19" t="s">
        <v>870</v>
      </c>
      <c r="B453" s="5" t="s">
        <v>63</v>
      </c>
      <c r="C453" s="5"/>
      <c r="D453" s="5"/>
      <c r="E453" s="28">
        <v>1746</v>
      </c>
      <c r="F453" s="49">
        <v>1527.26</v>
      </c>
      <c r="G453" s="167">
        <f t="shared" si="19"/>
        <v>0.8747193585337916</v>
      </c>
      <c r="H453" s="49"/>
      <c r="I453" s="49"/>
    </row>
    <row r="454" spans="1:9" ht="12.75">
      <c r="A454" s="19" t="s">
        <v>871</v>
      </c>
      <c r="B454" s="5" t="s">
        <v>49</v>
      </c>
      <c r="C454" s="5"/>
      <c r="D454" s="5"/>
      <c r="E454" s="28">
        <v>1000</v>
      </c>
      <c r="F454" s="49">
        <v>1000</v>
      </c>
      <c r="G454" s="167">
        <f t="shared" si="19"/>
        <v>1</v>
      </c>
      <c r="H454" s="49"/>
      <c r="I454" s="49"/>
    </row>
    <row r="455" spans="1:9" ht="12.75">
      <c r="A455" s="19" t="s">
        <v>872</v>
      </c>
      <c r="B455" s="5" t="s">
        <v>66</v>
      </c>
      <c r="C455" s="5"/>
      <c r="D455" s="5"/>
      <c r="E455" s="28">
        <v>9146</v>
      </c>
      <c r="F455" s="49">
        <v>9145.77</v>
      </c>
      <c r="G455" s="167">
        <f t="shared" si="19"/>
        <v>0.9999748523944895</v>
      </c>
      <c r="H455" s="49"/>
      <c r="I455" s="49"/>
    </row>
    <row r="456" spans="1:9" ht="12.75">
      <c r="A456" s="19" t="s">
        <v>873</v>
      </c>
      <c r="B456" s="5" t="s">
        <v>69</v>
      </c>
      <c r="C456" s="5"/>
      <c r="D456" s="5"/>
      <c r="E456" s="28">
        <v>2509</v>
      </c>
      <c r="F456" s="49">
        <v>2508.28</v>
      </c>
      <c r="G456" s="167">
        <f t="shared" si="19"/>
        <v>0.9997130330809088</v>
      </c>
      <c r="H456" s="49"/>
      <c r="I456" s="49"/>
    </row>
    <row r="457" spans="1:9" ht="12.75">
      <c r="A457" s="19" t="s">
        <v>874</v>
      </c>
      <c r="B457" s="41" t="s">
        <v>72</v>
      </c>
      <c r="C457" s="5"/>
      <c r="D457" s="5"/>
      <c r="E457" s="28">
        <v>3104</v>
      </c>
      <c r="F457" s="49">
        <v>3104</v>
      </c>
      <c r="G457" s="167">
        <f t="shared" si="19"/>
        <v>1</v>
      </c>
      <c r="H457" s="49"/>
      <c r="I457" s="49"/>
    </row>
    <row r="458" spans="1:9" ht="12.75">
      <c r="A458" s="20" t="s">
        <v>875</v>
      </c>
      <c r="B458" s="242" t="s">
        <v>245</v>
      </c>
      <c r="C458" s="4"/>
      <c r="D458" s="4"/>
      <c r="E458" s="30">
        <v>5887</v>
      </c>
      <c r="F458" s="72">
        <v>5887</v>
      </c>
      <c r="G458" s="168">
        <f t="shared" si="19"/>
        <v>1</v>
      </c>
      <c r="H458" s="49"/>
      <c r="I458" s="49"/>
    </row>
    <row r="459" spans="1:9" ht="12.75">
      <c r="A459" s="19" t="s">
        <v>617</v>
      </c>
      <c r="B459" s="87" t="s">
        <v>618</v>
      </c>
      <c r="C459" s="5"/>
      <c r="D459" s="5"/>
      <c r="E459" s="28">
        <f>SUM(E450:E458)</f>
        <v>98892</v>
      </c>
      <c r="F459" s="28">
        <f>SUM(F450:F458)</f>
        <v>96494.41</v>
      </c>
      <c r="G459" s="167">
        <f>F459/E459</f>
        <v>0.9757554706144077</v>
      </c>
      <c r="H459" s="49"/>
      <c r="I459" s="49"/>
    </row>
    <row r="460" spans="1:9" ht="12.75">
      <c r="A460" s="19"/>
      <c r="B460" s="87"/>
      <c r="C460" s="5"/>
      <c r="D460" s="5"/>
      <c r="E460" s="28"/>
      <c r="F460" s="49"/>
      <c r="G460" s="167"/>
      <c r="H460" s="49"/>
      <c r="I460" s="49"/>
    </row>
    <row r="461" spans="1:9" ht="12.75">
      <c r="A461" s="19" t="s">
        <v>359</v>
      </c>
      <c r="B461" s="87" t="s">
        <v>377</v>
      </c>
      <c r="C461" s="5"/>
      <c r="D461" s="49"/>
      <c r="E461" s="28">
        <v>12533</v>
      </c>
      <c r="F461" s="49">
        <v>12532.92</v>
      </c>
      <c r="G461" s="167">
        <f>F461/E461</f>
        <v>0.999993616851512</v>
      </c>
      <c r="H461" s="49"/>
      <c r="I461" s="49"/>
    </row>
    <row r="462" spans="1:9" ht="12.75">
      <c r="A462" s="19"/>
      <c r="B462" s="87" t="s">
        <v>378</v>
      </c>
      <c r="C462" s="5"/>
      <c r="D462" s="5"/>
      <c r="E462" s="28"/>
      <c r="F462" s="49"/>
      <c r="G462" s="28"/>
      <c r="H462" s="49"/>
      <c r="I462" s="49"/>
    </row>
    <row r="463" spans="1:9" ht="12.75">
      <c r="A463" s="19" t="s">
        <v>297</v>
      </c>
      <c r="B463" s="87" t="s">
        <v>69</v>
      </c>
      <c r="C463" s="49"/>
      <c r="D463" s="49"/>
      <c r="E463" s="28">
        <v>21610</v>
      </c>
      <c r="F463" s="49">
        <v>20165.92</v>
      </c>
      <c r="G463" s="168">
        <f>F463/E463</f>
        <v>0.9331753817677001</v>
      </c>
      <c r="H463" s="49"/>
      <c r="I463" s="49"/>
    </row>
    <row r="464" spans="1:9" ht="12.75">
      <c r="A464" s="38" t="s">
        <v>298</v>
      </c>
      <c r="B464" s="62" t="s">
        <v>299</v>
      </c>
      <c r="C464" s="112"/>
      <c r="D464" s="112"/>
      <c r="E464" s="213">
        <f>SUM(E461:E463)</f>
        <v>34143</v>
      </c>
      <c r="F464" s="213">
        <f>SUM(F461:F463)</f>
        <v>32698.839999999997</v>
      </c>
      <c r="G464" s="167">
        <f>F464/E464</f>
        <v>0.9577026037547959</v>
      </c>
      <c r="H464" s="49"/>
      <c r="I464" s="49"/>
    </row>
    <row r="465" spans="1:9" ht="12.75">
      <c r="A465" s="19"/>
      <c r="B465" s="5"/>
      <c r="C465" s="49"/>
      <c r="D465" s="49"/>
      <c r="E465" s="28"/>
      <c r="F465" s="49"/>
      <c r="G465" s="28"/>
      <c r="H465" s="49"/>
      <c r="I465" s="49"/>
    </row>
    <row r="466" spans="1:9" ht="12.75">
      <c r="A466" s="19" t="s">
        <v>619</v>
      </c>
      <c r="B466" s="87" t="s">
        <v>585</v>
      </c>
      <c r="C466" s="49"/>
      <c r="D466" s="49"/>
      <c r="E466" s="28">
        <v>320</v>
      </c>
      <c r="F466" s="49">
        <v>320</v>
      </c>
      <c r="G466" s="167">
        <f>F466/E466</f>
        <v>1</v>
      </c>
      <c r="H466" s="49"/>
      <c r="I466" s="49"/>
    </row>
    <row r="467" spans="1:9" ht="12.75">
      <c r="A467" s="19" t="s">
        <v>876</v>
      </c>
      <c r="B467" s="5" t="s">
        <v>257</v>
      </c>
      <c r="C467" s="5"/>
      <c r="D467" s="49"/>
      <c r="E467" s="28">
        <v>2676</v>
      </c>
      <c r="F467" s="49">
        <v>2675.64</v>
      </c>
      <c r="G467" s="167">
        <f>F467/E467</f>
        <v>0.9998654708520179</v>
      </c>
      <c r="H467" s="49"/>
      <c r="I467" s="49"/>
    </row>
    <row r="468" spans="1:9" ht="12.75">
      <c r="A468" s="19" t="s">
        <v>676</v>
      </c>
      <c r="B468" s="87" t="s">
        <v>69</v>
      </c>
      <c r="C468" s="49"/>
      <c r="D468" s="49"/>
      <c r="E468" s="28">
        <v>410323</v>
      </c>
      <c r="F468" s="49">
        <v>410321.09</v>
      </c>
      <c r="G468" s="167">
        <f>F468/E468</f>
        <v>0.9999953451305436</v>
      </c>
      <c r="H468" s="49"/>
      <c r="I468" s="49"/>
    </row>
    <row r="469" spans="1:9" ht="12.75">
      <c r="A469" s="20" t="s">
        <v>282</v>
      </c>
      <c r="B469" s="4" t="s">
        <v>485</v>
      </c>
      <c r="C469" s="72"/>
      <c r="D469" s="4"/>
      <c r="E469" s="30">
        <v>53100</v>
      </c>
      <c r="F469" s="72">
        <v>53100</v>
      </c>
      <c r="G469" s="168">
        <f>F469/E469</f>
        <v>1</v>
      </c>
      <c r="H469" s="49"/>
      <c r="I469" s="49"/>
    </row>
    <row r="470" spans="1:9" ht="12.75">
      <c r="A470" s="19" t="s">
        <v>281</v>
      </c>
      <c r="B470" s="5" t="s">
        <v>316</v>
      </c>
      <c r="C470" s="49"/>
      <c r="D470" s="49"/>
      <c r="E470" s="28">
        <f>SUM(E466:E469)</f>
        <v>466419</v>
      </c>
      <c r="F470" s="84">
        <f>SUM(F466:F469)</f>
        <v>466416.73000000004</v>
      </c>
      <c r="G470" s="167">
        <f>F470/E470</f>
        <v>0.9999951331313691</v>
      </c>
      <c r="H470" s="5"/>
      <c r="I470" s="5"/>
    </row>
    <row r="471" spans="1:9" ht="13.5" thickBot="1">
      <c r="A471" s="76"/>
      <c r="B471" s="46"/>
      <c r="C471" s="46"/>
      <c r="D471" s="46"/>
      <c r="E471" s="48"/>
      <c r="F471" s="73"/>
      <c r="G471" s="48"/>
      <c r="H471" s="37"/>
      <c r="I471" s="37"/>
    </row>
    <row r="472" spans="1:9" ht="12.75">
      <c r="A472" s="23">
        <v>801</v>
      </c>
      <c r="B472" s="25" t="s">
        <v>19</v>
      </c>
      <c r="C472" s="25"/>
      <c r="D472" s="25"/>
      <c r="E472" s="31">
        <f>SUM(E338+E355+E389+E414+E417+E448+E459+E464+E470)</f>
        <v>10371043</v>
      </c>
      <c r="F472" s="31">
        <f>SUM(F338+F355+F389+F414+F417+F448+F459+F464+F470)</f>
        <v>10166027.83</v>
      </c>
      <c r="G472" s="169">
        <f>F472/E472</f>
        <v>0.9802319622047657</v>
      </c>
      <c r="H472" s="37"/>
      <c r="I472" s="37"/>
    </row>
    <row r="473" spans="1:9" ht="12.75">
      <c r="A473" s="23"/>
      <c r="B473" s="25"/>
      <c r="C473" s="25"/>
      <c r="D473" s="25"/>
      <c r="E473" s="31"/>
      <c r="F473" s="37"/>
      <c r="G473" s="94"/>
      <c r="H473" s="37"/>
      <c r="I473" s="37"/>
    </row>
    <row r="474" spans="1:9" ht="12.75">
      <c r="A474" s="95" t="s">
        <v>877</v>
      </c>
      <c r="B474" s="103" t="s">
        <v>57</v>
      </c>
      <c r="C474" s="25"/>
      <c r="D474" s="25"/>
      <c r="E474" s="202">
        <v>3613</v>
      </c>
      <c r="F474" s="201">
        <v>3612.54</v>
      </c>
      <c r="G474" s="167">
        <f aca="true" t="shared" si="20" ref="G474:G492">F474/E474</f>
        <v>0.9998726819817326</v>
      </c>
      <c r="H474" s="37"/>
      <c r="I474" s="37"/>
    </row>
    <row r="475" spans="1:9" ht="12.75">
      <c r="A475" s="19" t="s">
        <v>183</v>
      </c>
      <c r="B475" s="5" t="s">
        <v>184</v>
      </c>
      <c r="C475" s="5"/>
      <c r="D475" s="5"/>
      <c r="E475" s="28">
        <v>1483</v>
      </c>
      <c r="F475" s="49">
        <v>1482.6</v>
      </c>
      <c r="G475" s="167">
        <f t="shared" si="20"/>
        <v>0.9997302764666216</v>
      </c>
      <c r="H475" s="5"/>
      <c r="I475" s="49"/>
    </row>
    <row r="476" spans="1:9" ht="12.75">
      <c r="A476" s="19" t="s">
        <v>185</v>
      </c>
      <c r="B476" s="5" t="s">
        <v>63</v>
      </c>
      <c r="C476" s="5"/>
      <c r="D476" s="5"/>
      <c r="E476" s="28">
        <v>219</v>
      </c>
      <c r="F476" s="49">
        <v>218.49</v>
      </c>
      <c r="G476" s="167">
        <f t="shared" si="20"/>
        <v>0.9976712328767123</v>
      </c>
      <c r="H476" s="49"/>
      <c r="I476" s="49"/>
    </row>
    <row r="477" spans="1:9" ht="12.75">
      <c r="A477" s="19" t="s">
        <v>620</v>
      </c>
      <c r="B477" s="87" t="s">
        <v>585</v>
      </c>
      <c r="C477" s="5"/>
      <c r="D477" s="5"/>
      <c r="E477" s="28">
        <v>42134</v>
      </c>
      <c r="F477" s="49">
        <v>42134</v>
      </c>
      <c r="G477" s="167">
        <f t="shared" si="20"/>
        <v>1</v>
      </c>
      <c r="H477" s="49"/>
      <c r="I477" s="49"/>
    </row>
    <row r="478" spans="1:9" ht="12.75">
      <c r="A478" s="19" t="s">
        <v>186</v>
      </c>
      <c r="B478" s="5" t="s">
        <v>49</v>
      </c>
      <c r="C478" s="5"/>
      <c r="D478" s="5"/>
      <c r="E478" s="28">
        <v>13009</v>
      </c>
      <c r="F478" s="49">
        <v>12779.91</v>
      </c>
      <c r="G478" s="167">
        <f t="shared" si="20"/>
        <v>0.9823898839265124</v>
      </c>
      <c r="H478" s="55"/>
      <c r="I478" s="49"/>
    </row>
    <row r="479" spans="1:9" ht="12.75">
      <c r="A479" s="19" t="s">
        <v>187</v>
      </c>
      <c r="B479" s="5" t="s">
        <v>66</v>
      </c>
      <c r="C479" s="5"/>
      <c r="D479" s="5"/>
      <c r="E479" s="28">
        <v>9770</v>
      </c>
      <c r="F479" s="49">
        <v>9284.43</v>
      </c>
      <c r="G479" s="167">
        <f t="shared" si="20"/>
        <v>0.9502998976458547</v>
      </c>
      <c r="H479" s="5"/>
      <c r="I479" s="49"/>
    </row>
    <row r="480" spans="1:9" ht="12.75">
      <c r="A480" s="19" t="s">
        <v>188</v>
      </c>
      <c r="B480" s="5" t="s">
        <v>50</v>
      </c>
      <c r="C480" s="5"/>
      <c r="D480" s="5"/>
      <c r="E480" s="28">
        <v>8400</v>
      </c>
      <c r="F480" s="49">
        <v>8366.88</v>
      </c>
      <c r="G480" s="167">
        <f t="shared" si="20"/>
        <v>0.9960571428571428</v>
      </c>
      <c r="H480" s="49"/>
      <c r="I480" s="49"/>
    </row>
    <row r="481" spans="1:9" ht="12.75">
      <c r="A481" s="19" t="s">
        <v>189</v>
      </c>
      <c r="B481" s="5" t="s">
        <v>69</v>
      </c>
      <c r="C481" s="5"/>
      <c r="D481" s="5"/>
      <c r="E481" s="28">
        <v>26610</v>
      </c>
      <c r="F481" s="49">
        <v>26582.25</v>
      </c>
      <c r="G481" s="167">
        <f t="shared" si="20"/>
        <v>0.9989571589627959</v>
      </c>
      <c r="H481" s="49"/>
      <c r="I481" s="49"/>
    </row>
    <row r="482" spans="1:9" ht="12.75">
      <c r="A482" s="19" t="s">
        <v>735</v>
      </c>
      <c r="B482" s="87" t="s">
        <v>736</v>
      </c>
      <c r="C482" s="5"/>
      <c r="D482" s="5"/>
      <c r="E482" s="28">
        <v>1000</v>
      </c>
      <c r="F482" s="49">
        <v>744.73</v>
      </c>
      <c r="G482" s="167">
        <f t="shared" si="20"/>
        <v>0.74473</v>
      </c>
      <c r="H482" s="49"/>
      <c r="I482" s="49"/>
    </row>
    <row r="483" spans="1:9" ht="12.75">
      <c r="A483" s="19" t="s">
        <v>878</v>
      </c>
      <c r="B483" s="87" t="s">
        <v>799</v>
      </c>
      <c r="C483" s="5"/>
      <c r="D483" s="5"/>
      <c r="E483" s="28">
        <v>2000</v>
      </c>
      <c r="F483" s="49">
        <v>1664.68</v>
      </c>
      <c r="G483" s="167">
        <f t="shared" si="20"/>
        <v>0.8323400000000001</v>
      </c>
      <c r="H483" s="49"/>
      <c r="I483" s="49"/>
    </row>
    <row r="484" spans="1:9" ht="12.75">
      <c r="A484" s="19" t="s">
        <v>190</v>
      </c>
      <c r="B484" s="5" t="s">
        <v>72</v>
      </c>
      <c r="C484" s="5"/>
      <c r="D484" s="5"/>
      <c r="E484" s="28">
        <v>1258</v>
      </c>
      <c r="F484" s="49">
        <v>1258</v>
      </c>
      <c r="G484" s="167">
        <f t="shared" si="20"/>
        <v>1</v>
      </c>
      <c r="H484" s="5"/>
      <c r="I484" s="49"/>
    </row>
    <row r="485" spans="1:9" ht="12.75">
      <c r="A485" s="20" t="s">
        <v>879</v>
      </c>
      <c r="B485" s="4" t="s">
        <v>245</v>
      </c>
      <c r="C485" s="4"/>
      <c r="D485" s="4"/>
      <c r="E485" s="30">
        <v>266</v>
      </c>
      <c r="F485" s="72">
        <v>265.52</v>
      </c>
      <c r="G485" s="168">
        <f t="shared" si="20"/>
        <v>0.9981954887218044</v>
      </c>
      <c r="H485" s="5"/>
      <c r="I485" s="49"/>
    </row>
    <row r="486" spans="1:9" ht="12.75">
      <c r="A486" s="19" t="s">
        <v>29</v>
      </c>
      <c r="B486" s="5" t="s">
        <v>24</v>
      </c>
      <c r="C486" s="5"/>
      <c r="D486" s="5"/>
      <c r="E486" s="28">
        <f>SUM(E474:E485)</f>
        <v>109762</v>
      </c>
      <c r="F486" s="28">
        <f>SUM(F474:F485)</f>
        <v>108394.03</v>
      </c>
      <c r="G486" s="167">
        <f t="shared" si="20"/>
        <v>0.9875369435688125</v>
      </c>
      <c r="H486" s="49"/>
      <c r="I486" s="49"/>
    </row>
    <row r="487" spans="1:9" ht="12.75">
      <c r="A487" s="19"/>
      <c r="B487" s="5"/>
      <c r="C487" s="5"/>
      <c r="D487" s="5"/>
      <c r="E487" s="28"/>
      <c r="F487" s="49"/>
      <c r="G487" s="167"/>
      <c r="H487" s="49"/>
      <c r="I487" s="49"/>
    </row>
    <row r="488" spans="1:9" ht="12.75">
      <c r="A488" s="19" t="s">
        <v>737</v>
      </c>
      <c r="B488" s="87" t="s">
        <v>585</v>
      </c>
      <c r="C488" s="5"/>
      <c r="D488" s="5"/>
      <c r="E488" s="28">
        <v>17000</v>
      </c>
      <c r="F488" s="49">
        <v>17000</v>
      </c>
      <c r="G488" s="167">
        <f t="shared" si="20"/>
        <v>1</v>
      </c>
      <c r="H488" s="49"/>
      <c r="I488" s="49"/>
    </row>
    <row r="489" spans="1:9" ht="12.75">
      <c r="A489" s="19" t="s">
        <v>677</v>
      </c>
      <c r="B489" s="87" t="s">
        <v>49</v>
      </c>
      <c r="C489" s="5"/>
      <c r="D489" s="5"/>
      <c r="E489" s="28">
        <v>3427.81</v>
      </c>
      <c r="F489" s="49">
        <v>3427.81</v>
      </c>
      <c r="G489" s="167">
        <f t="shared" si="20"/>
        <v>1</v>
      </c>
      <c r="H489" s="49"/>
      <c r="I489" s="49"/>
    </row>
    <row r="490" spans="1:9" ht="12.75">
      <c r="A490" s="19" t="s">
        <v>738</v>
      </c>
      <c r="B490" s="87" t="s">
        <v>50</v>
      </c>
      <c r="C490" s="5"/>
      <c r="D490" s="5"/>
      <c r="E490" s="28">
        <v>7743.43</v>
      </c>
      <c r="F490" s="49">
        <v>7743.43</v>
      </c>
      <c r="G490" s="167">
        <f t="shared" si="20"/>
        <v>1</v>
      </c>
      <c r="H490" s="49"/>
      <c r="I490" s="49"/>
    </row>
    <row r="491" spans="1:9" ht="12.75">
      <c r="A491" s="20" t="s">
        <v>739</v>
      </c>
      <c r="B491" s="88" t="s">
        <v>69</v>
      </c>
      <c r="C491" s="4"/>
      <c r="D491" s="4"/>
      <c r="E491" s="30">
        <v>1828.76</v>
      </c>
      <c r="F491" s="72">
        <v>1828.76</v>
      </c>
      <c r="G491" s="168">
        <f t="shared" si="20"/>
        <v>1</v>
      </c>
      <c r="H491" s="49"/>
      <c r="I491" s="49"/>
    </row>
    <row r="492" spans="1:9" ht="12.75">
      <c r="A492" s="19" t="s">
        <v>678</v>
      </c>
      <c r="B492" s="87" t="s">
        <v>316</v>
      </c>
      <c r="C492" s="5"/>
      <c r="D492" s="5"/>
      <c r="E492" s="28">
        <f>SUM(E488:E491)</f>
        <v>30000</v>
      </c>
      <c r="F492" s="49">
        <f>SUM(F488:F491)</f>
        <v>30000</v>
      </c>
      <c r="G492" s="167">
        <f t="shared" si="20"/>
        <v>1</v>
      </c>
      <c r="H492" s="49"/>
      <c r="I492" s="49"/>
    </row>
    <row r="493" spans="1:9" ht="13.5" thickBot="1">
      <c r="A493" s="76"/>
      <c r="B493" s="46"/>
      <c r="C493" s="46"/>
      <c r="D493" s="46"/>
      <c r="E493" s="48"/>
      <c r="F493" s="73"/>
      <c r="G493" s="48"/>
      <c r="H493" s="37"/>
      <c r="I493" s="37"/>
    </row>
    <row r="494" spans="1:9" ht="12.75">
      <c r="A494" s="23">
        <v>851</v>
      </c>
      <c r="B494" s="25" t="s">
        <v>43</v>
      </c>
      <c r="C494" s="9"/>
      <c r="D494" s="9"/>
      <c r="E494" s="66">
        <f>SUM(E486+E492)</f>
        <v>139762</v>
      </c>
      <c r="F494" s="66">
        <f>SUM(F486+F492)</f>
        <v>138394.03</v>
      </c>
      <c r="G494" s="169">
        <f>F494/E494</f>
        <v>0.990212146363103</v>
      </c>
      <c r="H494" s="5"/>
      <c r="I494" s="5"/>
    </row>
    <row r="495" spans="1:9" ht="12.75">
      <c r="A495" s="19"/>
      <c r="B495" s="5"/>
      <c r="C495" s="49"/>
      <c r="D495" s="51"/>
      <c r="E495" s="84"/>
      <c r="F495" s="49"/>
      <c r="G495" s="28"/>
      <c r="H495" s="55"/>
      <c r="I495" s="49"/>
    </row>
    <row r="496" spans="1:9" ht="12.75">
      <c r="A496" s="19" t="s">
        <v>740</v>
      </c>
      <c r="B496" s="87" t="s">
        <v>741</v>
      </c>
      <c r="C496" s="49"/>
      <c r="D496" s="51"/>
      <c r="E496" s="84">
        <v>31200</v>
      </c>
      <c r="F496" s="49">
        <v>29273.04</v>
      </c>
      <c r="G496" s="167">
        <f>F496/E496</f>
        <v>0.9382384615384616</v>
      </c>
      <c r="H496" s="55"/>
      <c r="I496" s="49"/>
    </row>
    <row r="497" spans="1:9" ht="12.75">
      <c r="A497" s="20"/>
      <c r="B497" s="88" t="s">
        <v>429</v>
      </c>
      <c r="C497" s="72"/>
      <c r="D497" s="113"/>
      <c r="E497" s="86"/>
      <c r="F497" s="72"/>
      <c r="G497" s="30"/>
      <c r="H497" s="55"/>
      <c r="I497" s="49"/>
    </row>
    <row r="498" spans="1:9" ht="12.75">
      <c r="A498" s="19" t="s">
        <v>742</v>
      </c>
      <c r="B498" s="87" t="s">
        <v>743</v>
      </c>
      <c r="C498" s="49"/>
      <c r="D498" s="51"/>
      <c r="E498" s="84">
        <f>SUM(E496:E497)</f>
        <v>31200</v>
      </c>
      <c r="F498" s="84">
        <f>SUM(F496:F497)</f>
        <v>29273.04</v>
      </c>
      <c r="G498" s="167">
        <f>F498/E498</f>
        <v>0.9382384615384616</v>
      </c>
      <c r="H498" s="55"/>
      <c r="I498" s="49"/>
    </row>
    <row r="499" spans="1:9" ht="12.75">
      <c r="A499" s="19"/>
      <c r="B499" s="5"/>
      <c r="C499" s="49"/>
      <c r="D499" s="51"/>
      <c r="E499" s="84"/>
      <c r="F499" s="49"/>
      <c r="G499" s="28"/>
      <c r="H499" s="55"/>
      <c r="I499" s="49"/>
    </row>
    <row r="500" spans="1:9" ht="12.75">
      <c r="A500" s="19" t="s">
        <v>487</v>
      </c>
      <c r="B500" s="5" t="s">
        <v>580</v>
      </c>
      <c r="C500" s="49"/>
      <c r="D500" s="51"/>
      <c r="E500" s="84">
        <v>1685</v>
      </c>
      <c r="F500" s="49">
        <v>1684.06</v>
      </c>
      <c r="G500" s="167">
        <f aca="true" t="shared" si="21" ref="G500:G526">F500/E500</f>
        <v>0.9994421364985163</v>
      </c>
      <c r="H500" s="5"/>
      <c r="I500" s="49"/>
    </row>
    <row r="501" spans="1:9" ht="12.75">
      <c r="A501" s="19" t="s">
        <v>486</v>
      </c>
      <c r="B501" s="5" t="s">
        <v>57</v>
      </c>
      <c r="C501" s="49"/>
      <c r="D501" s="51"/>
      <c r="E501" s="84">
        <v>81388.6</v>
      </c>
      <c r="F501" s="49">
        <v>81388.6</v>
      </c>
      <c r="G501" s="167">
        <f t="shared" si="21"/>
        <v>1</v>
      </c>
      <c r="H501" s="5"/>
      <c r="I501" s="49"/>
    </row>
    <row r="502" spans="1:9" ht="12.75">
      <c r="A502" s="20"/>
      <c r="B502" s="4"/>
      <c r="C502" s="72"/>
      <c r="D502" s="113"/>
      <c r="E502" s="86"/>
      <c r="F502" s="72"/>
      <c r="G502" s="168"/>
      <c r="H502" s="5"/>
      <c r="I502" s="49"/>
    </row>
    <row r="503" spans="1:9" ht="12.75">
      <c r="A503" s="5"/>
      <c r="B503" s="5"/>
      <c r="C503" s="49"/>
      <c r="D503" s="5"/>
      <c r="E503" s="49"/>
      <c r="F503" s="49"/>
      <c r="G503" s="170"/>
      <c r="H503" s="5"/>
      <c r="I503" s="49"/>
    </row>
    <row r="504" spans="1:9" ht="12.75">
      <c r="A504" s="5"/>
      <c r="B504" s="5"/>
      <c r="C504" s="49"/>
      <c r="D504" s="5"/>
      <c r="E504" s="49"/>
      <c r="F504" s="49"/>
      <c r="G504" s="170"/>
      <c r="H504" s="5"/>
      <c r="I504" s="49"/>
    </row>
    <row r="505" spans="1:9" ht="13.5" thickBot="1">
      <c r="A505" s="39"/>
      <c r="B505" s="39"/>
      <c r="C505" s="39"/>
      <c r="D505" s="39"/>
      <c r="E505" s="221"/>
      <c r="F505" s="221"/>
      <c r="G505" s="39"/>
      <c r="H505" s="5"/>
      <c r="I505" s="49"/>
    </row>
    <row r="506" spans="1:9" ht="13.5" thickTop="1">
      <c r="A506" s="11" t="s">
        <v>311</v>
      </c>
      <c r="B506" s="25"/>
      <c r="C506" s="25"/>
      <c r="D506" s="25"/>
      <c r="E506" s="212" t="s">
        <v>313</v>
      </c>
      <c r="F506" s="214" t="s">
        <v>368</v>
      </c>
      <c r="G506" s="11" t="s">
        <v>369</v>
      </c>
      <c r="H506" s="5"/>
      <c r="I506" s="49"/>
    </row>
    <row r="507" spans="1:9" ht="13.5" thickBot="1">
      <c r="A507" s="12" t="s">
        <v>310</v>
      </c>
      <c r="B507" s="6" t="s">
        <v>312</v>
      </c>
      <c r="C507" s="6"/>
      <c r="D507" s="6"/>
      <c r="E507" s="195" t="s">
        <v>45</v>
      </c>
      <c r="F507" s="194" t="s">
        <v>45</v>
      </c>
      <c r="G507" s="12" t="s">
        <v>370</v>
      </c>
      <c r="H507" s="5"/>
      <c r="I507" s="49"/>
    </row>
    <row r="508" spans="1:9" ht="14.25" thickBot="1" thickTop="1">
      <c r="A508" s="44" t="s">
        <v>20</v>
      </c>
      <c r="B508" s="43" t="s">
        <v>21</v>
      </c>
      <c r="C508" s="43"/>
      <c r="D508" s="43"/>
      <c r="E508" s="222" t="s">
        <v>22</v>
      </c>
      <c r="F508" s="223" t="s">
        <v>270</v>
      </c>
      <c r="G508" s="44" t="s">
        <v>349</v>
      </c>
      <c r="H508" s="5"/>
      <c r="I508" s="49"/>
    </row>
    <row r="509" spans="1:9" ht="12.75">
      <c r="A509" s="19"/>
      <c r="B509" s="5"/>
      <c r="C509" s="49"/>
      <c r="D509" s="51"/>
      <c r="E509" s="84"/>
      <c r="F509" s="49"/>
      <c r="G509" s="167"/>
      <c r="H509" s="5"/>
      <c r="I509" s="49"/>
    </row>
    <row r="510" spans="1:9" ht="12.75">
      <c r="A510" s="19" t="s">
        <v>488</v>
      </c>
      <c r="B510" s="5" t="s">
        <v>59</v>
      </c>
      <c r="C510" s="49"/>
      <c r="D510" s="51"/>
      <c r="E510" s="84">
        <v>7267.03</v>
      </c>
      <c r="F510" s="49">
        <v>7267.03</v>
      </c>
      <c r="G510" s="167">
        <f t="shared" si="21"/>
        <v>1</v>
      </c>
      <c r="H510" s="5"/>
      <c r="I510" s="49"/>
    </row>
    <row r="511" spans="1:9" ht="12.75">
      <c r="A511" s="19" t="s">
        <v>489</v>
      </c>
      <c r="B511" s="5" t="s">
        <v>61</v>
      </c>
      <c r="C511" s="49"/>
      <c r="D511" s="51"/>
      <c r="E511" s="84">
        <v>15458.08</v>
      </c>
      <c r="F511" s="49">
        <v>15458.08</v>
      </c>
      <c r="G511" s="167">
        <f t="shared" si="21"/>
        <v>1</v>
      </c>
      <c r="H511" s="5"/>
      <c r="I511" s="49"/>
    </row>
    <row r="512" spans="1:9" ht="12.75">
      <c r="A512" s="19" t="s">
        <v>490</v>
      </c>
      <c r="B512" s="5" t="s">
        <v>191</v>
      </c>
      <c r="C512" s="49"/>
      <c r="D512" s="51"/>
      <c r="E512" s="84">
        <v>2088.69</v>
      </c>
      <c r="F512" s="49">
        <v>2088.69</v>
      </c>
      <c r="G512" s="167">
        <f t="shared" si="21"/>
        <v>1</v>
      </c>
      <c r="H512" s="55"/>
      <c r="I512" s="49"/>
    </row>
    <row r="513" spans="1:9" ht="12.75">
      <c r="A513" s="19" t="s">
        <v>621</v>
      </c>
      <c r="B513" s="87" t="s">
        <v>585</v>
      </c>
      <c r="C513" s="49"/>
      <c r="D513" s="51"/>
      <c r="E513" s="84">
        <v>21357.5</v>
      </c>
      <c r="F513" s="49">
        <v>21357.5</v>
      </c>
      <c r="G513" s="167">
        <f t="shared" si="21"/>
        <v>1</v>
      </c>
      <c r="H513" s="55"/>
      <c r="I513" s="49"/>
    </row>
    <row r="514" spans="1:9" ht="12.75">
      <c r="A514" s="19" t="s">
        <v>491</v>
      </c>
      <c r="B514" s="5" t="s">
        <v>49</v>
      </c>
      <c r="C514" s="49"/>
      <c r="D514" s="51"/>
      <c r="E514" s="84">
        <v>36281.95</v>
      </c>
      <c r="F514" s="49">
        <v>36240.23</v>
      </c>
      <c r="G514" s="167">
        <f t="shared" si="21"/>
        <v>0.998850116931422</v>
      </c>
      <c r="H514" s="5"/>
      <c r="I514" s="49"/>
    </row>
    <row r="515" spans="1:9" ht="12.75">
      <c r="A515" s="19" t="s">
        <v>492</v>
      </c>
      <c r="B515" s="5" t="s">
        <v>192</v>
      </c>
      <c r="C515" s="55"/>
      <c r="D515" s="51"/>
      <c r="E515" s="84">
        <v>200</v>
      </c>
      <c r="F515" s="49">
        <v>199.46</v>
      </c>
      <c r="G515" s="167">
        <f t="shared" si="21"/>
        <v>0.9973000000000001</v>
      </c>
      <c r="H515" s="5"/>
      <c r="I515" s="49"/>
    </row>
    <row r="516" spans="1:9" ht="12.75">
      <c r="A516" s="19" t="s">
        <v>493</v>
      </c>
      <c r="B516" s="5" t="s">
        <v>66</v>
      </c>
      <c r="C516" s="49"/>
      <c r="D516" s="51"/>
      <c r="E516" s="84">
        <v>2207.64</v>
      </c>
      <c r="F516" s="49">
        <v>2207.64</v>
      </c>
      <c r="G516" s="167">
        <f t="shared" si="21"/>
        <v>1</v>
      </c>
      <c r="H516" s="5"/>
      <c r="I516" s="49"/>
    </row>
    <row r="517" spans="1:9" ht="12.75">
      <c r="A517" s="19" t="s">
        <v>494</v>
      </c>
      <c r="B517" s="5" t="s">
        <v>50</v>
      </c>
      <c r="C517" s="49"/>
      <c r="D517" s="51"/>
      <c r="E517" s="84">
        <v>5438.81</v>
      </c>
      <c r="F517" s="49">
        <v>5438.81</v>
      </c>
      <c r="G517" s="167">
        <f t="shared" si="21"/>
        <v>1</v>
      </c>
      <c r="H517" s="5"/>
      <c r="I517" s="49"/>
    </row>
    <row r="518" spans="1:9" ht="12.75">
      <c r="A518" s="19" t="s">
        <v>622</v>
      </c>
      <c r="B518" s="87" t="s">
        <v>573</v>
      </c>
      <c r="C518" s="49"/>
      <c r="D518" s="51"/>
      <c r="E518" s="84">
        <v>285</v>
      </c>
      <c r="F518" s="49">
        <v>285</v>
      </c>
      <c r="G518" s="167">
        <f t="shared" si="21"/>
        <v>1</v>
      </c>
      <c r="H518" s="5"/>
      <c r="I518" s="49"/>
    </row>
    <row r="519" spans="1:9" ht="12.75">
      <c r="A519" s="19" t="s">
        <v>495</v>
      </c>
      <c r="B519" s="5" t="s">
        <v>69</v>
      </c>
      <c r="C519" s="49"/>
      <c r="D519" s="51"/>
      <c r="E519" s="84">
        <v>7700</v>
      </c>
      <c r="F519" s="49">
        <v>7699.05</v>
      </c>
      <c r="G519" s="167">
        <f t="shared" si="21"/>
        <v>0.9998766233766234</v>
      </c>
      <c r="H519" s="5"/>
      <c r="I519" s="49"/>
    </row>
    <row r="520" spans="1:9" ht="12.75">
      <c r="A520" s="19" t="s">
        <v>880</v>
      </c>
      <c r="B520" s="87" t="s">
        <v>798</v>
      </c>
      <c r="C520" s="5"/>
      <c r="D520" s="5"/>
      <c r="E520" s="28">
        <v>909.23</v>
      </c>
      <c r="F520" s="49">
        <v>909.23</v>
      </c>
      <c r="G520" s="167">
        <f t="shared" si="21"/>
        <v>1</v>
      </c>
      <c r="H520" s="5"/>
      <c r="I520" s="49"/>
    </row>
    <row r="521" spans="1:9" ht="12.75">
      <c r="A521" s="19" t="s">
        <v>881</v>
      </c>
      <c r="B521" s="87" t="s">
        <v>799</v>
      </c>
      <c r="C521" s="5"/>
      <c r="D521" s="5"/>
      <c r="E521" s="28">
        <v>2402.41</v>
      </c>
      <c r="F521" s="49">
        <v>2402.41</v>
      </c>
      <c r="G521" s="167">
        <f t="shared" si="21"/>
        <v>1</v>
      </c>
      <c r="H521" s="5"/>
      <c r="I521" s="49"/>
    </row>
    <row r="522" spans="1:9" ht="12.75">
      <c r="A522" s="19" t="s">
        <v>496</v>
      </c>
      <c r="B522" s="5" t="s">
        <v>72</v>
      </c>
      <c r="C522" s="49"/>
      <c r="D522" s="5"/>
      <c r="E522" s="28">
        <v>4213</v>
      </c>
      <c r="F522" s="231">
        <v>4213</v>
      </c>
      <c r="G522" s="167">
        <f t="shared" si="21"/>
        <v>1</v>
      </c>
      <c r="H522" s="5"/>
      <c r="I522" s="49"/>
    </row>
    <row r="523" spans="1:9" ht="12.75">
      <c r="A523" s="19" t="s">
        <v>497</v>
      </c>
      <c r="B523" s="87" t="s">
        <v>245</v>
      </c>
      <c r="C523" s="49"/>
      <c r="D523" s="5"/>
      <c r="E523" s="28">
        <v>3218</v>
      </c>
      <c r="F523" s="231">
        <v>3218</v>
      </c>
      <c r="G523" s="167">
        <f t="shared" si="21"/>
        <v>1</v>
      </c>
      <c r="H523" s="5"/>
      <c r="I523" s="49"/>
    </row>
    <row r="524" spans="1:9" ht="12.75">
      <c r="A524" s="19" t="s">
        <v>882</v>
      </c>
      <c r="B524" s="87" t="s">
        <v>801</v>
      </c>
      <c r="C524" s="5"/>
      <c r="D524" s="5"/>
      <c r="E524" s="28">
        <v>1526.88</v>
      </c>
      <c r="F524" s="231">
        <v>1526.88</v>
      </c>
      <c r="G524" s="167">
        <f t="shared" si="21"/>
        <v>1</v>
      </c>
      <c r="H524" s="5"/>
      <c r="I524" s="49"/>
    </row>
    <row r="525" spans="1:9" ht="12.75">
      <c r="A525" s="20" t="s">
        <v>883</v>
      </c>
      <c r="B525" s="4" t="s">
        <v>245</v>
      </c>
      <c r="C525" s="72"/>
      <c r="D525" s="113"/>
      <c r="E525" s="86">
        <v>572.18</v>
      </c>
      <c r="F525" s="72">
        <v>572.18</v>
      </c>
      <c r="G525" s="168">
        <f t="shared" si="21"/>
        <v>1</v>
      </c>
      <c r="H525" s="5"/>
      <c r="I525" s="55"/>
    </row>
    <row r="526" spans="1:9" ht="12.75">
      <c r="A526" s="19" t="s">
        <v>443</v>
      </c>
      <c r="B526" s="5" t="s">
        <v>30</v>
      </c>
      <c r="C526" s="49"/>
      <c r="D526" s="51"/>
      <c r="E526" s="84">
        <f>SUM(E500:E525)</f>
        <v>194200.00000000003</v>
      </c>
      <c r="F526" s="28">
        <f>SUM(F500:F525)</f>
        <v>194155.85</v>
      </c>
      <c r="G526" s="167">
        <f t="shared" si="21"/>
        <v>0.9997726570545827</v>
      </c>
      <c r="H526" s="55"/>
      <c r="I526" s="49"/>
    </row>
    <row r="527" spans="1:9" ht="12.75">
      <c r="A527" s="19"/>
      <c r="B527" s="5"/>
      <c r="C527" s="49"/>
      <c r="D527" s="5"/>
      <c r="E527" s="28"/>
      <c r="F527" s="49"/>
      <c r="G527" s="167"/>
      <c r="H527" s="55"/>
      <c r="I527" s="49"/>
    </row>
    <row r="528" spans="1:9" ht="12.75">
      <c r="A528" s="19" t="s">
        <v>498</v>
      </c>
      <c r="B528" s="5" t="s">
        <v>193</v>
      </c>
      <c r="C528" s="58"/>
      <c r="D528" s="58"/>
      <c r="E528" s="28">
        <v>2895437</v>
      </c>
      <c r="F528" s="106">
        <v>2790984.84</v>
      </c>
      <c r="G528" s="167">
        <f aca="true" t="shared" si="22" ref="G528:G542">F528/E528</f>
        <v>0.9639252520431285</v>
      </c>
      <c r="H528" s="55"/>
      <c r="I528" s="49"/>
    </row>
    <row r="529" spans="1:9" ht="12.75">
      <c r="A529" s="19" t="s">
        <v>499</v>
      </c>
      <c r="B529" s="5" t="s">
        <v>57</v>
      </c>
      <c r="C529" s="58"/>
      <c r="D529" s="58"/>
      <c r="E529" s="28">
        <v>43427</v>
      </c>
      <c r="F529" s="106">
        <v>43301.08</v>
      </c>
      <c r="G529" s="167">
        <f t="shared" si="22"/>
        <v>0.9971004213968269</v>
      </c>
      <c r="H529" s="55"/>
      <c r="I529" s="49"/>
    </row>
    <row r="530" spans="1:9" ht="12.75">
      <c r="A530" s="19" t="s">
        <v>623</v>
      </c>
      <c r="B530" s="87" t="s">
        <v>59</v>
      </c>
      <c r="C530" s="58"/>
      <c r="D530" s="58"/>
      <c r="E530" s="28">
        <v>3154</v>
      </c>
      <c r="F530" s="106">
        <v>3125.09</v>
      </c>
      <c r="G530" s="167">
        <f t="shared" si="22"/>
        <v>0.9908338617628408</v>
      </c>
      <c r="H530" s="55"/>
      <c r="I530" s="49"/>
    </row>
    <row r="531" spans="1:9" ht="12.75">
      <c r="A531" s="19" t="s">
        <v>500</v>
      </c>
      <c r="B531" s="5" t="s">
        <v>61</v>
      </c>
      <c r="C531" s="58"/>
      <c r="D531" s="58"/>
      <c r="E531" s="28">
        <v>38003</v>
      </c>
      <c r="F531" s="106">
        <v>31284.25</v>
      </c>
      <c r="G531" s="167">
        <f t="shared" si="22"/>
        <v>0.8232047469936584</v>
      </c>
      <c r="H531" s="55"/>
      <c r="I531" s="49"/>
    </row>
    <row r="532" spans="1:9" ht="12.75">
      <c r="A532" s="19" t="s">
        <v>501</v>
      </c>
      <c r="B532" s="5" t="s">
        <v>191</v>
      </c>
      <c r="C532" s="58"/>
      <c r="D532" s="58"/>
      <c r="E532" s="28">
        <v>1144</v>
      </c>
      <c r="F532" s="106">
        <v>1103.45</v>
      </c>
      <c r="G532" s="167">
        <f t="shared" si="22"/>
        <v>0.9645541958041959</v>
      </c>
      <c r="H532" s="55"/>
      <c r="I532" s="49"/>
    </row>
    <row r="533" spans="1:9" ht="12.75">
      <c r="A533" s="19" t="s">
        <v>502</v>
      </c>
      <c r="B533" s="5" t="s">
        <v>49</v>
      </c>
      <c r="C533" s="58"/>
      <c r="D533" s="58"/>
      <c r="E533" s="28">
        <v>7000</v>
      </c>
      <c r="F533" s="106">
        <v>6335.97</v>
      </c>
      <c r="G533" s="167">
        <f t="shared" si="22"/>
        <v>0.9051385714285715</v>
      </c>
      <c r="H533" s="55"/>
      <c r="I533" s="49"/>
    </row>
    <row r="534" spans="1:9" ht="12.75">
      <c r="A534" s="19" t="s">
        <v>503</v>
      </c>
      <c r="B534" s="87" t="s">
        <v>50</v>
      </c>
      <c r="C534" s="58"/>
      <c r="D534" s="58"/>
      <c r="E534" s="28">
        <v>1305</v>
      </c>
      <c r="F534" s="106">
        <v>0</v>
      </c>
      <c r="G534" s="167">
        <f t="shared" si="22"/>
        <v>0</v>
      </c>
      <c r="H534" s="55"/>
      <c r="I534" s="49"/>
    </row>
    <row r="535" spans="1:9" ht="12.75">
      <c r="A535" s="19" t="s">
        <v>884</v>
      </c>
      <c r="B535" s="87" t="s">
        <v>573</v>
      </c>
      <c r="C535" s="58"/>
      <c r="D535" s="58"/>
      <c r="E535" s="28">
        <v>333</v>
      </c>
      <c r="F535" s="106">
        <v>220.84</v>
      </c>
      <c r="G535" s="167">
        <f t="shared" si="22"/>
        <v>0.6631831831831831</v>
      </c>
      <c r="H535" s="55"/>
      <c r="I535" s="49"/>
    </row>
    <row r="536" spans="1:9" ht="12.75">
      <c r="A536" s="19" t="s">
        <v>504</v>
      </c>
      <c r="B536" s="5" t="s">
        <v>69</v>
      </c>
      <c r="C536" s="58"/>
      <c r="D536" s="58"/>
      <c r="E536" s="28">
        <v>13218</v>
      </c>
      <c r="F536" s="106">
        <v>11125.16</v>
      </c>
      <c r="G536" s="167">
        <f t="shared" si="22"/>
        <v>0.8416674232107731</v>
      </c>
      <c r="H536" s="55"/>
      <c r="I536" s="49"/>
    </row>
    <row r="537" spans="1:9" ht="12.75">
      <c r="A537" s="19" t="s">
        <v>505</v>
      </c>
      <c r="B537" s="5" t="s">
        <v>70</v>
      </c>
      <c r="C537" s="58"/>
      <c r="D537" s="58"/>
      <c r="E537" s="28">
        <v>475</v>
      </c>
      <c r="F537" s="106">
        <v>21.9</v>
      </c>
      <c r="G537" s="167">
        <f t="shared" si="22"/>
        <v>0.04610526315789473</v>
      </c>
      <c r="H537" s="55"/>
      <c r="I537" s="49"/>
    </row>
    <row r="538" spans="1:9" ht="12.75">
      <c r="A538" s="19" t="s">
        <v>624</v>
      </c>
      <c r="B538" s="87" t="s">
        <v>625</v>
      </c>
      <c r="C538" s="58"/>
      <c r="D538" s="58"/>
      <c r="E538" s="28">
        <v>1667</v>
      </c>
      <c r="F538" s="106">
        <v>1119</v>
      </c>
      <c r="G538" s="167">
        <f t="shared" si="22"/>
        <v>0.6712657468506299</v>
      </c>
      <c r="H538" s="55"/>
      <c r="I538" s="49"/>
    </row>
    <row r="539" spans="1:9" ht="12.75">
      <c r="A539" s="19" t="s">
        <v>626</v>
      </c>
      <c r="B539" s="87" t="s">
        <v>245</v>
      </c>
      <c r="C539" s="58"/>
      <c r="D539" s="58"/>
      <c r="E539" s="28">
        <v>2037</v>
      </c>
      <c r="F539" s="106">
        <v>2036.86</v>
      </c>
      <c r="G539" s="167">
        <f t="shared" si="22"/>
        <v>0.9999312714776631</v>
      </c>
      <c r="H539" s="55"/>
      <c r="I539" s="49"/>
    </row>
    <row r="540" spans="1:9" ht="12.75">
      <c r="A540" s="19" t="s">
        <v>885</v>
      </c>
      <c r="B540" s="87" t="s">
        <v>801</v>
      </c>
      <c r="C540" s="5"/>
      <c r="D540" s="5"/>
      <c r="E540" s="28">
        <v>1000</v>
      </c>
      <c r="F540" s="106">
        <v>252.54</v>
      </c>
      <c r="G540" s="167">
        <f t="shared" si="22"/>
        <v>0.25254</v>
      </c>
      <c r="H540" s="55"/>
      <c r="I540" s="49"/>
    </row>
    <row r="541" spans="1:9" ht="12.75">
      <c r="A541" s="20" t="s">
        <v>886</v>
      </c>
      <c r="B541" s="4" t="s">
        <v>245</v>
      </c>
      <c r="C541" s="72"/>
      <c r="D541" s="113"/>
      <c r="E541" s="30">
        <v>5000</v>
      </c>
      <c r="F541" s="228">
        <v>671</v>
      </c>
      <c r="G541" s="168">
        <f t="shared" si="22"/>
        <v>0.1342</v>
      </c>
      <c r="H541" s="55"/>
      <c r="I541" s="49"/>
    </row>
    <row r="542" spans="1:9" ht="12.75">
      <c r="A542" s="19" t="s">
        <v>445</v>
      </c>
      <c r="B542" s="87" t="s">
        <v>887</v>
      </c>
      <c r="C542" s="58"/>
      <c r="D542" s="58"/>
      <c r="E542" s="28">
        <f>SUM(E528:E541)</f>
        <v>3013200</v>
      </c>
      <c r="F542" s="28">
        <f>SUM(F528:F541)</f>
        <v>2891581.98</v>
      </c>
      <c r="G542" s="167">
        <f t="shared" si="22"/>
        <v>0.9596382516925528</v>
      </c>
      <c r="H542" s="55"/>
      <c r="I542" s="49"/>
    </row>
    <row r="543" spans="1:9" ht="12.75">
      <c r="A543" s="19"/>
      <c r="B543" s="87" t="s">
        <v>447</v>
      </c>
      <c r="C543" s="58"/>
      <c r="D543" s="58"/>
      <c r="E543" s="28"/>
      <c r="F543" s="106"/>
      <c r="G543" s="139"/>
      <c r="H543" s="55"/>
      <c r="I543" s="49"/>
    </row>
    <row r="544" spans="1:9" ht="12.75">
      <c r="A544" s="19"/>
      <c r="B544" s="5"/>
      <c r="C544" s="58"/>
      <c r="D544" s="58"/>
      <c r="E544" s="28"/>
      <c r="F544" s="232"/>
      <c r="G544" s="19"/>
      <c r="H544" s="55"/>
      <c r="I544" s="49"/>
    </row>
    <row r="545" spans="1:9" ht="12.75">
      <c r="A545" s="45" t="s">
        <v>506</v>
      </c>
      <c r="B545" s="64" t="s">
        <v>277</v>
      </c>
      <c r="C545" s="79"/>
      <c r="D545" s="117"/>
      <c r="E545" s="233">
        <v>12300</v>
      </c>
      <c r="F545" s="79">
        <v>8961.67</v>
      </c>
      <c r="G545" s="168">
        <f>F545/E545</f>
        <v>0.7285910569105691</v>
      </c>
      <c r="H545" s="5"/>
      <c r="I545" s="5"/>
    </row>
    <row r="546" spans="1:9" ht="12.75">
      <c r="A546" s="40" t="s">
        <v>449</v>
      </c>
      <c r="B546" s="52" t="s">
        <v>627</v>
      </c>
      <c r="C546" s="52"/>
      <c r="D546" s="52"/>
      <c r="E546" s="63">
        <f>SUM(E545)</f>
        <v>12300</v>
      </c>
      <c r="F546" s="63">
        <f>SUM(F545)</f>
        <v>8961.67</v>
      </c>
      <c r="G546" s="167">
        <f>F546/E546</f>
        <v>0.7285910569105691</v>
      </c>
      <c r="H546" s="5"/>
      <c r="I546" s="5"/>
    </row>
    <row r="547" spans="1:9" ht="12.75">
      <c r="A547" s="19"/>
      <c r="B547" s="5" t="s">
        <v>628</v>
      </c>
      <c r="C547" s="58"/>
      <c r="D547" s="58"/>
      <c r="E547" s="28"/>
      <c r="F547" s="232"/>
      <c r="G547" s="19"/>
      <c r="H547" s="5"/>
      <c r="I547" s="5"/>
    </row>
    <row r="548" spans="1:9" ht="12.75">
      <c r="A548" s="19"/>
      <c r="B548" s="87" t="s">
        <v>629</v>
      </c>
      <c r="C548" s="106"/>
      <c r="D548" s="115"/>
      <c r="E548" s="84"/>
      <c r="F548" s="49"/>
      <c r="G548" s="28"/>
      <c r="H548" s="49"/>
      <c r="I548" s="49"/>
    </row>
    <row r="549" spans="1:9" ht="12.75">
      <c r="A549" s="19"/>
      <c r="B549" s="87"/>
      <c r="C549" s="106"/>
      <c r="D549" s="115"/>
      <c r="E549" s="84"/>
      <c r="F549" s="49"/>
      <c r="G549" s="28"/>
      <c r="H549" s="49"/>
      <c r="I549" s="49"/>
    </row>
    <row r="550" spans="1:9" ht="12.75">
      <c r="A550" s="20" t="s">
        <v>507</v>
      </c>
      <c r="B550" s="4" t="s">
        <v>193</v>
      </c>
      <c r="C550" s="72"/>
      <c r="D550" s="86"/>
      <c r="E550" s="86">
        <v>998617</v>
      </c>
      <c r="F550" s="72">
        <v>887540.47</v>
      </c>
      <c r="G550" s="168">
        <f>F550/E550</f>
        <v>0.8887696384099208</v>
      </c>
      <c r="H550" s="49"/>
      <c r="I550" s="49"/>
    </row>
    <row r="551" spans="1:9" ht="12.75">
      <c r="A551" s="19" t="s">
        <v>452</v>
      </c>
      <c r="B551" s="5" t="s">
        <v>372</v>
      </c>
      <c r="C551" s="49"/>
      <c r="D551" s="84"/>
      <c r="E551" s="84">
        <f>SUM(E550:E550)</f>
        <v>998617</v>
      </c>
      <c r="F551" s="28">
        <f>SUM(F550:F550)</f>
        <v>887540.47</v>
      </c>
      <c r="G551" s="167">
        <f>F551/E551</f>
        <v>0.8887696384099208</v>
      </c>
      <c r="H551" s="5"/>
      <c r="I551" s="5"/>
    </row>
    <row r="552" spans="1:9" ht="12.75">
      <c r="A552" s="19"/>
      <c r="B552" s="5"/>
      <c r="C552" s="106"/>
      <c r="D552" s="115"/>
      <c r="E552" s="84"/>
      <c r="F552" s="49"/>
      <c r="G552" s="28"/>
      <c r="H552" s="49"/>
      <c r="I552" s="49"/>
    </row>
    <row r="553" spans="1:9" ht="12.75">
      <c r="A553" s="20" t="s">
        <v>508</v>
      </c>
      <c r="B553" s="4" t="s">
        <v>193</v>
      </c>
      <c r="C553" s="72"/>
      <c r="D553" s="86"/>
      <c r="E553" s="86">
        <v>190000</v>
      </c>
      <c r="F553" s="72">
        <v>131775.83</v>
      </c>
      <c r="G553" s="168">
        <f>F553/E553</f>
        <v>0.693557</v>
      </c>
      <c r="H553" s="49"/>
      <c r="I553" s="49"/>
    </row>
    <row r="554" spans="1:9" ht="12.75">
      <c r="A554" s="19" t="s">
        <v>509</v>
      </c>
      <c r="B554" s="5" t="s">
        <v>194</v>
      </c>
      <c r="C554" s="49"/>
      <c r="D554" s="84"/>
      <c r="E554" s="84">
        <f>SUM(E553)</f>
        <v>190000</v>
      </c>
      <c r="F554" s="28">
        <f>SUM(F553)</f>
        <v>131775.83</v>
      </c>
      <c r="G554" s="167">
        <f>F554/E554</f>
        <v>0.693557</v>
      </c>
      <c r="H554" s="5"/>
      <c r="I554" s="5"/>
    </row>
    <row r="555" spans="1:9" ht="12.75">
      <c r="A555" s="19"/>
      <c r="B555" s="5"/>
      <c r="C555" s="5"/>
      <c r="D555" s="51"/>
      <c r="E555" s="84"/>
      <c r="F555" s="49"/>
      <c r="G555" s="19"/>
      <c r="H555" s="5"/>
      <c r="I555" s="5"/>
    </row>
    <row r="556" spans="1:9" ht="12.75">
      <c r="A556" s="19" t="s">
        <v>510</v>
      </c>
      <c r="B556" s="5" t="s">
        <v>580</v>
      </c>
      <c r="C556" s="49"/>
      <c r="D556" s="84"/>
      <c r="E556" s="84">
        <v>4051</v>
      </c>
      <c r="F556" s="49">
        <v>4050.71</v>
      </c>
      <c r="G556" s="167">
        <f aca="true" t="shared" si="23" ref="G556:G563">F556/E556</f>
        <v>0.9999284127375957</v>
      </c>
      <c r="H556" s="5"/>
      <c r="I556" s="5"/>
    </row>
    <row r="557" spans="1:9" ht="12.75">
      <c r="A557" s="19" t="s">
        <v>511</v>
      </c>
      <c r="B557" s="5" t="s">
        <v>57</v>
      </c>
      <c r="C557" s="49"/>
      <c r="D557" s="84"/>
      <c r="E557" s="84">
        <v>214500</v>
      </c>
      <c r="F557" s="49">
        <v>214490.3</v>
      </c>
      <c r="G557" s="167">
        <f t="shared" si="23"/>
        <v>0.9999547785547785</v>
      </c>
      <c r="H557" s="5"/>
      <c r="I557" s="5"/>
    </row>
    <row r="558" spans="1:9" ht="12.75">
      <c r="A558" s="19" t="s">
        <v>512</v>
      </c>
      <c r="B558" s="5" t="s">
        <v>59</v>
      </c>
      <c r="C558" s="49"/>
      <c r="D558" s="84"/>
      <c r="E558" s="84">
        <v>15592.6</v>
      </c>
      <c r="F558" s="49">
        <v>15592.6</v>
      </c>
      <c r="G558" s="167">
        <f t="shared" si="23"/>
        <v>1</v>
      </c>
      <c r="H558" s="5"/>
      <c r="I558" s="5"/>
    </row>
    <row r="559" spans="1:9" ht="12.75">
      <c r="A559" s="19" t="s">
        <v>513</v>
      </c>
      <c r="B559" s="5" t="s">
        <v>61</v>
      </c>
      <c r="C559" s="49"/>
      <c r="D559" s="84"/>
      <c r="E559" s="84">
        <v>40720</v>
      </c>
      <c r="F559" s="49">
        <v>40715.8</v>
      </c>
      <c r="G559" s="167">
        <f t="shared" si="23"/>
        <v>0.9998968565815325</v>
      </c>
      <c r="H559" s="5"/>
      <c r="I559" s="5"/>
    </row>
    <row r="560" spans="1:9" ht="12.75">
      <c r="A560" s="19" t="s">
        <v>514</v>
      </c>
      <c r="B560" s="5" t="s">
        <v>63</v>
      </c>
      <c r="C560" s="49"/>
      <c r="D560" s="84"/>
      <c r="E560" s="84">
        <v>5588</v>
      </c>
      <c r="F560" s="49">
        <v>5565.35</v>
      </c>
      <c r="G560" s="167">
        <f t="shared" si="23"/>
        <v>0.9959466714387974</v>
      </c>
      <c r="H560" s="5"/>
      <c r="I560" s="5"/>
    </row>
    <row r="561" spans="1:9" ht="12.75">
      <c r="A561" s="19" t="s">
        <v>515</v>
      </c>
      <c r="B561" s="5" t="s">
        <v>49</v>
      </c>
      <c r="C561" s="49"/>
      <c r="D561" s="84"/>
      <c r="E561" s="84">
        <v>20801</v>
      </c>
      <c r="F561" s="49">
        <v>19815.97</v>
      </c>
      <c r="G561" s="167">
        <f t="shared" si="23"/>
        <v>0.952645065141099</v>
      </c>
      <c r="H561" s="5"/>
      <c r="I561" s="5"/>
    </row>
    <row r="562" spans="1:9" ht="12.75">
      <c r="A562" s="19" t="s">
        <v>516</v>
      </c>
      <c r="B562" s="5" t="s">
        <v>66</v>
      </c>
      <c r="C562" s="49"/>
      <c r="D562" s="84"/>
      <c r="E562" s="84">
        <v>4000</v>
      </c>
      <c r="F562" s="49">
        <v>3976.31</v>
      </c>
      <c r="G562" s="167">
        <f t="shared" si="23"/>
        <v>0.9940775</v>
      </c>
      <c r="H562" s="5"/>
      <c r="I562" s="5"/>
    </row>
    <row r="563" spans="1:9" ht="12.75">
      <c r="A563" s="19" t="s">
        <v>517</v>
      </c>
      <c r="B563" s="5" t="s">
        <v>50</v>
      </c>
      <c r="C563" s="49"/>
      <c r="D563" s="84"/>
      <c r="E563" s="84">
        <v>2200</v>
      </c>
      <c r="F563" s="49">
        <v>2198.82</v>
      </c>
      <c r="G563" s="167">
        <f t="shared" si="23"/>
        <v>0.9994636363636364</v>
      </c>
      <c r="H563" s="5"/>
      <c r="I563" s="5"/>
    </row>
    <row r="564" spans="1:9" ht="12.75">
      <c r="A564" s="19" t="s">
        <v>630</v>
      </c>
      <c r="B564" s="5" t="s">
        <v>573</v>
      </c>
      <c r="C564" s="58"/>
      <c r="D564" s="58"/>
      <c r="E564" s="28">
        <v>430</v>
      </c>
      <c r="F564" s="106">
        <v>430</v>
      </c>
      <c r="G564" s="167">
        <f aca="true" t="shared" si="24" ref="G564:G573">F564/E564</f>
        <v>1</v>
      </c>
      <c r="H564" s="5"/>
      <c r="I564" s="5"/>
    </row>
    <row r="565" spans="1:9" ht="12.75">
      <c r="A565" s="19" t="s">
        <v>518</v>
      </c>
      <c r="B565" s="5" t="s">
        <v>69</v>
      </c>
      <c r="C565" s="49"/>
      <c r="D565" s="84"/>
      <c r="E565" s="84">
        <v>26700</v>
      </c>
      <c r="F565" s="49">
        <v>26265.15</v>
      </c>
      <c r="G565" s="167">
        <f t="shared" si="24"/>
        <v>0.9837134831460674</v>
      </c>
      <c r="H565" s="5"/>
      <c r="I565" s="49"/>
    </row>
    <row r="566" spans="1:9" ht="12.75">
      <c r="A566" s="19" t="s">
        <v>631</v>
      </c>
      <c r="B566" s="87" t="s">
        <v>632</v>
      </c>
      <c r="C566" s="49"/>
      <c r="D566" s="84"/>
      <c r="E566" s="84">
        <v>885</v>
      </c>
      <c r="F566" s="49">
        <v>883.04</v>
      </c>
      <c r="G566" s="167">
        <f t="shared" si="24"/>
        <v>0.9977853107344632</v>
      </c>
      <c r="H566" s="5"/>
      <c r="I566" s="49"/>
    </row>
    <row r="567" spans="1:9" ht="12.75">
      <c r="A567" s="19" t="s">
        <v>888</v>
      </c>
      <c r="B567" s="87" t="s">
        <v>798</v>
      </c>
      <c r="C567" s="5"/>
      <c r="D567" s="5"/>
      <c r="E567" s="28">
        <v>660</v>
      </c>
      <c r="F567" s="49">
        <v>660</v>
      </c>
      <c r="G567" s="167">
        <f t="shared" si="24"/>
        <v>1</v>
      </c>
      <c r="H567" s="5"/>
      <c r="I567" s="49"/>
    </row>
    <row r="568" spans="1:9" ht="12.75">
      <c r="A568" s="19" t="s">
        <v>889</v>
      </c>
      <c r="B568" s="87" t="s">
        <v>799</v>
      </c>
      <c r="C568" s="5"/>
      <c r="D568" s="5"/>
      <c r="E568" s="28">
        <v>5300</v>
      </c>
      <c r="F568" s="49">
        <v>5295.01</v>
      </c>
      <c r="G568" s="167">
        <f t="shared" si="24"/>
        <v>0.9990584905660378</v>
      </c>
      <c r="H568" s="5"/>
      <c r="I568" s="49"/>
    </row>
    <row r="569" spans="1:9" ht="12.75">
      <c r="A569" s="19" t="s">
        <v>519</v>
      </c>
      <c r="B569" s="5" t="s">
        <v>72</v>
      </c>
      <c r="C569" s="49"/>
      <c r="D569" s="49"/>
      <c r="E569" s="28">
        <v>2502</v>
      </c>
      <c r="F569" s="49">
        <v>2502</v>
      </c>
      <c r="G569" s="167">
        <f t="shared" si="24"/>
        <v>1</v>
      </c>
      <c r="H569" s="5"/>
      <c r="I569" s="49"/>
    </row>
    <row r="570" spans="1:9" ht="12.75">
      <c r="A570" s="19" t="s">
        <v>520</v>
      </c>
      <c r="B570" s="5" t="s">
        <v>245</v>
      </c>
      <c r="C570" s="49"/>
      <c r="D570" s="49"/>
      <c r="E570" s="28">
        <v>7127.4</v>
      </c>
      <c r="F570" s="49">
        <v>7127.4</v>
      </c>
      <c r="G570" s="167">
        <f t="shared" si="24"/>
        <v>1</v>
      </c>
      <c r="H570" s="5"/>
      <c r="I570" s="49"/>
    </row>
    <row r="571" spans="1:9" ht="12.75">
      <c r="A571" s="19" t="s">
        <v>890</v>
      </c>
      <c r="B571" s="87" t="s">
        <v>801</v>
      </c>
      <c r="C571" s="5"/>
      <c r="D571" s="5"/>
      <c r="E571" s="28">
        <v>4000</v>
      </c>
      <c r="F571" s="49">
        <v>3906.08</v>
      </c>
      <c r="G571" s="167">
        <f t="shared" si="24"/>
        <v>0.9765199999999999</v>
      </c>
      <c r="H571" s="5"/>
      <c r="I571" s="49"/>
    </row>
    <row r="572" spans="1:9" ht="12.75">
      <c r="A572" s="20" t="s">
        <v>891</v>
      </c>
      <c r="B572" s="4" t="s">
        <v>245</v>
      </c>
      <c r="C572" s="72"/>
      <c r="D572" s="113"/>
      <c r="E572" s="86">
        <v>1890</v>
      </c>
      <c r="F572" s="72">
        <v>1886.94</v>
      </c>
      <c r="G572" s="168">
        <f t="shared" si="24"/>
        <v>0.9983809523809524</v>
      </c>
      <c r="H572" s="5"/>
      <c r="I572" s="49"/>
    </row>
    <row r="573" spans="1:9" ht="12.75">
      <c r="A573" s="19" t="s">
        <v>454</v>
      </c>
      <c r="B573" s="5" t="s">
        <v>32</v>
      </c>
      <c r="C573" s="49"/>
      <c r="D573" s="84"/>
      <c r="E573" s="84">
        <f>SUM(E556:E572)</f>
        <v>356947</v>
      </c>
      <c r="F573" s="84">
        <f>SUM(F556:F572)</f>
        <v>355361.48000000004</v>
      </c>
      <c r="G573" s="167">
        <f t="shared" si="24"/>
        <v>0.9955581080664637</v>
      </c>
      <c r="H573" s="5"/>
      <c r="I573" s="5"/>
    </row>
    <row r="574" spans="1:9" ht="12.75">
      <c r="A574" s="20"/>
      <c r="B574" s="4"/>
      <c r="C574" s="72"/>
      <c r="D574" s="86"/>
      <c r="E574" s="86"/>
      <c r="F574" s="72"/>
      <c r="G574" s="168"/>
      <c r="H574" s="5"/>
      <c r="I574" s="5"/>
    </row>
    <row r="575" spans="1:9" ht="12.75">
      <c r="A575" s="5"/>
      <c r="B575" s="5"/>
      <c r="C575" s="49"/>
      <c r="D575" s="49"/>
      <c r="E575" s="49"/>
      <c r="F575" s="49"/>
      <c r="G575" s="170"/>
      <c r="H575" s="5"/>
      <c r="I575" s="5"/>
    </row>
    <row r="576" spans="1:9" ht="12.75">
      <c r="A576" s="5"/>
      <c r="B576" s="5"/>
      <c r="C576" s="49"/>
      <c r="D576" s="49"/>
      <c r="E576" s="49"/>
      <c r="F576" s="49"/>
      <c r="G576" s="170"/>
      <c r="H576" s="5"/>
      <c r="I576" s="5"/>
    </row>
    <row r="577" spans="1:9" ht="13.5" thickBot="1">
      <c r="A577" s="39"/>
      <c r="B577" s="39"/>
      <c r="C577" s="39"/>
      <c r="D577" s="39"/>
      <c r="E577" s="221"/>
      <c r="F577" s="221"/>
      <c r="G577" s="39"/>
      <c r="H577" s="5"/>
      <c r="I577" s="5"/>
    </row>
    <row r="578" spans="1:9" ht="13.5" thickTop="1">
      <c r="A578" s="11" t="s">
        <v>311</v>
      </c>
      <c r="B578" s="25"/>
      <c r="C578" s="25"/>
      <c r="D578" s="25"/>
      <c r="E578" s="212" t="s">
        <v>313</v>
      </c>
      <c r="F578" s="214" t="s">
        <v>368</v>
      </c>
      <c r="G578" s="11" t="s">
        <v>369</v>
      </c>
      <c r="H578" s="49"/>
      <c r="I578" s="49"/>
    </row>
    <row r="579" spans="1:9" ht="13.5" thickBot="1">
      <c r="A579" s="12" t="s">
        <v>310</v>
      </c>
      <c r="B579" s="6" t="s">
        <v>312</v>
      </c>
      <c r="C579" s="6"/>
      <c r="D579" s="6"/>
      <c r="E579" s="195" t="s">
        <v>45</v>
      </c>
      <c r="F579" s="194" t="s">
        <v>45</v>
      </c>
      <c r="G579" s="12" t="s">
        <v>370</v>
      </c>
      <c r="H579" s="49"/>
      <c r="I579" s="49"/>
    </row>
    <row r="580" spans="1:9" ht="14.25" thickBot="1" thickTop="1">
      <c r="A580" s="44" t="s">
        <v>20</v>
      </c>
      <c r="B580" s="43" t="s">
        <v>21</v>
      </c>
      <c r="C580" s="43"/>
      <c r="D580" s="43"/>
      <c r="E580" s="222" t="s">
        <v>22</v>
      </c>
      <c r="F580" s="223" t="s">
        <v>270</v>
      </c>
      <c r="G580" s="44" t="s">
        <v>349</v>
      </c>
      <c r="H580" s="49"/>
      <c r="I580" s="49"/>
    </row>
    <row r="581" spans="1:9" ht="12.75">
      <c r="A581" s="19"/>
      <c r="B581" s="5"/>
      <c r="C581" s="105"/>
      <c r="D581" s="115"/>
      <c r="E581" s="84"/>
      <c r="F581" s="49"/>
      <c r="G581" s="28"/>
      <c r="H581" s="49"/>
      <c r="I581" s="49"/>
    </row>
    <row r="582" spans="1:9" ht="12.75">
      <c r="A582" s="20" t="s">
        <v>521</v>
      </c>
      <c r="B582" s="4" t="s">
        <v>72</v>
      </c>
      <c r="C582" s="4"/>
      <c r="D582" s="86"/>
      <c r="E582" s="86">
        <v>235360</v>
      </c>
      <c r="F582" s="72">
        <v>231461</v>
      </c>
      <c r="G582" s="168">
        <f>F582/E582</f>
        <v>0.9834338885112168</v>
      </c>
      <c r="H582" s="49"/>
      <c r="I582" s="49"/>
    </row>
    <row r="583" spans="1:9" ht="12.75">
      <c r="A583" s="19" t="s">
        <v>456</v>
      </c>
      <c r="B583" s="5" t="s">
        <v>300</v>
      </c>
      <c r="C583" s="5"/>
      <c r="D583" s="84"/>
      <c r="E583" s="84">
        <f>SUM(E582)</f>
        <v>235360</v>
      </c>
      <c r="F583" s="28">
        <f>SUM(F582)</f>
        <v>231461</v>
      </c>
      <c r="G583" s="167">
        <f>F583/E583</f>
        <v>0.9834338885112168</v>
      </c>
      <c r="H583" s="49"/>
      <c r="I583" s="49"/>
    </row>
    <row r="584" spans="1:9" ht="12.75">
      <c r="A584" s="19"/>
      <c r="B584" s="5"/>
      <c r="C584" s="5"/>
      <c r="D584" s="84"/>
      <c r="E584" s="84"/>
      <c r="F584" s="49"/>
      <c r="G584" s="167"/>
      <c r="H584" s="49"/>
      <c r="I584" s="49"/>
    </row>
    <row r="585" spans="1:9" ht="12.75">
      <c r="A585" s="19" t="s">
        <v>522</v>
      </c>
      <c r="B585" s="87" t="s">
        <v>633</v>
      </c>
      <c r="C585" s="105"/>
      <c r="D585" s="115"/>
      <c r="E585" s="84">
        <v>16000</v>
      </c>
      <c r="F585" s="49">
        <v>16000</v>
      </c>
      <c r="G585" s="167">
        <f>F585/E585</f>
        <v>1</v>
      </c>
      <c r="H585" s="5"/>
      <c r="I585" s="49"/>
    </row>
    <row r="586" spans="1:9" ht="12.75">
      <c r="A586" s="19"/>
      <c r="B586" s="87" t="s">
        <v>634</v>
      </c>
      <c r="C586" s="105"/>
      <c r="D586" s="115"/>
      <c r="E586" s="84"/>
      <c r="F586" s="49"/>
      <c r="G586" s="28"/>
      <c r="H586" s="5"/>
      <c r="I586" s="49"/>
    </row>
    <row r="587" spans="1:9" ht="12.75">
      <c r="A587" s="19" t="s">
        <v>635</v>
      </c>
      <c r="B587" s="87" t="s">
        <v>193</v>
      </c>
      <c r="C587" s="105"/>
      <c r="D587" s="115"/>
      <c r="E587" s="84">
        <v>50250</v>
      </c>
      <c r="F587" s="49">
        <v>49608</v>
      </c>
      <c r="G587" s="167">
        <f>F587/E587</f>
        <v>0.9872238805970149</v>
      </c>
      <c r="H587" s="5"/>
      <c r="I587" s="49"/>
    </row>
    <row r="588" spans="1:9" ht="12.75">
      <c r="A588" s="20" t="s">
        <v>744</v>
      </c>
      <c r="B588" s="4" t="s">
        <v>49</v>
      </c>
      <c r="C588" s="4"/>
      <c r="D588" s="86"/>
      <c r="E588" s="86">
        <v>14748</v>
      </c>
      <c r="F588" s="72">
        <v>14735.77</v>
      </c>
      <c r="G588" s="168">
        <f>F588/E588</f>
        <v>0.9991707350149173</v>
      </c>
      <c r="H588" s="5"/>
      <c r="I588" s="49"/>
    </row>
    <row r="589" spans="1:9" ht="12.75">
      <c r="A589" s="40" t="s">
        <v>523</v>
      </c>
      <c r="B589" s="54" t="s">
        <v>316</v>
      </c>
      <c r="C589" s="61"/>
      <c r="D589" s="114"/>
      <c r="E589" s="114">
        <f>SUM(E585:E588)</f>
        <v>80998</v>
      </c>
      <c r="F589" s="114">
        <f>SUM(F585:F588)</f>
        <v>80343.77</v>
      </c>
      <c r="G589" s="167">
        <f>F589/E589</f>
        <v>0.9919228869848639</v>
      </c>
      <c r="H589" s="37"/>
      <c r="I589" s="37"/>
    </row>
    <row r="590" spans="1:9" ht="13.5" thickBot="1">
      <c r="A590" s="76"/>
      <c r="B590" s="46"/>
      <c r="C590" s="73"/>
      <c r="D590" s="73"/>
      <c r="E590" s="48"/>
      <c r="F590" s="73"/>
      <c r="G590" s="48"/>
      <c r="H590" s="37"/>
      <c r="I590" s="37"/>
    </row>
    <row r="591" spans="1:9" ht="12.75">
      <c r="A591" s="56">
        <v>852</v>
      </c>
      <c r="B591" s="57" t="s">
        <v>457</v>
      </c>
      <c r="C591" s="140"/>
      <c r="D591" s="140"/>
      <c r="E591" s="50">
        <f>SUM(E498+E526+E542+E546+E551+E554+E573+E583+E589)</f>
        <v>5112822</v>
      </c>
      <c r="F591" s="50">
        <f>SUM(F498+F526+F542+F546+F551+F554+F573+F583+F589)</f>
        <v>4810455.09</v>
      </c>
      <c r="G591" s="169">
        <f>F591/E591</f>
        <v>0.9408610528588712</v>
      </c>
      <c r="H591" s="37"/>
      <c r="I591" s="37"/>
    </row>
    <row r="592" spans="1:9" ht="12.75">
      <c r="A592" s="32"/>
      <c r="B592" s="87"/>
      <c r="C592" s="5"/>
      <c r="D592" s="5"/>
      <c r="E592" s="81"/>
      <c r="F592" s="28"/>
      <c r="G592" s="171"/>
      <c r="H592" s="37"/>
      <c r="I592" s="37"/>
    </row>
    <row r="593" spans="1:9" ht="12.75">
      <c r="A593" s="19" t="s">
        <v>280</v>
      </c>
      <c r="B593" s="5" t="s">
        <v>580</v>
      </c>
      <c r="C593" s="5"/>
      <c r="D593" s="5"/>
      <c r="E593" s="81">
        <v>16619</v>
      </c>
      <c r="F593" s="28">
        <v>15403.33</v>
      </c>
      <c r="G593" s="171">
        <f aca="true" t="shared" si="25" ref="G593:G605">F593/E593</f>
        <v>0.926850592695108</v>
      </c>
      <c r="H593" s="49"/>
      <c r="I593" s="49"/>
    </row>
    <row r="594" spans="1:9" ht="12.75">
      <c r="A594" s="19" t="s">
        <v>195</v>
      </c>
      <c r="B594" s="5" t="s">
        <v>57</v>
      </c>
      <c r="C594" s="5"/>
      <c r="D594" s="5"/>
      <c r="E594" s="28">
        <v>367033</v>
      </c>
      <c r="F594" s="49">
        <v>356741.15</v>
      </c>
      <c r="G594" s="167">
        <f t="shared" si="25"/>
        <v>0.9719593333569462</v>
      </c>
      <c r="H594" s="49"/>
      <c r="I594" s="49"/>
    </row>
    <row r="595" spans="1:9" ht="12.75">
      <c r="A595" s="19" t="s">
        <v>196</v>
      </c>
      <c r="B595" s="5" t="s">
        <v>59</v>
      </c>
      <c r="C595" s="5"/>
      <c r="D595" s="5"/>
      <c r="E595" s="28">
        <v>23216</v>
      </c>
      <c r="F595" s="49">
        <v>23211.61</v>
      </c>
      <c r="G595" s="167">
        <f t="shared" si="25"/>
        <v>0.9998109062715369</v>
      </c>
      <c r="H595" s="49"/>
      <c r="I595" s="49"/>
    </row>
    <row r="596" spans="1:9" ht="12.75">
      <c r="A596" s="19" t="s">
        <v>197</v>
      </c>
      <c r="B596" s="5" t="s">
        <v>184</v>
      </c>
      <c r="C596" s="5"/>
      <c r="D596" s="5"/>
      <c r="E596" s="28">
        <v>69435</v>
      </c>
      <c r="F596" s="49">
        <v>66595.43</v>
      </c>
      <c r="G596" s="167">
        <f t="shared" si="25"/>
        <v>0.9591046302297112</v>
      </c>
      <c r="H596" s="49"/>
      <c r="I596" s="49"/>
    </row>
    <row r="597" spans="1:9" ht="12.75">
      <c r="A597" s="19" t="s">
        <v>198</v>
      </c>
      <c r="B597" s="5" t="s">
        <v>63</v>
      </c>
      <c r="C597" s="5"/>
      <c r="D597" s="5"/>
      <c r="E597" s="28">
        <v>9911</v>
      </c>
      <c r="F597" s="231">
        <v>9152.85</v>
      </c>
      <c r="G597" s="167">
        <f t="shared" si="25"/>
        <v>0.9235041872666734</v>
      </c>
      <c r="H597" s="49"/>
      <c r="I597" s="49"/>
    </row>
    <row r="598" spans="1:9" ht="12.75">
      <c r="A598" s="19" t="s">
        <v>636</v>
      </c>
      <c r="B598" s="87" t="s">
        <v>49</v>
      </c>
      <c r="C598" s="5"/>
      <c r="D598" s="5"/>
      <c r="E598" s="28">
        <v>20329</v>
      </c>
      <c r="F598" s="231">
        <v>14955.08</v>
      </c>
      <c r="G598" s="167">
        <f t="shared" si="25"/>
        <v>0.7356525161099906</v>
      </c>
      <c r="H598" s="49"/>
      <c r="I598" s="49"/>
    </row>
    <row r="599" spans="1:9" ht="12.75">
      <c r="A599" s="19" t="s">
        <v>637</v>
      </c>
      <c r="B599" s="87" t="s">
        <v>149</v>
      </c>
      <c r="C599" s="5"/>
      <c r="D599" s="5"/>
      <c r="E599" s="28">
        <v>197273</v>
      </c>
      <c r="F599" s="231">
        <v>182208.71</v>
      </c>
      <c r="G599" s="167">
        <f t="shared" si="25"/>
        <v>0.9236373452018268</v>
      </c>
      <c r="H599" s="49"/>
      <c r="I599" s="49"/>
    </row>
    <row r="600" spans="1:9" ht="12.75">
      <c r="A600" s="19" t="s">
        <v>638</v>
      </c>
      <c r="B600" s="87" t="s">
        <v>573</v>
      </c>
      <c r="C600" s="5"/>
      <c r="D600" s="5"/>
      <c r="E600" s="28">
        <v>533</v>
      </c>
      <c r="F600" s="231">
        <v>356.8</v>
      </c>
      <c r="G600" s="167">
        <f t="shared" si="25"/>
        <v>0.6694183864915573</v>
      </c>
      <c r="H600" s="49"/>
      <c r="I600" s="49"/>
    </row>
    <row r="601" spans="1:9" ht="12.75">
      <c r="A601" s="20" t="s">
        <v>199</v>
      </c>
      <c r="B601" s="4" t="s">
        <v>245</v>
      </c>
      <c r="C601" s="4"/>
      <c r="D601" s="4"/>
      <c r="E601" s="30">
        <v>26613</v>
      </c>
      <c r="F601" s="72">
        <v>26613</v>
      </c>
      <c r="G601" s="168">
        <f t="shared" si="25"/>
        <v>1</v>
      </c>
      <c r="H601" s="5"/>
      <c r="I601" s="49"/>
    </row>
    <row r="602" spans="1:9" ht="12.75">
      <c r="A602" s="19" t="s">
        <v>262</v>
      </c>
      <c r="B602" s="5" t="s">
        <v>200</v>
      </c>
      <c r="C602" s="5"/>
      <c r="D602" s="5"/>
      <c r="E602" s="28">
        <f>SUM(E593:E601)</f>
        <v>730962</v>
      </c>
      <c r="F602" s="28">
        <f>SUM(F593:F601)</f>
        <v>695237.9600000001</v>
      </c>
      <c r="G602" s="167">
        <f t="shared" si="25"/>
        <v>0.9511273636659636</v>
      </c>
      <c r="H602" s="49"/>
      <c r="I602" s="49"/>
    </row>
    <row r="603" spans="1:9" ht="12.75">
      <c r="A603" s="19"/>
      <c r="B603" s="5"/>
      <c r="C603" s="5"/>
      <c r="D603" s="5"/>
      <c r="E603" s="28"/>
      <c r="F603" s="49"/>
      <c r="G603" s="167"/>
      <c r="H603" s="49"/>
      <c r="I603" s="49"/>
    </row>
    <row r="604" spans="1:9" ht="12.75">
      <c r="A604" s="20" t="s">
        <v>639</v>
      </c>
      <c r="B604" s="88" t="s">
        <v>69</v>
      </c>
      <c r="C604" s="4"/>
      <c r="D604" s="4"/>
      <c r="E604" s="30">
        <v>3057</v>
      </c>
      <c r="F604" s="72">
        <v>3055.92</v>
      </c>
      <c r="G604" s="168">
        <f t="shared" si="25"/>
        <v>0.9996467124631992</v>
      </c>
      <c r="H604" s="49"/>
      <c r="I604" s="49"/>
    </row>
    <row r="605" spans="1:9" ht="12.75">
      <c r="A605" s="19" t="s">
        <v>662</v>
      </c>
      <c r="B605" s="87" t="s">
        <v>641</v>
      </c>
      <c r="C605" s="5"/>
      <c r="D605" s="5"/>
      <c r="E605" s="28">
        <f>SUM(E604)</f>
        <v>3057</v>
      </c>
      <c r="F605" s="28">
        <f>SUM(F604)</f>
        <v>3055.92</v>
      </c>
      <c r="G605" s="167">
        <f t="shared" si="25"/>
        <v>0.9996467124631992</v>
      </c>
      <c r="H605" s="49"/>
      <c r="I605" s="49"/>
    </row>
    <row r="606" spans="1:9" ht="12.75">
      <c r="A606" s="19"/>
      <c r="B606" s="87" t="s">
        <v>640</v>
      </c>
      <c r="C606" s="5"/>
      <c r="D606" s="5"/>
      <c r="E606" s="28"/>
      <c r="F606" s="49"/>
      <c r="G606" s="167"/>
      <c r="H606" s="49"/>
      <c r="I606" s="49"/>
    </row>
    <row r="607" spans="1:9" ht="12.75">
      <c r="A607" s="19"/>
      <c r="B607" s="5"/>
      <c r="C607" s="5"/>
      <c r="D607" s="5"/>
      <c r="E607" s="28"/>
      <c r="F607" s="49"/>
      <c r="G607" s="167"/>
      <c r="H607" s="49"/>
      <c r="I607" s="49"/>
    </row>
    <row r="608" spans="1:9" ht="12.75">
      <c r="A608" s="19" t="s">
        <v>642</v>
      </c>
      <c r="B608" s="87" t="s">
        <v>649</v>
      </c>
      <c r="C608" s="5"/>
      <c r="D608" s="5"/>
      <c r="E608" s="28">
        <v>192359</v>
      </c>
      <c r="F608" s="49">
        <v>192340</v>
      </c>
      <c r="G608" s="167">
        <f aca="true" t="shared" si="26" ref="G608:G623">F608/E608</f>
        <v>0.9999012263528091</v>
      </c>
      <c r="H608" s="49"/>
      <c r="I608" s="49"/>
    </row>
    <row r="609" spans="1:9" ht="12.75">
      <c r="A609" s="19" t="s">
        <v>643</v>
      </c>
      <c r="B609" s="87" t="s">
        <v>593</v>
      </c>
      <c r="C609" s="5"/>
      <c r="D609" s="5"/>
      <c r="E609" s="28">
        <v>29706</v>
      </c>
      <c r="F609" s="49">
        <v>28111</v>
      </c>
      <c r="G609" s="167">
        <f t="shared" si="26"/>
        <v>0.9463071433380462</v>
      </c>
      <c r="H609" s="49"/>
      <c r="I609" s="49"/>
    </row>
    <row r="610" spans="1:9" ht="12.75">
      <c r="A610" s="19" t="s">
        <v>644</v>
      </c>
      <c r="B610" s="87" t="s">
        <v>57</v>
      </c>
      <c r="C610" s="5"/>
      <c r="D610" s="5"/>
      <c r="E610" s="28">
        <v>6934</v>
      </c>
      <c r="F610" s="49">
        <v>6490.84</v>
      </c>
      <c r="G610" s="167">
        <f t="shared" si="26"/>
        <v>0.9360888376117681</v>
      </c>
      <c r="H610" s="49"/>
      <c r="I610" s="49"/>
    </row>
    <row r="611" spans="1:9" ht="12.75">
      <c r="A611" s="19" t="s">
        <v>745</v>
      </c>
      <c r="B611" s="87" t="s">
        <v>59</v>
      </c>
      <c r="C611" s="5"/>
      <c r="D611" s="5"/>
      <c r="E611" s="28">
        <v>512</v>
      </c>
      <c r="F611" s="49">
        <v>511.42</v>
      </c>
      <c r="G611" s="167">
        <f t="shared" si="26"/>
        <v>0.9988671875</v>
      </c>
      <c r="H611" s="49"/>
      <c r="I611" s="49"/>
    </row>
    <row r="612" spans="1:9" ht="12.75">
      <c r="A612" s="19" t="s">
        <v>645</v>
      </c>
      <c r="B612" s="87" t="s">
        <v>61</v>
      </c>
      <c r="C612" s="5"/>
      <c r="D612" s="5"/>
      <c r="E612" s="28">
        <v>10100.13</v>
      </c>
      <c r="F612" s="49">
        <v>9951.99</v>
      </c>
      <c r="G612" s="167">
        <f t="shared" si="26"/>
        <v>0.9853328620522707</v>
      </c>
      <c r="H612" s="49"/>
      <c r="I612" s="49"/>
    </row>
    <row r="613" spans="1:9" ht="12.75">
      <c r="A613" s="19" t="s">
        <v>646</v>
      </c>
      <c r="B613" s="87" t="s">
        <v>63</v>
      </c>
      <c r="C613" s="5"/>
      <c r="D613" s="5"/>
      <c r="E613" s="28">
        <v>1428.49</v>
      </c>
      <c r="F613" s="49">
        <v>1407.55</v>
      </c>
      <c r="G613" s="167">
        <f t="shared" si="26"/>
        <v>0.9853411644463734</v>
      </c>
      <c r="H613" s="49"/>
      <c r="I613" s="49"/>
    </row>
    <row r="614" spans="1:9" ht="12.75">
      <c r="A614" s="19" t="s">
        <v>746</v>
      </c>
      <c r="B614" s="87" t="s">
        <v>585</v>
      </c>
      <c r="C614" s="5"/>
      <c r="D614" s="5"/>
      <c r="E614" s="28">
        <v>51165.19</v>
      </c>
      <c r="F614" s="49">
        <v>51165.19</v>
      </c>
      <c r="G614" s="167">
        <f t="shared" si="26"/>
        <v>1</v>
      </c>
      <c r="H614" s="49"/>
      <c r="I614" s="49"/>
    </row>
    <row r="615" spans="1:9" ht="12.75">
      <c r="A615" s="19" t="s">
        <v>647</v>
      </c>
      <c r="B615" s="87" t="s">
        <v>49</v>
      </c>
      <c r="C615" s="5"/>
      <c r="D615" s="5"/>
      <c r="E615" s="28">
        <v>9365.7</v>
      </c>
      <c r="F615" s="49">
        <v>9226.34</v>
      </c>
      <c r="G615" s="167">
        <f t="shared" si="26"/>
        <v>0.9851201725444975</v>
      </c>
      <c r="H615" s="49"/>
      <c r="I615" s="49"/>
    </row>
    <row r="616" spans="1:9" ht="12.75">
      <c r="A616" s="19" t="s">
        <v>747</v>
      </c>
      <c r="B616" s="87" t="s">
        <v>257</v>
      </c>
      <c r="C616" s="5"/>
      <c r="D616" s="5"/>
      <c r="E616" s="28">
        <v>701.56</v>
      </c>
      <c r="F616" s="49">
        <v>701.56</v>
      </c>
      <c r="G616" s="167">
        <f t="shared" si="26"/>
        <v>1</v>
      </c>
      <c r="H616" s="49"/>
      <c r="I616" s="49"/>
    </row>
    <row r="617" spans="1:9" ht="12.75">
      <c r="A617" s="19" t="s">
        <v>892</v>
      </c>
      <c r="B617" s="87" t="s">
        <v>573</v>
      </c>
      <c r="C617" s="5"/>
      <c r="D617" s="5"/>
      <c r="E617" s="28">
        <v>48</v>
      </c>
      <c r="F617" s="49">
        <v>44.17</v>
      </c>
      <c r="G617" s="167">
        <f t="shared" si="26"/>
        <v>0.9202083333333334</v>
      </c>
      <c r="H617" s="49"/>
      <c r="I617" s="49"/>
    </row>
    <row r="618" spans="1:9" ht="12.75">
      <c r="A618" s="19" t="s">
        <v>648</v>
      </c>
      <c r="B618" s="87" t="s">
        <v>69</v>
      </c>
      <c r="C618" s="5"/>
      <c r="D618" s="5"/>
      <c r="E618" s="28">
        <v>21032.52</v>
      </c>
      <c r="F618" s="49">
        <v>20542.52</v>
      </c>
      <c r="G618" s="167">
        <f t="shared" si="26"/>
        <v>0.9767027441314688</v>
      </c>
      <c r="H618" s="49"/>
      <c r="I618" s="49"/>
    </row>
    <row r="619" spans="1:9" ht="12.75">
      <c r="A619" s="19" t="s">
        <v>748</v>
      </c>
      <c r="B619" s="87" t="s">
        <v>70</v>
      </c>
      <c r="C619" s="5"/>
      <c r="D619" s="5"/>
      <c r="E619" s="28">
        <v>100</v>
      </c>
      <c r="F619" s="49">
        <v>0</v>
      </c>
      <c r="G619" s="167">
        <f t="shared" si="26"/>
        <v>0</v>
      </c>
      <c r="H619" s="49"/>
      <c r="I619" s="49"/>
    </row>
    <row r="620" spans="1:9" ht="12.75">
      <c r="A620" s="19" t="s">
        <v>749</v>
      </c>
      <c r="B620" s="87" t="s">
        <v>245</v>
      </c>
      <c r="C620" s="5"/>
      <c r="D620" s="5"/>
      <c r="E620" s="28">
        <v>403</v>
      </c>
      <c r="F620" s="49">
        <v>354.02</v>
      </c>
      <c r="G620" s="167">
        <f t="shared" si="26"/>
        <v>0.8784615384615384</v>
      </c>
      <c r="H620" s="49"/>
      <c r="I620" s="49"/>
    </row>
    <row r="621" spans="1:9" ht="12.75">
      <c r="A621" s="19" t="s">
        <v>893</v>
      </c>
      <c r="B621" s="152" t="s">
        <v>787</v>
      </c>
      <c r="C621" s="5"/>
      <c r="D621" s="51"/>
      <c r="E621" s="28">
        <v>200</v>
      </c>
      <c r="F621" s="49">
        <v>0</v>
      </c>
      <c r="G621" s="167">
        <f t="shared" si="26"/>
        <v>0</v>
      </c>
      <c r="H621" s="49"/>
      <c r="I621" s="49"/>
    </row>
    <row r="622" spans="1:9" ht="12.75">
      <c r="A622" s="20" t="s">
        <v>894</v>
      </c>
      <c r="B622" s="242" t="s">
        <v>801</v>
      </c>
      <c r="C622" s="4"/>
      <c r="D622" s="113"/>
      <c r="E622" s="30">
        <v>1177.41</v>
      </c>
      <c r="F622" s="72">
        <v>977.41</v>
      </c>
      <c r="G622" s="168">
        <f t="shared" si="26"/>
        <v>0.8301356366940996</v>
      </c>
      <c r="H622" s="49"/>
      <c r="I622" s="49"/>
    </row>
    <row r="623" spans="1:9" ht="12.75">
      <c r="A623" s="19" t="s">
        <v>568</v>
      </c>
      <c r="B623" s="87" t="s">
        <v>650</v>
      </c>
      <c r="C623" s="5"/>
      <c r="D623" s="5"/>
      <c r="E623" s="28">
        <f>SUM(E608:E622)</f>
        <v>325233</v>
      </c>
      <c r="F623" s="28">
        <f>SUM(F608:F622)</f>
        <v>321824.01</v>
      </c>
      <c r="G623" s="167">
        <f t="shared" si="26"/>
        <v>0.9895183145621754</v>
      </c>
      <c r="H623" s="49"/>
      <c r="I623" s="49"/>
    </row>
    <row r="624" spans="1:9" ht="12.75">
      <c r="A624" s="19"/>
      <c r="B624" s="5"/>
      <c r="C624" s="5"/>
      <c r="D624" s="5"/>
      <c r="E624" s="28"/>
      <c r="F624" s="49"/>
      <c r="G624" s="167"/>
      <c r="H624" s="49"/>
      <c r="I624" s="49"/>
    </row>
    <row r="625" spans="1:9" ht="12.75">
      <c r="A625" s="20" t="s">
        <v>651</v>
      </c>
      <c r="B625" s="88" t="s">
        <v>69</v>
      </c>
      <c r="C625" s="4"/>
      <c r="D625" s="4"/>
      <c r="E625" s="30">
        <v>1994</v>
      </c>
      <c r="F625" s="72">
        <v>1394</v>
      </c>
      <c r="G625" s="168">
        <f>F625/E625</f>
        <v>0.6990972918756269</v>
      </c>
      <c r="H625" s="49"/>
      <c r="I625" s="49"/>
    </row>
    <row r="626" spans="1:9" ht="12.75">
      <c r="A626" s="19" t="s">
        <v>214</v>
      </c>
      <c r="B626" s="5" t="s">
        <v>299</v>
      </c>
      <c r="C626" s="5"/>
      <c r="D626" s="5"/>
      <c r="E626" s="28">
        <f>SUM(E625:E625)</f>
        <v>1994</v>
      </c>
      <c r="F626" s="28">
        <f>SUM(F625:F625)</f>
        <v>1394</v>
      </c>
      <c r="G626" s="167">
        <f>F626/E626</f>
        <v>0.6990972918756269</v>
      </c>
      <c r="H626" s="49"/>
      <c r="I626" s="49"/>
    </row>
    <row r="627" spans="1:9" ht="13.5" thickBot="1">
      <c r="A627" s="17"/>
      <c r="B627" s="10"/>
      <c r="C627" s="10"/>
      <c r="D627" s="10"/>
      <c r="E627" s="33"/>
      <c r="F627" s="200"/>
      <c r="G627" s="17"/>
      <c r="H627" s="5"/>
      <c r="I627" s="5"/>
    </row>
    <row r="628" spans="1:9" ht="12.75">
      <c r="A628" s="56">
        <v>854</v>
      </c>
      <c r="B628" s="57" t="s">
        <v>25</v>
      </c>
      <c r="C628" s="57"/>
      <c r="D628" s="57"/>
      <c r="E628" s="50">
        <f>SUM(E602+E605+E623+E626)</f>
        <v>1061246</v>
      </c>
      <c r="F628" s="50">
        <f>SUM(F602+F605+F623+F626)</f>
        <v>1021511.8900000001</v>
      </c>
      <c r="G628" s="169">
        <f>F628/E628</f>
        <v>0.962559001400241</v>
      </c>
      <c r="H628" s="37"/>
      <c r="I628" s="37"/>
    </row>
    <row r="629" spans="1:9" ht="12.75">
      <c r="A629" s="107"/>
      <c r="B629" s="107"/>
      <c r="C629" s="9"/>
      <c r="D629" s="9"/>
      <c r="E629" s="197"/>
      <c r="F629" s="234"/>
      <c r="G629" s="108"/>
      <c r="H629" s="37"/>
      <c r="I629" s="37"/>
    </row>
    <row r="630" spans="1:9" ht="12.75">
      <c r="A630" s="40" t="s">
        <v>292</v>
      </c>
      <c r="B630" s="5" t="s">
        <v>580</v>
      </c>
      <c r="C630" s="5"/>
      <c r="D630" s="52"/>
      <c r="E630" s="63">
        <v>1200</v>
      </c>
      <c r="F630" s="83">
        <v>221.7</v>
      </c>
      <c r="G630" s="167">
        <f aca="true" t="shared" si="27" ref="G630:G656">F630/E630</f>
        <v>0.18475</v>
      </c>
      <c r="H630" s="37"/>
      <c r="I630" s="37"/>
    </row>
    <row r="631" spans="1:9" ht="12.75">
      <c r="A631" s="19" t="s">
        <v>201</v>
      </c>
      <c r="B631" s="5" t="s">
        <v>57</v>
      </c>
      <c r="C631" s="5"/>
      <c r="D631" s="5"/>
      <c r="E631" s="28">
        <v>81122</v>
      </c>
      <c r="F631" s="49">
        <v>80404</v>
      </c>
      <c r="G631" s="167">
        <f t="shared" si="27"/>
        <v>0.9911491334040088</v>
      </c>
      <c r="H631" s="37"/>
      <c r="I631" s="37"/>
    </row>
    <row r="632" spans="1:9" ht="12.75">
      <c r="A632" s="19" t="s">
        <v>202</v>
      </c>
      <c r="B632" s="5" t="s">
        <v>59</v>
      </c>
      <c r="C632" s="5"/>
      <c r="D632" s="5"/>
      <c r="E632" s="28">
        <v>6279</v>
      </c>
      <c r="F632" s="49">
        <v>6278.86</v>
      </c>
      <c r="G632" s="167">
        <f t="shared" si="27"/>
        <v>0.9999777034559643</v>
      </c>
      <c r="H632" s="37"/>
      <c r="I632" s="37"/>
    </row>
    <row r="633" spans="1:9" ht="12.75">
      <c r="A633" s="19" t="s">
        <v>203</v>
      </c>
      <c r="B633" s="5" t="s">
        <v>61</v>
      </c>
      <c r="C633" s="5"/>
      <c r="D633" s="5"/>
      <c r="E633" s="28">
        <v>15124</v>
      </c>
      <c r="F633" s="49">
        <v>15096.01</v>
      </c>
      <c r="G633" s="167">
        <f t="shared" si="27"/>
        <v>0.9981492991272151</v>
      </c>
      <c r="H633" s="37"/>
      <c r="I633" s="37"/>
    </row>
    <row r="634" spans="1:9" ht="12.75">
      <c r="A634" s="19" t="s">
        <v>204</v>
      </c>
      <c r="B634" s="5" t="s">
        <v>63</v>
      </c>
      <c r="C634" s="5"/>
      <c r="D634" s="5"/>
      <c r="E634" s="28">
        <v>2124</v>
      </c>
      <c r="F634" s="49">
        <v>2123.77</v>
      </c>
      <c r="G634" s="167">
        <f t="shared" si="27"/>
        <v>0.999891713747646</v>
      </c>
      <c r="H634" s="37"/>
      <c r="I634" s="37"/>
    </row>
    <row r="635" spans="1:9" ht="12.75">
      <c r="A635" s="19" t="s">
        <v>652</v>
      </c>
      <c r="B635" s="87" t="s">
        <v>585</v>
      </c>
      <c r="C635" s="5"/>
      <c r="D635" s="5"/>
      <c r="E635" s="28">
        <v>1800</v>
      </c>
      <c r="F635" s="49">
        <v>1200</v>
      </c>
      <c r="G635" s="167">
        <f t="shared" si="27"/>
        <v>0.6666666666666666</v>
      </c>
      <c r="H635" s="37"/>
      <c r="I635" s="37"/>
    </row>
    <row r="636" spans="1:9" ht="12.75">
      <c r="A636" s="19" t="s">
        <v>205</v>
      </c>
      <c r="B636" s="5" t="s">
        <v>49</v>
      </c>
      <c r="C636" s="5"/>
      <c r="D636" s="5"/>
      <c r="E636" s="28">
        <v>14900</v>
      </c>
      <c r="F636" s="49">
        <v>14249.65</v>
      </c>
      <c r="G636" s="167">
        <f t="shared" si="27"/>
        <v>0.9563523489932886</v>
      </c>
      <c r="H636" s="37"/>
      <c r="I636" s="37"/>
    </row>
    <row r="637" spans="1:9" ht="12.75">
      <c r="A637" s="19" t="s">
        <v>206</v>
      </c>
      <c r="B637" s="5" t="s">
        <v>66</v>
      </c>
      <c r="C637" s="5"/>
      <c r="D637" s="5"/>
      <c r="E637" s="28">
        <v>95926</v>
      </c>
      <c r="F637" s="49">
        <v>84462.65</v>
      </c>
      <c r="G637" s="167">
        <f t="shared" si="27"/>
        <v>0.8804979880324416</v>
      </c>
      <c r="H637" s="37"/>
      <c r="I637" s="37"/>
    </row>
    <row r="638" spans="1:9" ht="12.75">
      <c r="A638" s="19" t="s">
        <v>207</v>
      </c>
      <c r="B638" s="5" t="s">
        <v>50</v>
      </c>
      <c r="C638" s="5"/>
      <c r="D638" s="5"/>
      <c r="E638" s="28">
        <v>8300</v>
      </c>
      <c r="F638" s="49">
        <v>8257.12</v>
      </c>
      <c r="G638" s="167">
        <f t="shared" si="27"/>
        <v>0.9948337349397591</v>
      </c>
      <c r="H638" s="49"/>
      <c r="I638" s="49"/>
    </row>
    <row r="639" spans="1:9" ht="12.75">
      <c r="A639" s="19" t="s">
        <v>653</v>
      </c>
      <c r="B639" s="87" t="s">
        <v>573</v>
      </c>
      <c r="C639" s="5"/>
      <c r="D639" s="5"/>
      <c r="E639" s="28">
        <v>400</v>
      </c>
      <c r="F639" s="49">
        <v>353.35</v>
      </c>
      <c r="G639" s="167">
        <f t="shared" si="27"/>
        <v>0.883375</v>
      </c>
      <c r="H639" s="49"/>
      <c r="I639" s="49"/>
    </row>
    <row r="640" spans="1:9" ht="12.75">
      <c r="A640" s="19" t="s">
        <v>208</v>
      </c>
      <c r="B640" s="5" t="s">
        <v>209</v>
      </c>
      <c r="C640" s="5"/>
      <c r="D640" s="5"/>
      <c r="E640" s="28">
        <v>66080</v>
      </c>
      <c r="F640" s="49">
        <v>66061.17</v>
      </c>
      <c r="G640" s="167">
        <f t="shared" si="27"/>
        <v>0.9997150423728813</v>
      </c>
      <c r="H640" s="49"/>
      <c r="I640" s="49"/>
    </row>
    <row r="641" spans="1:9" ht="12.75">
      <c r="A641" s="19" t="s">
        <v>895</v>
      </c>
      <c r="B641" s="87" t="s">
        <v>799</v>
      </c>
      <c r="C641" s="5"/>
      <c r="D641" s="5"/>
      <c r="E641" s="28">
        <v>1600</v>
      </c>
      <c r="F641" s="49">
        <v>985.3</v>
      </c>
      <c r="G641" s="167">
        <f t="shared" si="27"/>
        <v>0.6158125</v>
      </c>
      <c r="H641" s="49"/>
      <c r="I641" s="49"/>
    </row>
    <row r="642" spans="1:9" ht="12.75">
      <c r="A642" s="19" t="s">
        <v>896</v>
      </c>
      <c r="B642" s="87" t="s">
        <v>817</v>
      </c>
      <c r="C642" s="5"/>
      <c r="D642" s="5"/>
      <c r="E642" s="28">
        <v>8200</v>
      </c>
      <c r="F642" s="49">
        <v>5201</v>
      </c>
      <c r="G642" s="167">
        <f t="shared" si="27"/>
        <v>0.6342682926829268</v>
      </c>
      <c r="H642" s="49"/>
      <c r="I642" s="49"/>
    </row>
    <row r="643" spans="1:9" ht="12.75">
      <c r="A643" s="19" t="s">
        <v>210</v>
      </c>
      <c r="B643" s="5" t="s">
        <v>70</v>
      </c>
      <c r="C643" s="5"/>
      <c r="D643" s="5"/>
      <c r="E643" s="28">
        <v>400</v>
      </c>
      <c r="F643" s="49">
        <v>0</v>
      </c>
      <c r="G643" s="167">
        <f t="shared" si="27"/>
        <v>0</v>
      </c>
      <c r="H643" s="5"/>
      <c r="I643" s="49"/>
    </row>
    <row r="644" spans="1:9" ht="12.75">
      <c r="A644" s="19" t="s">
        <v>211</v>
      </c>
      <c r="B644" s="5" t="s">
        <v>72</v>
      </c>
      <c r="C644" s="5"/>
      <c r="D644" s="5"/>
      <c r="E644" s="28">
        <v>13100</v>
      </c>
      <c r="F644" s="49">
        <v>8964.43</v>
      </c>
      <c r="G644" s="167">
        <f t="shared" si="27"/>
        <v>0.6843076335877862</v>
      </c>
      <c r="H644" s="49"/>
      <c r="I644" s="49"/>
    </row>
    <row r="645" spans="1:9" ht="12.75">
      <c r="A645" s="19" t="s">
        <v>215</v>
      </c>
      <c r="B645" s="87" t="s">
        <v>245</v>
      </c>
      <c r="C645" s="5"/>
      <c r="D645" s="5"/>
      <c r="E645" s="28">
        <v>3433</v>
      </c>
      <c r="F645" s="49">
        <v>3432.96</v>
      </c>
      <c r="G645" s="167">
        <f t="shared" si="27"/>
        <v>0.9999883483833382</v>
      </c>
      <c r="H645" s="49"/>
      <c r="I645" s="49"/>
    </row>
    <row r="646" spans="1:9" ht="12.75">
      <c r="A646" s="20"/>
      <c r="B646" s="88"/>
      <c r="C646" s="4"/>
      <c r="D646" s="4"/>
      <c r="E646" s="30"/>
      <c r="F646" s="72"/>
      <c r="G646" s="168"/>
      <c r="H646" s="49"/>
      <c r="I646" s="49"/>
    </row>
    <row r="647" spans="1:9" ht="12.75">
      <c r="A647" s="5"/>
      <c r="B647" s="87"/>
      <c r="C647" s="5"/>
      <c r="D647" s="5"/>
      <c r="E647" s="49"/>
      <c r="F647" s="49"/>
      <c r="G647" s="170"/>
      <c r="H647" s="49"/>
      <c r="I647" s="49"/>
    </row>
    <row r="648" spans="1:9" ht="12.75">
      <c r="A648" s="5"/>
      <c r="B648" s="87"/>
      <c r="C648" s="5"/>
      <c r="D648" s="5"/>
      <c r="E648" s="49"/>
      <c r="F648" s="49"/>
      <c r="G648" s="170"/>
      <c r="H648" s="49"/>
      <c r="I648" s="49"/>
    </row>
    <row r="649" spans="1:9" ht="13.5" thickBot="1">
      <c r="A649" s="39"/>
      <c r="B649" s="39"/>
      <c r="C649" s="39"/>
      <c r="D649" s="39"/>
      <c r="E649" s="221"/>
      <c r="F649" s="221"/>
      <c r="G649" s="39"/>
      <c r="H649" s="49"/>
      <c r="I649" s="49"/>
    </row>
    <row r="650" spans="1:9" ht="13.5" thickTop="1">
      <c r="A650" s="11" t="s">
        <v>311</v>
      </c>
      <c r="B650" s="25"/>
      <c r="C650" s="25"/>
      <c r="D650" s="25"/>
      <c r="E650" s="212" t="s">
        <v>313</v>
      </c>
      <c r="F650" s="214" t="s">
        <v>368</v>
      </c>
      <c r="G650" s="11" t="s">
        <v>369</v>
      </c>
      <c r="H650" s="49"/>
      <c r="I650" s="49"/>
    </row>
    <row r="651" spans="1:9" ht="13.5" thickBot="1">
      <c r="A651" s="12" t="s">
        <v>310</v>
      </c>
      <c r="B651" s="6" t="s">
        <v>312</v>
      </c>
      <c r="C651" s="6"/>
      <c r="D651" s="6"/>
      <c r="E651" s="195" t="s">
        <v>45</v>
      </c>
      <c r="F651" s="194" t="s">
        <v>45</v>
      </c>
      <c r="G651" s="12" t="s">
        <v>370</v>
      </c>
      <c r="H651" s="49"/>
      <c r="I651" s="49"/>
    </row>
    <row r="652" spans="1:9" ht="14.25" thickBot="1" thickTop="1">
      <c r="A652" s="44" t="s">
        <v>20</v>
      </c>
      <c r="B652" s="43" t="s">
        <v>21</v>
      </c>
      <c r="C652" s="43"/>
      <c r="D652" s="43"/>
      <c r="E652" s="222" t="s">
        <v>22</v>
      </c>
      <c r="F652" s="223" t="s">
        <v>270</v>
      </c>
      <c r="G652" s="44" t="s">
        <v>349</v>
      </c>
      <c r="H652" s="49"/>
      <c r="I652" s="49"/>
    </row>
    <row r="653" spans="1:9" ht="12.75">
      <c r="A653" s="19"/>
      <c r="B653" s="87"/>
      <c r="C653" s="5"/>
      <c r="D653" s="5"/>
      <c r="E653" s="28"/>
      <c r="F653" s="49"/>
      <c r="G653" s="167"/>
      <c r="H653" s="49"/>
      <c r="I653" s="49"/>
    </row>
    <row r="654" spans="1:9" ht="12.75">
      <c r="A654" s="19" t="s">
        <v>897</v>
      </c>
      <c r="B654" s="152" t="s">
        <v>787</v>
      </c>
      <c r="C654" s="5"/>
      <c r="D654" s="51"/>
      <c r="E654" s="28">
        <v>200</v>
      </c>
      <c r="F654" s="49">
        <v>60</v>
      </c>
      <c r="G654" s="167">
        <f t="shared" si="27"/>
        <v>0.3</v>
      </c>
      <c r="H654" s="49"/>
      <c r="I654" s="49"/>
    </row>
    <row r="655" spans="1:9" ht="12.75">
      <c r="A655" s="20" t="s">
        <v>898</v>
      </c>
      <c r="B655" s="242" t="s">
        <v>801</v>
      </c>
      <c r="C655" s="4"/>
      <c r="D655" s="113"/>
      <c r="E655" s="30">
        <v>2000</v>
      </c>
      <c r="F655" s="72">
        <v>208.26</v>
      </c>
      <c r="G655" s="168">
        <f t="shared" si="27"/>
        <v>0.10413</v>
      </c>
      <c r="H655" s="49"/>
      <c r="I655" s="49"/>
    </row>
    <row r="656" spans="1:9" ht="12.75">
      <c r="A656" s="19" t="s">
        <v>33</v>
      </c>
      <c r="B656" s="5" t="s">
        <v>34</v>
      </c>
      <c r="C656" s="5"/>
      <c r="D656" s="5"/>
      <c r="E656" s="28">
        <f>SUM(E630:E655)</f>
        <v>322188</v>
      </c>
      <c r="F656" s="49">
        <f>SUM(F630:F655)</f>
        <v>297560.23</v>
      </c>
      <c r="G656" s="167">
        <f t="shared" si="27"/>
        <v>0.9235608712925372</v>
      </c>
      <c r="H656" s="49"/>
      <c r="I656" s="49"/>
    </row>
    <row r="657" spans="1:9" ht="12.75">
      <c r="A657" s="19"/>
      <c r="B657" s="5"/>
      <c r="C657" s="5"/>
      <c r="D657" s="5"/>
      <c r="E657" s="28"/>
      <c r="F657" s="49"/>
      <c r="G657" s="19"/>
      <c r="H657" s="5"/>
      <c r="I657" s="5"/>
    </row>
    <row r="658" spans="1:9" ht="12.75">
      <c r="A658" s="19" t="s">
        <v>291</v>
      </c>
      <c r="B658" s="5" t="s">
        <v>580</v>
      </c>
      <c r="C658" s="5"/>
      <c r="D658" s="5"/>
      <c r="E658" s="28">
        <v>400</v>
      </c>
      <c r="F658" s="49">
        <v>73.9</v>
      </c>
      <c r="G658" s="167">
        <f aca="true" t="shared" si="28" ref="G658:G670">F658/E658</f>
        <v>0.18475000000000003</v>
      </c>
      <c r="H658" s="55"/>
      <c r="I658" s="49"/>
    </row>
    <row r="659" spans="1:9" ht="12.75">
      <c r="A659" s="19" t="s">
        <v>216</v>
      </c>
      <c r="B659" s="5" t="s">
        <v>57</v>
      </c>
      <c r="C659" s="5"/>
      <c r="D659" s="5"/>
      <c r="E659" s="28">
        <v>20010</v>
      </c>
      <c r="F659" s="49">
        <v>19977.6</v>
      </c>
      <c r="G659" s="167">
        <f t="shared" si="28"/>
        <v>0.9983808095952024</v>
      </c>
      <c r="H659" s="5"/>
      <c r="I659" s="49"/>
    </row>
    <row r="660" spans="1:9" ht="12.75">
      <c r="A660" s="19" t="s">
        <v>217</v>
      </c>
      <c r="B660" s="5" t="s">
        <v>59</v>
      </c>
      <c r="C660" s="5"/>
      <c r="D660" s="5"/>
      <c r="E660" s="28">
        <v>1488</v>
      </c>
      <c r="F660" s="49">
        <v>1487.95</v>
      </c>
      <c r="G660" s="167">
        <f t="shared" si="28"/>
        <v>0.9999663978494624</v>
      </c>
      <c r="H660" s="49"/>
      <c r="I660" s="49"/>
    </row>
    <row r="661" spans="1:9" ht="12.75">
      <c r="A661" s="19" t="s">
        <v>218</v>
      </c>
      <c r="B661" s="5" t="s">
        <v>61</v>
      </c>
      <c r="C661" s="5"/>
      <c r="D661" s="5"/>
      <c r="E661" s="28">
        <v>3699</v>
      </c>
      <c r="F661" s="49">
        <v>3689.9</v>
      </c>
      <c r="G661" s="167">
        <f t="shared" si="28"/>
        <v>0.9975398756420655</v>
      </c>
      <c r="H661" s="5"/>
      <c r="I661" s="49"/>
    </row>
    <row r="662" spans="1:9" ht="12.75">
      <c r="A662" s="19" t="s">
        <v>219</v>
      </c>
      <c r="B662" s="5" t="s">
        <v>63</v>
      </c>
      <c r="C662" s="5"/>
      <c r="D662" s="5"/>
      <c r="E662" s="28">
        <v>532</v>
      </c>
      <c r="F662" s="49">
        <v>525.93</v>
      </c>
      <c r="G662" s="167">
        <f t="shared" si="28"/>
        <v>0.9885902255639096</v>
      </c>
      <c r="H662" s="5"/>
      <c r="I662" s="49"/>
    </row>
    <row r="663" spans="1:9" ht="12.75">
      <c r="A663" s="19" t="s">
        <v>654</v>
      </c>
      <c r="B663" s="87" t="s">
        <v>585</v>
      </c>
      <c r="C663" s="5"/>
      <c r="D663" s="5"/>
      <c r="E663" s="28">
        <v>5520</v>
      </c>
      <c r="F663" s="49">
        <v>5436</v>
      </c>
      <c r="G663" s="167">
        <f t="shared" si="28"/>
        <v>0.9847826086956522</v>
      </c>
      <c r="H663" s="5"/>
      <c r="I663" s="49"/>
    </row>
    <row r="664" spans="1:9" ht="12.75">
      <c r="A664" s="19" t="s">
        <v>220</v>
      </c>
      <c r="B664" s="5" t="s">
        <v>49</v>
      </c>
      <c r="C664" s="5"/>
      <c r="D664" s="5"/>
      <c r="E664" s="28">
        <v>13500</v>
      </c>
      <c r="F664" s="49">
        <v>13276.07</v>
      </c>
      <c r="G664" s="167">
        <f t="shared" si="28"/>
        <v>0.9834125925925926</v>
      </c>
      <c r="H664" s="49"/>
      <c r="I664" s="49"/>
    </row>
    <row r="665" spans="1:9" ht="12.75">
      <c r="A665" s="19" t="s">
        <v>655</v>
      </c>
      <c r="B665" s="87" t="s">
        <v>573</v>
      </c>
      <c r="C665" s="5"/>
      <c r="D665" s="5"/>
      <c r="E665" s="28">
        <v>200</v>
      </c>
      <c r="F665" s="49">
        <v>88.34</v>
      </c>
      <c r="G665" s="167">
        <f t="shared" si="28"/>
        <v>0.44170000000000004</v>
      </c>
      <c r="H665" s="49"/>
      <c r="I665" s="49"/>
    </row>
    <row r="666" spans="1:9" ht="12.75">
      <c r="A666" s="19" t="s">
        <v>221</v>
      </c>
      <c r="B666" s="5" t="s">
        <v>69</v>
      </c>
      <c r="C666" s="5"/>
      <c r="D666" s="5"/>
      <c r="E666" s="28">
        <v>14320</v>
      </c>
      <c r="F666" s="49">
        <v>13112.32</v>
      </c>
      <c r="G666" s="167">
        <f t="shared" si="28"/>
        <v>0.9156648044692737</v>
      </c>
      <c r="H666" s="49"/>
      <c r="I666" s="49"/>
    </row>
    <row r="667" spans="1:9" ht="12.75">
      <c r="A667" s="19" t="s">
        <v>222</v>
      </c>
      <c r="B667" s="5" t="s">
        <v>72</v>
      </c>
      <c r="C667" s="5"/>
      <c r="D667" s="5"/>
      <c r="E667" s="28">
        <v>21703</v>
      </c>
      <c r="F667" s="49">
        <v>21605.43</v>
      </c>
      <c r="G667" s="167">
        <f t="shared" si="28"/>
        <v>0.9955043081601622</v>
      </c>
      <c r="H667" s="49"/>
      <c r="I667" s="49"/>
    </row>
    <row r="668" spans="1:9" ht="12.75">
      <c r="A668" s="19" t="s">
        <v>223</v>
      </c>
      <c r="B668" s="87" t="s">
        <v>245</v>
      </c>
      <c r="C668" s="5"/>
      <c r="D668" s="5"/>
      <c r="E668" s="28">
        <v>902</v>
      </c>
      <c r="F668" s="49">
        <v>901.15</v>
      </c>
      <c r="G668" s="167">
        <f t="shared" si="28"/>
        <v>0.9990576496674057</v>
      </c>
      <c r="H668" s="49"/>
      <c r="I668" s="49"/>
    </row>
    <row r="669" spans="1:9" ht="12.75">
      <c r="A669" s="19" t="s">
        <v>899</v>
      </c>
      <c r="B669" s="87" t="s">
        <v>252</v>
      </c>
      <c r="C669" s="5"/>
      <c r="D669" s="5"/>
      <c r="E669" s="28">
        <v>8000</v>
      </c>
      <c r="F669" s="49">
        <v>8000</v>
      </c>
      <c r="G669" s="168">
        <f t="shared" si="28"/>
        <v>1</v>
      </c>
      <c r="H669" s="49"/>
      <c r="I669" s="49"/>
    </row>
    <row r="670" spans="1:9" ht="12.75">
      <c r="A670" s="38" t="s">
        <v>35</v>
      </c>
      <c r="B670" s="62" t="s">
        <v>36</v>
      </c>
      <c r="C670" s="62"/>
      <c r="D670" s="62"/>
      <c r="E670" s="213">
        <f>SUM(E658:E669)</f>
        <v>90274</v>
      </c>
      <c r="F670" s="112">
        <f>SUM(F658:F669)</f>
        <v>88174.59</v>
      </c>
      <c r="G670" s="167">
        <f t="shared" si="28"/>
        <v>0.9767440237499169</v>
      </c>
      <c r="H670" s="49"/>
      <c r="I670" s="49"/>
    </row>
    <row r="671" spans="1:9" ht="12.75">
      <c r="A671" s="19"/>
      <c r="B671" s="5"/>
      <c r="C671" s="5"/>
      <c r="D671" s="5"/>
      <c r="E671" s="28"/>
      <c r="F671" s="49"/>
      <c r="G671" s="167"/>
      <c r="H671" s="49"/>
      <c r="I671" s="49"/>
    </row>
    <row r="672" spans="1:9" ht="12.75">
      <c r="A672" s="19" t="s">
        <v>224</v>
      </c>
      <c r="B672" s="5" t="s">
        <v>49</v>
      </c>
      <c r="C672" s="5"/>
      <c r="D672" s="5"/>
      <c r="E672" s="28">
        <v>400</v>
      </c>
      <c r="F672" s="49">
        <v>334.88</v>
      </c>
      <c r="G672" s="167">
        <f>F672/E672</f>
        <v>0.8371999999999999</v>
      </c>
      <c r="H672" s="5"/>
      <c r="I672" s="49"/>
    </row>
    <row r="673" spans="1:9" ht="12.75">
      <c r="A673" s="19" t="s">
        <v>750</v>
      </c>
      <c r="B673" s="87" t="s">
        <v>50</v>
      </c>
      <c r="C673" s="5"/>
      <c r="D673" s="5"/>
      <c r="E673" s="28">
        <v>210</v>
      </c>
      <c r="F673" s="49">
        <v>0</v>
      </c>
      <c r="G673" s="167">
        <f>F673/E673</f>
        <v>0</v>
      </c>
      <c r="H673" s="5"/>
      <c r="I673" s="49"/>
    </row>
    <row r="674" spans="1:9" ht="12.75">
      <c r="A674" s="20" t="s">
        <v>225</v>
      </c>
      <c r="B674" s="4" t="s">
        <v>69</v>
      </c>
      <c r="C674" s="4"/>
      <c r="D674" s="4"/>
      <c r="E674" s="30">
        <v>15400</v>
      </c>
      <c r="F674" s="72">
        <v>15272.36</v>
      </c>
      <c r="G674" s="168">
        <f>F674/E674</f>
        <v>0.9917116883116883</v>
      </c>
      <c r="H674" s="5"/>
      <c r="I674" s="49"/>
    </row>
    <row r="675" spans="1:9" ht="12.75">
      <c r="A675" s="38" t="s">
        <v>263</v>
      </c>
      <c r="B675" s="62" t="s">
        <v>226</v>
      </c>
      <c r="C675" s="62"/>
      <c r="D675" s="62"/>
      <c r="E675" s="213">
        <f>SUM(E672:E674)</f>
        <v>16010</v>
      </c>
      <c r="F675" s="112">
        <f>SUM(F672:F674)</f>
        <v>15607.24</v>
      </c>
      <c r="G675" s="172">
        <f>F675/E675</f>
        <v>0.974843222985634</v>
      </c>
      <c r="H675" s="5"/>
      <c r="I675" s="49"/>
    </row>
    <row r="676" spans="1:9" ht="12.75">
      <c r="A676" s="19"/>
      <c r="B676" s="5"/>
      <c r="C676" s="5"/>
      <c r="D676" s="5"/>
      <c r="E676" s="28"/>
      <c r="F676" s="49"/>
      <c r="G676" s="19"/>
      <c r="H676" s="5"/>
      <c r="I676" s="5"/>
    </row>
    <row r="677" spans="1:9" ht="12.75">
      <c r="A677" s="19" t="s">
        <v>679</v>
      </c>
      <c r="B677" s="87" t="s">
        <v>682</v>
      </c>
      <c r="C677" s="5"/>
      <c r="D677" s="5"/>
      <c r="E677" s="28">
        <v>54039</v>
      </c>
      <c r="F677" s="49">
        <v>50646.67</v>
      </c>
      <c r="G677" s="167">
        <f aca="true" t="shared" si="29" ref="G677:G685">F677/E677</f>
        <v>0.9372244119987416</v>
      </c>
      <c r="H677" s="5"/>
      <c r="I677" s="5"/>
    </row>
    <row r="678" spans="1:9" ht="12.75">
      <c r="A678" s="19" t="s">
        <v>680</v>
      </c>
      <c r="B678" s="87" t="s">
        <v>61</v>
      </c>
      <c r="C678" s="5"/>
      <c r="D678" s="5"/>
      <c r="E678" s="28">
        <v>9450</v>
      </c>
      <c r="F678" s="49">
        <v>8538.46</v>
      </c>
      <c r="G678" s="167">
        <f t="shared" si="29"/>
        <v>0.9035407407407406</v>
      </c>
      <c r="H678" s="5"/>
      <c r="I678" s="5"/>
    </row>
    <row r="679" spans="1:9" ht="12.75">
      <c r="A679" s="19" t="s">
        <v>681</v>
      </c>
      <c r="B679" s="87" t="s">
        <v>63</v>
      </c>
      <c r="C679" s="5"/>
      <c r="D679" s="5"/>
      <c r="E679" s="28">
        <v>336</v>
      </c>
      <c r="F679" s="49">
        <v>177.44</v>
      </c>
      <c r="G679" s="167">
        <f t="shared" si="29"/>
        <v>0.5280952380952381</v>
      </c>
      <c r="H679" s="5"/>
      <c r="I679" s="5"/>
    </row>
    <row r="680" spans="1:9" ht="12.75">
      <c r="A680" s="19" t="s">
        <v>227</v>
      </c>
      <c r="B680" s="5" t="s">
        <v>49</v>
      </c>
      <c r="C680" s="5"/>
      <c r="D680" s="5"/>
      <c r="E680" s="28">
        <v>10000</v>
      </c>
      <c r="F680" s="49">
        <v>6545.88</v>
      </c>
      <c r="G680" s="167">
        <f t="shared" si="29"/>
        <v>0.6545880000000001</v>
      </c>
      <c r="H680" s="49"/>
      <c r="I680" s="49"/>
    </row>
    <row r="681" spans="1:9" ht="12.75">
      <c r="A681" s="19" t="s">
        <v>228</v>
      </c>
      <c r="B681" s="5" t="s">
        <v>50</v>
      </c>
      <c r="C681" s="5"/>
      <c r="D681" s="5"/>
      <c r="E681" s="28">
        <v>2000</v>
      </c>
      <c r="F681" s="49">
        <v>828.99</v>
      </c>
      <c r="G681" s="167">
        <f t="shared" si="29"/>
        <v>0.414495</v>
      </c>
      <c r="H681" s="5"/>
      <c r="I681" s="49"/>
    </row>
    <row r="682" spans="1:9" ht="12.75">
      <c r="A682" s="19" t="s">
        <v>900</v>
      </c>
      <c r="B682" s="87" t="s">
        <v>573</v>
      </c>
      <c r="C682" s="5"/>
      <c r="D682" s="5"/>
      <c r="E682" s="28">
        <v>90</v>
      </c>
      <c r="F682" s="49">
        <v>30</v>
      </c>
      <c r="G682" s="167">
        <f t="shared" si="29"/>
        <v>0.3333333333333333</v>
      </c>
      <c r="H682" s="5"/>
      <c r="I682" s="49"/>
    </row>
    <row r="683" spans="1:9" ht="12.75">
      <c r="A683" s="19" t="s">
        <v>229</v>
      </c>
      <c r="B683" s="5" t="s">
        <v>69</v>
      </c>
      <c r="C683" s="5"/>
      <c r="D683" s="5"/>
      <c r="E683" s="28">
        <v>2787</v>
      </c>
      <c r="F683" s="49">
        <v>30</v>
      </c>
      <c r="G683" s="167">
        <f t="shared" si="29"/>
        <v>0.010764262648008612</v>
      </c>
      <c r="H683" s="5"/>
      <c r="I683" s="49"/>
    </row>
    <row r="684" spans="1:9" ht="12.75">
      <c r="A684" s="20" t="s">
        <v>230</v>
      </c>
      <c r="B684" s="4" t="s">
        <v>245</v>
      </c>
      <c r="C684" s="4"/>
      <c r="D684" s="4"/>
      <c r="E684" s="30">
        <v>4138</v>
      </c>
      <c r="F684" s="72">
        <v>4135.64</v>
      </c>
      <c r="G684" s="168">
        <f t="shared" si="29"/>
        <v>0.9994296761720639</v>
      </c>
      <c r="H684" s="5"/>
      <c r="I684" s="49"/>
    </row>
    <row r="685" spans="1:9" ht="12.75">
      <c r="A685" s="19" t="s">
        <v>37</v>
      </c>
      <c r="B685" s="5" t="s">
        <v>38</v>
      </c>
      <c r="C685" s="5"/>
      <c r="D685" s="5"/>
      <c r="E685" s="28">
        <f>SUM(E677:E684)</f>
        <v>82840</v>
      </c>
      <c r="F685" s="49">
        <f>SUM(F677:F684)</f>
        <v>70933.08</v>
      </c>
      <c r="G685" s="167">
        <f t="shared" si="29"/>
        <v>0.8562660550458716</v>
      </c>
      <c r="H685" s="55"/>
      <c r="I685" s="49"/>
    </row>
    <row r="686" spans="1:9" ht="12.75">
      <c r="A686" s="19"/>
      <c r="B686" s="5"/>
      <c r="C686" s="5"/>
      <c r="D686" s="5"/>
      <c r="E686" s="28"/>
      <c r="F686" s="49"/>
      <c r="G686" s="19"/>
      <c r="H686" s="5"/>
      <c r="I686" s="5"/>
    </row>
    <row r="687" spans="1:9" ht="12.75">
      <c r="A687" s="19" t="s">
        <v>231</v>
      </c>
      <c r="B687" s="5" t="s">
        <v>66</v>
      </c>
      <c r="C687" s="49"/>
      <c r="D687" s="49"/>
      <c r="E687" s="28">
        <v>121500</v>
      </c>
      <c r="F687" s="49">
        <v>108192.05</v>
      </c>
      <c r="G687" s="167">
        <f>F687/E687</f>
        <v>0.8904695473251029</v>
      </c>
      <c r="H687" s="5"/>
      <c r="I687" s="5"/>
    </row>
    <row r="688" spans="1:9" ht="12.75">
      <c r="A688" s="19" t="s">
        <v>232</v>
      </c>
      <c r="B688" s="5" t="s">
        <v>50</v>
      </c>
      <c r="C688" s="49"/>
      <c r="D688" s="49"/>
      <c r="E688" s="28">
        <v>18700</v>
      </c>
      <c r="F688" s="49">
        <v>15211</v>
      </c>
      <c r="G688" s="167">
        <f>F688/E688</f>
        <v>0.8134224598930482</v>
      </c>
      <c r="H688" s="5"/>
      <c r="I688" s="5"/>
    </row>
    <row r="689" spans="1:9" ht="12.75">
      <c r="A689" s="19" t="s">
        <v>751</v>
      </c>
      <c r="B689" s="87" t="s">
        <v>69</v>
      </c>
      <c r="C689" s="49"/>
      <c r="D689" s="49"/>
      <c r="E689" s="28">
        <v>7000</v>
      </c>
      <c r="F689" s="49">
        <v>976</v>
      </c>
      <c r="G689" s="167">
        <f>F689/E689</f>
        <v>0.13942857142857143</v>
      </c>
      <c r="H689" s="5"/>
      <c r="I689" s="5"/>
    </row>
    <row r="690" spans="1:9" ht="12.75">
      <c r="A690" s="20" t="s">
        <v>360</v>
      </c>
      <c r="B690" s="88" t="s">
        <v>53</v>
      </c>
      <c r="C690" s="72"/>
      <c r="D690" s="72"/>
      <c r="E690" s="30">
        <v>30000</v>
      </c>
      <c r="F690" s="72">
        <v>29158</v>
      </c>
      <c r="G690" s="168">
        <f>F690/E690</f>
        <v>0.9719333333333333</v>
      </c>
      <c r="H690" s="5"/>
      <c r="I690" s="5"/>
    </row>
    <row r="691" spans="1:9" ht="12.75">
      <c r="A691" s="19" t="s">
        <v>264</v>
      </c>
      <c r="B691" s="5" t="s">
        <v>233</v>
      </c>
      <c r="C691" s="49"/>
      <c r="D691" s="49"/>
      <c r="E691" s="28">
        <f>SUM(E687:E690)</f>
        <v>177200</v>
      </c>
      <c r="F691" s="28">
        <f>SUM(F687:F690)</f>
        <v>153537.05</v>
      </c>
      <c r="G691" s="167">
        <f>F691/E691</f>
        <v>0.8664619074492098</v>
      </c>
      <c r="H691" s="5"/>
      <c r="I691" s="5"/>
    </row>
    <row r="692" spans="1:9" ht="13.5" thickBot="1">
      <c r="A692" s="76"/>
      <c r="B692" s="46"/>
      <c r="C692" s="46"/>
      <c r="D692" s="46"/>
      <c r="E692" s="48"/>
      <c r="F692" s="73"/>
      <c r="G692" s="48"/>
      <c r="H692" s="5"/>
      <c r="I692" s="5"/>
    </row>
    <row r="693" spans="1:9" ht="12.75">
      <c r="A693" s="56">
        <v>900</v>
      </c>
      <c r="B693" s="57" t="s">
        <v>265</v>
      </c>
      <c r="C693" s="57"/>
      <c r="D693" s="57"/>
      <c r="E693" s="50">
        <f>SUM(E656+E670+E675+E685+E691)</f>
        <v>688512</v>
      </c>
      <c r="F693" s="140">
        <f>SUM(F656+F670+F675+F685+F691)</f>
        <v>625812.19</v>
      </c>
      <c r="G693" s="169">
        <f>F693/E693</f>
        <v>0.9089343250371815</v>
      </c>
      <c r="H693" s="5"/>
      <c r="I693" s="5"/>
    </row>
    <row r="694" spans="1:9" ht="12.75">
      <c r="A694" s="40"/>
      <c r="B694" s="52"/>
      <c r="C694" s="60"/>
      <c r="D694" s="60"/>
      <c r="E694" s="63"/>
      <c r="F694" s="68"/>
      <c r="G694" s="28"/>
      <c r="H694" s="5"/>
      <c r="I694" s="5"/>
    </row>
    <row r="695" spans="1:9" ht="12.75">
      <c r="A695" s="40" t="s">
        <v>656</v>
      </c>
      <c r="B695" s="54" t="s">
        <v>657</v>
      </c>
      <c r="C695" s="54"/>
      <c r="D695" s="54"/>
      <c r="E695" s="204">
        <v>220930</v>
      </c>
      <c r="F695" s="61">
        <v>220930</v>
      </c>
      <c r="G695" s="167">
        <f aca="true" t="shared" si="30" ref="G695:G706">F695/E695</f>
        <v>1</v>
      </c>
      <c r="H695" s="5"/>
      <c r="I695" s="5"/>
    </row>
    <row r="696" spans="1:9" ht="12.75">
      <c r="A696" s="40" t="s">
        <v>234</v>
      </c>
      <c r="B696" s="54" t="s">
        <v>49</v>
      </c>
      <c r="C696" s="54"/>
      <c r="D696" s="54"/>
      <c r="E696" s="204">
        <v>4700</v>
      </c>
      <c r="F696" s="61">
        <v>3711.04</v>
      </c>
      <c r="G696" s="167">
        <f t="shared" si="30"/>
        <v>0.7895829787234042</v>
      </c>
      <c r="H696" s="5"/>
      <c r="I696" s="5"/>
    </row>
    <row r="697" spans="1:9" ht="12.75">
      <c r="A697" s="40" t="s">
        <v>235</v>
      </c>
      <c r="B697" s="54" t="s">
        <v>66</v>
      </c>
      <c r="C697" s="54"/>
      <c r="D697" s="54"/>
      <c r="E697" s="204">
        <v>6600</v>
      </c>
      <c r="F697" s="61">
        <v>6146.95</v>
      </c>
      <c r="G697" s="167">
        <f t="shared" si="30"/>
        <v>0.9313560606060606</v>
      </c>
      <c r="H697" s="5"/>
      <c r="I697" s="5"/>
    </row>
    <row r="698" spans="1:9" ht="12.75">
      <c r="A698" s="40" t="s">
        <v>236</v>
      </c>
      <c r="B698" s="54" t="s">
        <v>50</v>
      </c>
      <c r="C698" s="54"/>
      <c r="D698" s="54"/>
      <c r="E698" s="204">
        <v>20000</v>
      </c>
      <c r="F698" s="61">
        <v>18925.09</v>
      </c>
      <c r="G698" s="167">
        <f t="shared" si="30"/>
        <v>0.9462545</v>
      </c>
      <c r="H698" s="5"/>
      <c r="I698" s="5"/>
    </row>
    <row r="699" spans="1:9" ht="12.75">
      <c r="A699" s="40" t="s">
        <v>237</v>
      </c>
      <c r="B699" s="54" t="s">
        <v>69</v>
      </c>
      <c r="C699" s="54"/>
      <c r="D699" s="54"/>
      <c r="E699" s="204">
        <v>16500</v>
      </c>
      <c r="F699" s="61">
        <v>15744.35</v>
      </c>
      <c r="G699" s="167">
        <f t="shared" si="30"/>
        <v>0.9542030303030303</v>
      </c>
      <c r="H699" s="5"/>
      <c r="I699" s="5"/>
    </row>
    <row r="700" spans="1:9" ht="12.75">
      <c r="A700" s="40" t="s">
        <v>752</v>
      </c>
      <c r="B700" s="237" t="s">
        <v>722</v>
      </c>
      <c r="C700" s="54"/>
      <c r="D700" s="54"/>
      <c r="E700" s="204">
        <v>200</v>
      </c>
      <c r="F700" s="61">
        <v>0</v>
      </c>
      <c r="G700" s="167">
        <f t="shared" si="30"/>
        <v>0</v>
      </c>
      <c r="H700" s="5"/>
      <c r="I700" s="5"/>
    </row>
    <row r="701" spans="1:9" ht="12.75">
      <c r="A701" s="40" t="s">
        <v>901</v>
      </c>
      <c r="B701" s="87" t="s">
        <v>799</v>
      </c>
      <c r="C701" s="5"/>
      <c r="D701" s="5"/>
      <c r="E701" s="204">
        <v>1000</v>
      </c>
      <c r="F701" s="61">
        <v>536.14</v>
      </c>
      <c r="G701" s="167">
        <f t="shared" si="30"/>
        <v>0.53614</v>
      </c>
      <c r="H701" s="5"/>
      <c r="I701" s="5"/>
    </row>
    <row r="702" spans="1:9" ht="12.75">
      <c r="A702" s="20" t="s">
        <v>238</v>
      </c>
      <c r="B702" s="4" t="s">
        <v>72</v>
      </c>
      <c r="C702" s="4"/>
      <c r="D702" s="4"/>
      <c r="E702" s="30">
        <v>800</v>
      </c>
      <c r="F702" s="72">
        <v>548</v>
      </c>
      <c r="G702" s="168">
        <f t="shared" si="30"/>
        <v>0.685</v>
      </c>
      <c r="H702" s="5"/>
      <c r="I702" s="5"/>
    </row>
    <row r="703" spans="1:9" ht="12.75">
      <c r="A703" s="38" t="s">
        <v>39</v>
      </c>
      <c r="B703" s="62" t="s">
        <v>40</v>
      </c>
      <c r="C703" s="62"/>
      <c r="D703" s="62"/>
      <c r="E703" s="213">
        <f>SUM(E695:E702)</f>
        <v>270730</v>
      </c>
      <c r="F703" s="112">
        <f>SUM(F695:F702)</f>
        <v>266541.57</v>
      </c>
      <c r="G703" s="167">
        <f t="shared" si="30"/>
        <v>0.9845291249584457</v>
      </c>
      <c r="H703" s="5"/>
      <c r="I703" s="5"/>
    </row>
    <row r="704" spans="1:9" ht="12.75">
      <c r="A704" s="19"/>
      <c r="B704" s="5"/>
      <c r="C704" s="5"/>
      <c r="D704" s="5"/>
      <c r="E704" s="28"/>
      <c r="F704" s="49"/>
      <c r="G704" s="167"/>
      <c r="H704" s="5"/>
      <c r="I704" s="5"/>
    </row>
    <row r="705" spans="1:9" ht="12.75">
      <c r="A705" s="19" t="s">
        <v>658</v>
      </c>
      <c r="B705" s="87" t="s">
        <v>657</v>
      </c>
      <c r="C705" s="5"/>
      <c r="D705" s="5"/>
      <c r="E705" s="28">
        <v>202330</v>
      </c>
      <c r="F705" s="49">
        <v>202330</v>
      </c>
      <c r="G705" s="167">
        <f t="shared" si="30"/>
        <v>1</v>
      </c>
      <c r="H705" s="5"/>
      <c r="I705" s="5"/>
    </row>
    <row r="706" spans="1:9" ht="12.75">
      <c r="A706" s="19" t="s">
        <v>902</v>
      </c>
      <c r="B706" s="87" t="s">
        <v>903</v>
      </c>
      <c r="C706" s="5"/>
      <c r="D706" s="5"/>
      <c r="E706" s="28">
        <v>3210</v>
      </c>
      <c r="F706" s="49">
        <v>3210</v>
      </c>
      <c r="G706" s="167">
        <f t="shared" si="30"/>
        <v>1</v>
      </c>
      <c r="H706" s="5"/>
      <c r="I706" s="5"/>
    </row>
    <row r="707" spans="1:9" ht="12.75">
      <c r="A707" s="19"/>
      <c r="B707" s="87" t="s">
        <v>904</v>
      </c>
      <c r="C707" s="5"/>
      <c r="D707" s="5"/>
      <c r="E707" s="28"/>
      <c r="F707" s="49"/>
      <c r="G707" s="167"/>
      <c r="H707" s="5"/>
      <c r="I707" s="5"/>
    </row>
    <row r="708" spans="1:9" ht="12.75">
      <c r="A708" s="20"/>
      <c r="B708" s="178" t="s">
        <v>905</v>
      </c>
      <c r="C708" s="3"/>
      <c r="D708" s="121"/>
      <c r="E708" s="30"/>
      <c r="F708" s="72"/>
      <c r="G708" s="168"/>
      <c r="H708" s="49"/>
      <c r="I708" s="49"/>
    </row>
    <row r="709" spans="1:9" ht="12.75">
      <c r="A709" s="19" t="s">
        <v>41</v>
      </c>
      <c r="B709" s="5" t="s">
        <v>42</v>
      </c>
      <c r="C709" s="5"/>
      <c r="D709" s="5"/>
      <c r="E709" s="28">
        <f>SUM(E705:E708)</f>
        <v>205540</v>
      </c>
      <c r="F709" s="28">
        <f>SUM(F705:F708)</f>
        <v>205540</v>
      </c>
      <c r="G709" s="167">
        <f>F709/E709</f>
        <v>1</v>
      </c>
      <c r="H709" s="5"/>
      <c r="I709" s="5"/>
    </row>
    <row r="710" spans="1:9" ht="13.5" thickBot="1">
      <c r="A710" s="76"/>
      <c r="B710" s="46"/>
      <c r="C710" s="46"/>
      <c r="D710" s="46"/>
      <c r="E710" s="48"/>
      <c r="F710" s="73"/>
      <c r="G710" s="48"/>
      <c r="H710" s="37"/>
      <c r="I710" s="37"/>
    </row>
    <row r="711" spans="1:9" ht="12.75">
      <c r="A711" s="23">
        <v>921</v>
      </c>
      <c r="B711" s="25" t="s">
        <v>26</v>
      </c>
      <c r="C711" s="25"/>
      <c r="D711" s="25"/>
      <c r="E711" s="31">
        <f>SUM(E703+E709)</f>
        <v>476270</v>
      </c>
      <c r="F711" s="31">
        <f>SUM(F703+F709)</f>
        <v>472081.57</v>
      </c>
      <c r="G711" s="167">
        <f>F711/E711</f>
        <v>0.9912057656371386</v>
      </c>
      <c r="H711" s="37"/>
      <c r="I711" s="37"/>
    </row>
    <row r="712" spans="1:9" ht="12.75">
      <c r="A712" s="23"/>
      <c r="B712" s="25"/>
      <c r="C712" s="25"/>
      <c r="D712" s="25"/>
      <c r="E712" s="31"/>
      <c r="F712" s="37"/>
      <c r="G712" s="167"/>
      <c r="H712" s="37"/>
      <c r="I712" s="37"/>
    </row>
    <row r="713" spans="1:9" ht="12.75">
      <c r="A713" s="19" t="s">
        <v>239</v>
      </c>
      <c r="B713" s="5" t="s">
        <v>49</v>
      </c>
      <c r="C713" s="5"/>
      <c r="D713" s="5"/>
      <c r="E713" s="28">
        <v>28054</v>
      </c>
      <c r="F713" s="49">
        <v>19168.58</v>
      </c>
      <c r="G713" s="167">
        <f>F713/E713</f>
        <v>0.6832743993726386</v>
      </c>
      <c r="H713" s="37"/>
      <c r="I713" s="37"/>
    </row>
    <row r="714" spans="1:9" ht="12.75">
      <c r="A714" s="19" t="s">
        <v>240</v>
      </c>
      <c r="B714" s="5" t="s">
        <v>66</v>
      </c>
      <c r="C714" s="5"/>
      <c r="D714" s="5"/>
      <c r="E714" s="28">
        <v>4000</v>
      </c>
      <c r="F714" s="49">
        <v>2480.57</v>
      </c>
      <c r="G714" s="167">
        <f>F714/E714</f>
        <v>0.6201425</v>
      </c>
      <c r="H714" s="37"/>
      <c r="I714" s="37"/>
    </row>
    <row r="715" spans="1:9" ht="12.75">
      <c r="A715" s="19" t="s">
        <v>241</v>
      </c>
      <c r="B715" s="5" t="s">
        <v>50</v>
      </c>
      <c r="C715" s="5"/>
      <c r="D715" s="5"/>
      <c r="E715" s="28">
        <v>6000</v>
      </c>
      <c r="F715" s="49">
        <v>195.2</v>
      </c>
      <c r="G715" s="167">
        <f>F715/E715</f>
        <v>0.03253333333333333</v>
      </c>
      <c r="H715" s="37"/>
      <c r="I715" s="37"/>
    </row>
    <row r="716" spans="1:9" ht="12.75">
      <c r="A716" s="19" t="s">
        <v>242</v>
      </c>
      <c r="B716" s="5" t="s">
        <v>69</v>
      </c>
      <c r="C716" s="5"/>
      <c r="D716" s="5"/>
      <c r="E716" s="28">
        <v>20630</v>
      </c>
      <c r="F716" s="49">
        <v>12127.41</v>
      </c>
      <c r="G716" s="167">
        <f>F716/E716</f>
        <v>0.5878531265147843</v>
      </c>
      <c r="H716" s="37"/>
      <c r="I716" s="37"/>
    </row>
    <row r="717" spans="1:9" ht="12.75">
      <c r="A717" s="20"/>
      <c r="B717" s="4"/>
      <c r="C717" s="4"/>
      <c r="D717" s="4"/>
      <c r="E717" s="30"/>
      <c r="F717" s="72"/>
      <c r="G717" s="168"/>
      <c r="H717" s="37"/>
      <c r="I717" s="37"/>
    </row>
    <row r="718" spans="1:9" ht="12.75">
      <c r="A718" s="5"/>
      <c r="B718" s="5"/>
      <c r="C718" s="5"/>
      <c r="D718" s="5"/>
      <c r="E718" s="49"/>
      <c r="F718" s="49"/>
      <c r="G718" s="170"/>
      <c r="H718" s="37"/>
      <c r="I718" s="37"/>
    </row>
    <row r="719" spans="1:9" ht="12.75">
      <c r="A719" s="5"/>
      <c r="B719" s="5"/>
      <c r="C719" s="5"/>
      <c r="D719" s="5"/>
      <c r="E719" s="49"/>
      <c r="F719" s="49"/>
      <c r="G719" s="170"/>
      <c r="H719" s="37"/>
      <c r="I719" s="37"/>
    </row>
    <row r="720" spans="1:9" ht="12.75">
      <c r="A720" s="5"/>
      <c r="B720" s="5"/>
      <c r="C720" s="5"/>
      <c r="D720" s="5"/>
      <c r="E720" s="49"/>
      <c r="F720" s="49"/>
      <c r="G720" s="170"/>
      <c r="H720" s="37"/>
      <c r="I720" s="37"/>
    </row>
    <row r="721" spans="1:9" ht="13.5" thickBot="1">
      <c r="A721" s="39"/>
      <c r="B721" s="39"/>
      <c r="C721" s="39"/>
      <c r="D721" s="39"/>
      <c r="E721" s="221"/>
      <c r="F721" s="221"/>
      <c r="G721" s="39"/>
      <c r="H721" s="37"/>
      <c r="I721" s="37"/>
    </row>
    <row r="722" spans="1:9" ht="13.5" thickTop="1">
      <c r="A722" s="11" t="s">
        <v>311</v>
      </c>
      <c r="B722" s="25"/>
      <c r="C722" s="25"/>
      <c r="D722" s="25"/>
      <c r="E722" s="212" t="s">
        <v>313</v>
      </c>
      <c r="F722" s="214" t="s">
        <v>368</v>
      </c>
      <c r="G722" s="11" t="s">
        <v>369</v>
      </c>
      <c r="H722" s="37"/>
      <c r="I722" s="37"/>
    </row>
    <row r="723" spans="1:9" ht="13.5" thickBot="1">
      <c r="A723" s="12" t="s">
        <v>310</v>
      </c>
      <c r="B723" s="6" t="s">
        <v>312</v>
      </c>
      <c r="C723" s="6"/>
      <c r="D723" s="6"/>
      <c r="E723" s="195" t="s">
        <v>45</v>
      </c>
      <c r="F723" s="194" t="s">
        <v>45</v>
      </c>
      <c r="G723" s="12" t="s">
        <v>370</v>
      </c>
      <c r="H723" s="37"/>
      <c r="I723" s="37"/>
    </row>
    <row r="724" spans="1:9" ht="14.25" thickBot="1" thickTop="1">
      <c r="A724" s="44" t="s">
        <v>20</v>
      </c>
      <c r="B724" s="43" t="s">
        <v>21</v>
      </c>
      <c r="C724" s="43"/>
      <c r="D724" s="43"/>
      <c r="E724" s="222" t="s">
        <v>22</v>
      </c>
      <c r="F724" s="223" t="s">
        <v>270</v>
      </c>
      <c r="G724" s="44" t="s">
        <v>349</v>
      </c>
      <c r="H724" s="37"/>
      <c r="I724" s="37"/>
    </row>
    <row r="725" spans="1:9" ht="12.75">
      <c r="A725" s="19"/>
      <c r="B725" s="5"/>
      <c r="C725" s="5"/>
      <c r="D725" s="5"/>
      <c r="E725" s="28"/>
      <c r="F725" s="49"/>
      <c r="G725" s="167"/>
      <c r="H725" s="37"/>
      <c r="I725" s="37"/>
    </row>
    <row r="726" spans="1:9" ht="12.75">
      <c r="A726" s="19" t="s">
        <v>267</v>
      </c>
      <c r="B726" s="5" t="s">
        <v>70</v>
      </c>
      <c r="C726" s="5"/>
      <c r="D726" s="5"/>
      <c r="E726" s="28">
        <v>2116</v>
      </c>
      <c r="F726" s="49">
        <v>2115.53</v>
      </c>
      <c r="G726" s="167">
        <f>F726/E726</f>
        <v>0.9997778827977316</v>
      </c>
      <c r="H726" s="37"/>
      <c r="I726" s="37"/>
    </row>
    <row r="727" spans="1:9" ht="12.75">
      <c r="A727" s="20" t="s">
        <v>243</v>
      </c>
      <c r="B727" s="4" t="s">
        <v>72</v>
      </c>
      <c r="C727" s="4"/>
      <c r="D727" s="4"/>
      <c r="E727" s="30">
        <v>7000</v>
      </c>
      <c r="F727" s="72">
        <v>5921</v>
      </c>
      <c r="G727" s="168">
        <f>F727/E727</f>
        <v>0.8458571428571429</v>
      </c>
      <c r="H727" s="37"/>
      <c r="I727" s="37"/>
    </row>
    <row r="728" spans="1:9" ht="12.75">
      <c r="A728" s="19" t="s">
        <v>266</v>
      </c>
      <c r="B728" s="5" t="s">
        <v>244</v>
      </c>
      <c r="C728" s="5"/>
      <c r="D728" s="5"/>
      <c r="E728" s="28">
        <f>SUM(E713:E727)</f>
        <v>67800</v>
      </c>
      <c r="F728" s="81">
        <f>SUM(F713:F727)</f>
        <v>42008.29</v>
      </c>
      <c r="G728" s="167">
        <f>F728/E728</f>
        <v>0.6195912979351033</v>
      </c>
      <c r="H728" s="37"/>
      <c r="I728" s="37"/>
    </row>
    <row r="729" spans="1:9" ht="13.5" thickBot="1">
      <c r="A729" s="76"/>
      <c r="B729" s="46"/>
      <c r="C729" s="46"/>
      <c r="D729" s="46"/>
      <c r="E729" s="48"/>
      <c r="F729" s="200"/>
      <c r="G729" s="33"/>
      <c r="H729" s="37"/>
      <c r="I729" s="37"/>
    </row>
    <row r="730" spans="1:9" ht="13.5" thickBot="1">
      <c r="A730" s="59">
        <v>926</v>
      </c>
      <c r="B730" s="35" t="s">
        <v>48</v>
      </c>
      <c r="C730" s="35"/>
      <c r="D730" s="35"/>
      <c r="E730" s="191">
        <f>SUM(E728)</f>
        <v>67800</v>
      </c>
      <c r="F730" s="191">
        <f>SUM(F728)</f>
        <v>42008.29</v>
      </c>
      <c r="G730" s="173">
        <f>F730/E730</f>
        <v>0.6195912979351033</v>
      </c>
      <c r="H730" s="37"/>
      <c r="I730" s="37"/>
    </row>
    <row r="731" spans="1:9" ht="12.75">
      <c r="A731" s="5"/>
      <c r="B731" s="5"/>
      <c r="C731" s="5"/>
      <c r="D731" s="5"/>
      <c r="E731" s="49"/>
      <c r="F731" s="49"/>
      <c r="G731" s="49"/>
      <c r="H731" s="37"/>
      <c r="I731" s="37"/>
    </row>
    <row r="732" spans="1:9" ht="12.75">
      <c r="A732" s="5"/>
      <c r="B732" s="5"/>
      <c r="C732" s="5"/>
      <c r="D732" s="5"/>
      <c r="E732" s="49"/>
      <c r="F732" s="49"/>
      <c r="G732" s="49"/>
      <c r="H732" s="37"/>
      <c r="I732" s="37"/>
    </row>
    <row r="733" spans="1:9" ht="12.75">
      <c r="A733" s="5"/>
      <c r="B733" s="5"/>
      <c r="C733" s="5"/>
      <c r="D733" s="5"/>
      <c r="E733" s="49"/>
      <c r="F733" s="49"/>
      <c r="G733" s="49"/>
      <c r="H733" s="37"/>
      <c r="I733" s="37"/>
    </row>
    <row r="734" spans="1:9" ht="12.75">
      <c r="A734" s="5"/>
      <c r="B734" s="5"/>
      <c r="C734" s="5"/>
      <c r="D734" s="5"/>
      <c r="E734" s="49"/>
      <c r="F734" s="5"/>
      <c r="G734" s="49"/>
      <c r="H734" s="37"/>
      <c r="I734" s="37"/>
    </row>
    <row r="735" spans="1:9" ht="12.75">
      <c r="A735" s="5"/>
      <c r="B735" s="5"/>
      <c r="C735" s="5"/>
      <c r="D735" s="5"/>
      <c r="E735" s="49"/>
      <c r="F735" s="5"/>
      <c r="G735" s="49"/>
      <c r="H735" s="37"/>
      <c r="I735" s="37"/>
    </row>
    <row r="736" spans="1:9" ht="12.75">
      <c r="A736" s="5"/>
      <c r="B736" s="5"/>
      <c r="C736" s="5"/>
      <c r="D736" s="5"/>
      <c r="E736" s="49"/>
      <c r="F736" s="5"/>
      <c r="G736" s="49"/>
      <c r="H736" s="37"/>
      <c r="I736" s="37"/>
    </row>
    <row r="737" spans="1:9" ht="12.75">
      <c r="A737" s="24"/>
      <c r="B737" s="25"/>
      <c r="C737" s="25"/>
      <c r="D737" s="25"/>
      <c r="E737" s="25"/>
      <c r="F737" s="25"/>
      <c r="G737" s="37"/>
      <c r="H737" s="37"/>
      <c r="I737" s="37"/>
    </row>
    <row r="738" spans="1:9" ht="12.75">
      <c r="A738" s="5"/>
      <c r="B738" s="5"/>
      <c r="C738" s="5"/>
      <c r="D738" s="5"/>
      <c r="E738" s="5"/>
      <c r="F738" s="5"/>
      <c r="G738" s="5"/>
      <c r="H738" s="37"/>
      <c r="I738" s="37"/>
    </row>
    <row r="739" spans="1:9" ht="12.75">
      <c r="A739" s="5" t="s">
        <v>908</v>
      </c>
      <c r="B739" s="5"/>
      <c r="C739" s="5"/>
      <c r="D739" s="5"/>
      <c r="E739" s="5"/>
      <c r="F739" s="5"/>
      <c r="G739" s="5"/>
      <c r="H739" s="5"/>
      <c r="I739" s="5"/>
    </row>
    <row r="740" spans="8:9" ht="12.75">
      <c r="H740" s="5"/>
      <c r="I740" s="5"/>
    </row>
    <row r="748" ht="14.25">
      <c r="A748" s="125"/>
    </row>
  </sheetData>
  <printOptions/>
  <pageMargins left="0.75" right="0.75" top="1" bottom="1" header="0.5" footer="0.5"/>
  <pageSetup horizontalDpi="300" verticalDpi="300" orientation="portrait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2008-03-12T06:43:39Z</cp:lastPrinted>
  <dcterms:created xsi:type="dcterms:W3CDTF">2000-11-07T08:41:02Z</dcterms:created>
  <dcterms:modified xsi:type="dcterms:W3CDTF">2008-03-12T07:01:05Z</dcterms:modified>
  <cp:category/>
  <cp:version/>
  <cp:contentType/>
  <cp:contentStatus/>
</cp:coreProperties>
</file>