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240" windowWidth="12450" windowHeight="8055" activeTab="0"/>
  </bookViews>
  <sheets>
    <sheet name="przedmiary" sheetId="1" r:id="rId1"/>
    <sheet name="scalony" sheetId="2" state="hidden" r:id="rId2"/>
    <sheet name="strona tytuł" sheetId="3" state="hidden" r:id="rId3"/>
    <sheet name="Przedmiar" sheetId="4" state="hidden" r:id="rId4"/>
  </sheets>
  <definedNames>
    <definedName name="A1">#REF!</definedName>
  </definedNames>
  <calcPr fullCalcOnLoad="1"/>
</workbook>
</file>

<file path=xl/sharedStrings.xml><?xml version="1.0" encoding="utf-8"?>
<sst xmlns="http://schemas.openxmlformats.org/spreadsheetml/2006/main" count="860" uniqueCount="330">
  <si>
    <t>Lp</t>
  </si>
  <si>
    <t xml:space="preserve">POZ. </t>
  </si>
  <si>
    <t>KOD</t>
  </si>
  <si>
    <t>Opis  robót</t>
  </si>
  <si>
    <t>Jedn.</t>
  </si>
  <si>
    <t>Ilość</t>
  </si>
  <si>
    <t>SST</t>
  </si>
  <si>
    <t>CPV</t>
  </si>
  <si>
    <t>miary</t>
  </si>
  <si>
    <t xml:space="preserve">I. ROBOTY PRZYGOTOWAWCZE </t>
  </si>
  <si>
    <t>1.</t>
  </si>
  <si>
    <t>000-8</t>
  </si>
  <si>
    <t>3.</t>
  </si>
  <si>
    <t>4.</t>
  </si>
  <si>
    <t>5.</t>
  </si>
  <si>
    <t>000-9</t>
  </si>
  <si>
    <t xml:space="preserve">SST   </t>
  </si>
  <si>
    <t>2.</t>
  </si>
  <si>
    <t>UWZGLĘDNIAJĄCY WARUNKI STWiORB</t>
  </si>
  <si>
    <t>IV. UTWARDZONE POBOCZA</t>
  </si>
  <si>
    <t xml:space="preserve">Wykonanie poboczy z kruszywa kamiennego </t>
  </si>
  <si>
    <t>6.</t>
  </si>
  <si>
    <t xml:space="preserve">                                      </t>
  </si>
  <si>
    <t>WARTOŚC ELEMENTU</t>
  </si>
  <si>
    <t>ELEMENT</t>
  </si>
  <si>
    <t>I.</t>
  </si>
  <si>
    <t>II.</t>
  </si>
  <si>
    <t>III.</t>
  </si>
  <si>
    <t>IV.</t>
  </si>
  <si>
    <t>PODBUDOWA DROGI</t>
  </si>
  <si>
    <t>NAWIERZCHNIA DROGI</t>
  </si>
  <si>
    <t>UTWARDZONE POBOCZA</t>
  </si>
  <si>
    <t xml:space="preserve">                    WARTOŚĆ KOSZTORYSU NETTO</t>
  </si>
  <si>
    <r>
      <t xml:space="preserve">    </t>
    </r>
    <r>
      <rPr>
        <sz val="16"/>
        <rFont val="Arial"/>
        <family val="2"/>
      </rPr>
      <t>KOSZTORYS INWESTORSKI</t>
    </r>
  </si>
  <si>
    <t xml:space="preserve">    dla przedsięwzięcia pod nazwą :</t>
  </si>
  <si>
    <t>Roboty określone w przedmiarach robót wykonać zgodnie ze wskazaniami</t>
  </si>
  <si>
    <t>Specyfikacji Technicznych Wykonania i Odbioru Robót Budowlanych</t>
  </si>
  <si>
    <t>Koszt robót netto</t>
  </si>
  <si>
    <t>Podatek VAT</t>
  </si>
  <si>
    <t>Koszt robót brutto</t>
  </si>
  <si>
    <t>Kosztorys opracowano zgodnie z rozporządzeniem Ministra Infrastruktury z dnia 18 maja 2004 r.</t>
  </si>
  <si>
    <t>W sprawie określenia metod i podstaw sporządzania kosztorysu inwestorskiego, obliczenia plano-</t>
  </si>
  <si>
    <t>wanyych kosztów prac projektowych oraz planowanych kosztów robót budowlanych okreslonych</t>
  </si>
  <si>
    <t>w programie funkcjonalno - użytkowym.</t>
  </si>
  <si>
    <t>Ceny robót jednostkowych przyjęto na podstawie Biuletynu Cen Robót Drogowych i Mostowych</t>
  </si>
  <si>
    <t>BCD wydanych przez Ośrodek Wdrożeń Ekonomiczno-Organizacyjnych Budownictwa Promocja</t>
  </si>
  <si>
    <t>OPRACOWAŁ :</t>
  </si>
  <si>
    <t>GMINA  PIERZCHNICA</t>
  </si>
  <si>
    <t>ULICA 13-go STYCZNIA 6</t>
  </si>
  <si>
    <t>26-015 PIERZCHNICA</t>
  </si>
  <si>
    <t>KOSZTORYS SCALONY</t>
  </si>
  <si>
    <t xml:space="preserve">ROBOTY PRZYGOTOWAWCZE </t>
  </si>
  <si>
    <t>Założenia wyjściowe do kosztorysowania</t>
  </si>
  <si>
    <t>1. Składniki ceny jednostkowej</t>
  </si>
  <si>
    <t>1.1. Cena jednostkowa obejmuje całkowity koszt wykonania jednostki obmiarowej roboty podsta-</t>
  </si>
  <si>
    <t xml:space="preserve">       wowej a w szczególności :</t>
  </si>
  <si>
    <t xml:space="preserve">        - wartość robocizny bezpośredniej </t>
  </si>
  <si>
    <t xml:space="preserve">        - wartość materiałów i wbudowanych urządzeń wraz z kosztami zakupu (transportu od miej-</t>
  </si>
  <si>
    <t xml:space="preserve">          sca zakupu lub wytwórni do stanowiska roboczego)</t>
  </si>
  <si>
    <t xml:space="preserve">        - wartość pracy sprzętu wraz z kosztami jego sprowadzenia na teren budowy, przemieszcza-</t>
  </si>
  <si>
    <t xml:space="preserve">          nia między stanowiskami pracy, montażu i demontażu oraz odwiezienia z terenu budowy do</t>
  </si>
  <si>
    <t xml:space="preserve">          bazy sprzętowej po zakończeniu robót</t>
  </si>
  <si>
    <t xml:space="preserve">        - koszty pośrednie obejmujące : płace personelu i kuerownictwa budowy, koszty zarządu</t>
  </si>
  <si>
    <t xml:space="preserve">          firmy wykonawczej, koszty działalności laboratorium, koszty urządzenia, eksploatacji i </t>
  </si>
  <si>
    <t xml:space="preserve">          likwidacji zaplecza (w tym zapewnienie energii, wody, łączności itp..), koszty bieżącej </t>
  </si>
  <si>
    <t xml:space="preserve">          obsługi geodezyjnej, koszty oznakowania i zabezpieczenia robót, wydatki na BHP i Ppoż.</t>
  </si>
  <si>
    <t xml:space="preserve">          należności za usługi obce na rzecz budowy, opłaty za dzierżawę placów i bocznic, należno-</t>
  </si>
  <si>
    <t xml:space="preserve">          ści za badania i ekspertyzy dotyczące wykonywanych robót, koszty korzystania z rozwią-</t>
  </si>
  <si>
    <t xml:space="preserve">          zań opatentowanych, oraz inne koszty : wykonania, eksploatacji, rozebrania dróg technolo-</t>
  </si>
  <si>
    <t xml:space="preserve">          gicznych i montażowych, rusztowań, pomostów itp..</t>
  </si>
  <si>
    <t xml:space="preserve">        - zysk kalkulacyjny zawierający m.in. Ewentualne ryzyko wykonawcy z tytułu innych wyda-</t>
  </si>
  <si>
    <t xml:space="preserve">          tków mogących wystapić w czasie realizacji oraz w okresie gwarancyjnym</t>
  </si>
  <si>
    <t>1.2. Przez robotę podstawową (zwaną też też elementem rozliczeniowym) należy rozumieć</t>
  </si>
  <si>
    <t xml:space="preserve">       zakres robót budowlanych o jednoznacznie określonych parametrach technicznych i jakościo-</t>
  </si>
  <si>
    <t xml:space="preserve">       wych, który po wykonaniu jest możliwy do odebrania pod względem ilościowym i jakościowym</t>
  </si>
  <si>
    <t xml:space="preserve">       Szczegółowy zakres robót budowlanych objęty ceną jednostkową elementu rozliczeniowego</t>
  </si>
  <si>
    <t xml:space="preserve">       oraz parametry techniczne i jakościowe określa ogólna specyfikacja techniczna .</t>
  </si>
  <si>
    <t>2. Zasady Kalkulacji ceny jednostkowej</t>
  </si>
  <si>
    <t xml:space="preserve">    2.1. Podstawę rozliczenia stanowi całkowicie zakończony element (robota) objęty ceną </t>
  </si>
  <si>
    <t xml:space="preserve">           jednostkową, wykonany i odebrany zgodnie z projektem i Specyfikacją Techniczną oraz</t>
  </si>
  <si>
    <t xml:space="preserve">           obmierzony zgodnie z zsasadami podanymi w tych specyfikacjach . Roboty ujęte w posz-</t>
  </si>
  <si>
    <t xml:space="preserve">           czególnych pozycjach podstawowych zwane są w praktyce budowlanej elementami </t>
  </si>
  <si>
    <t xml:space="preserve">           rozliczeniowymi .</t>
  </si>
  <si>
    <t xml:space="preserve">    2.2. W cenach robót podstawowych (elementów rozliczeniowych) uwzględniono koszty robót</t>
  </si>
  <si>
    <t xml:space="preserve">           pomocniczych i towarzyszących .</t>
  </si>
  <si>
    <t xml:space="preserve">    2.3. Ceny jednostkowe robót podstawowych nie uwzględniają kosztów wykonania robót w warun-</t>
  </si>
  <si>
    <t xml:space="preserve">           kach odbiegających od przeciętnych (np.. Godziny nocne, dni ustawowo wolne od pracy,</t>
  </si>
  <si>
    <t xml:space="preserve">           warunki uciążliwe i niebezpieczne)</t>
  </si>
  <si>
    <t xml:space="preserve">    2.4. Ceny jednostkowe robót podstawowych nie uwzględniają podatku VAT</t>
  </si>
  <si>
    <t xml:space="preserve">    2.5. Ceny obejmują średnie w skali kraju jednostkowe ceny robót podstawowych.</t>
  </si>
  <si>
    <t xml:space="preserve">    2.6. Ceny jednostkowe robót podstawowych kalkulowane metodą szczegółową zostały wyliczo-</t>
  </si>
  <si>
    <t xml:space="preserve">           ne na postawie nakładów rzeczowych z katalogów stosowanych w branży drogowej (m.in.</t>
  </si>
  <si>
    <t xml:space="preserve">           KNR, KNNR), a także kalkulacji indywidualnych uwzględniających nowe technologie i wa-</t>
  </si>
  <si>
    <t xml:space="preserve">           runki organizacyjno-techniczne aktualnie stosowane na budowach.</t>
  </si>
  <si>
    <t xml:space="preserve">    2.7. Do średnich cen jednostkowych robót podstawowych można stosować odpowiednie synte-</t>
  </si>
  <si>
    <t xml:space="preserve">           tyczne regionalne współczynniki zmiany cen podane w odpowiedniej tabeli .</t>
  </si>
  <si>
    <t>Średni udział procentowy /R, M,S, Kp, Kz, Z/ w kosztach cen jednostkowych</t>
  </si>
  <si>
    <t>ROBOCIZNA</t>
  </si>
  <si>
    <t xml:space="preserve">MATERIAŁ </t>
  </si>
  <si>
    <t>SPRZĘT</t>
  </si>
  <si>
    <t>Koszty pośrednie</t>
  </si>
  <si>
    <t>Koszty zakupu</t>
  </si>
  <si>
    <t>Zysk</t>
  </si>
  <si>
    <t>RAZEM</t>
  </si>
  <si>
    <t>Udział</t>
  </si>
  <si>
    <t>procentowy</t>
  </si>
  <si>
    <t>składników</t>
  </si>
  <si>
    <t>kosztu</t>
  </si>
  <si>
    <t xml:space="preserve">III. NAWIERZCHNIA DROGI </t>
  </si>
  <si>
    <t>7.</t>
  </si>
  <si>
    <t>9.</t>
  </si>
  <si>
    <t>10.</t>
  </si>
  <si>
    <t>8.</t>
  </si>
  <si>
    <t xml:space="preserve">II. PODBUDOWA DROGI </t>
  </si>
  <si>
    <t>mb</t>
  </si>
  <si>
    <t>mgr inż. Zbigniew Ciepliński</t>
  </si>
  <si>
    <t>III. UTWARDZONE POBOCZA</t>
  </si>
  <si>
    <t>ODWODNIENIE DROGI</t>
  </si>
  <si>
    <t xml:space="preserve">SPORZĄDZONY NA PODSTAWIE BIULETYNU CEN DROGOWYCH "SEKOCENBUD" BCD  IV  KWARTAŁ 2012 r. </t>
  </si>
  <si>
    <t>D-04.03.01.03</t>
  </si>
  <si>
    <t>D-06.01.10.01</t>
  </si>
  <si>
    <t>D-04.08.03.01</t>
  </si>
  <si>
    <t>D-05.03.05.01</t>
  </si>
  <si>
    <t>D-05.03.05.06</t>
  </si>
  <si>
    <t>D-05.02.01.01</t>
  </si>
  <si>
    <t xml:space="preserve">II. ODWODNIENIE DROGI </t>
  </si>
  <si>
    <t>D-03.01.01.25</t>
  </si>
  <si>
    <t>D-03.01.01.43</t>
  </si>
  <si>
    <t>D-01.03.02.24</t>
  </si>
  <si>
    <t>D-04.02.01.03</t>
  </si>
  <si>
    <t>D-04.05.01.31</t>
  </si>
  <si>
    <t>STWiORB</t>
  </si>
  <si>
    <t>D-04.04.02.02</t>
  </si>
  <si>
    <t>11.</t>
  </si>
  <si>
    <t>12.</t>
  </si>
  <si>
    <r>
      <t>KOSZTORYS INWESTORSKI DO PRZEDSIĘWZIĘCIA :</t>
    </r>
    <r>
      <rPr>
        <b/>
        <sz val="9"/>
        <rFont val="Arial CE"/>
        <family val="0"/>
      </rPr>
      <t xml:space="preserve">"PODSTOŁA - droga o nr </t>
    </r>
  </si>
  <si>
    <t>ewidencyjnym gruntów 229 na długości 450,00 MB  w Gminie PIERZCHNICA</t>
  </si>
  <si>
    <t>LUTY 2013 r.</t>
  </si>
  <si>
    <t>D-04.01.01.03</t>
  </si>
  <si>
    <t>D-04.02.01.02</t>
  </si>
  <si>
    <t>(droga nr ewid. gr. 922) NA ODCINKU 814  MB" w Gminie Pierzchnica</t>
  </si>
  <si>
    <t>koryta 35 cm - nadmiar do wbudowania w pobocze</t>
  </si>
  <si>
    <t>(DROGA NR EWID. GR. 655)  NA ODCINKU 1100,00 MB" w Gminie PIERZCHNICA</t>
  </si>
  <si>
    <t>(DROGA NR EWID. GR. 655)  NA ODCINKU 1100,00 MB" w Gminie PIERZCHNICA - WERSJA II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</si>
  <si>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</si>
  <si>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</si>
  <si>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r>
      <t xml:space="preserve">KOSZTORYS INWESTORSKI DO PRZEDSIĘWZIĘCIA : </t>
    </r>
    <r>
      <rPr>
        <b/>
        <sz val="9"/>
        <rFont val="Arial CE"/>
        <family val="0"/>
      </rPr>
      <t>„PRZEBUDOWA DROGI  w GMINIE PIERZCHNICA :</t>
    </r>
  </si>
  <si>
    <r>
      <t xml:space="preserve">KOSZTORYS INWESTORSKI DO PRZEDSIĘWZIĘCIA : </t>
    </r>
    <r>
      <rPr>
        <b/>
        <sz val="9"/>
        <rFont val="Arial CE"/>
        <family val="0"/>
      </rPr>
      <t xml:space="preserve">„PRZEBUDOWA DROGI  GUMIENICE–SŁOŃCA GÓRA </t>
    </r>
  </si>
  <si>
    <r>
      <t xml:space="preserve">KOSZTORYS INWESTORSKI DO PRZEDSIĘWZIĘCIA : </t>
    </r>
    <r>
      <rPr>
        <b/>
        <sz val="9"/>
        <rFont val="Arial CE"/>
        <family val="0"/>
      </rPr>
      <t>"PRZEBUDOWA DROGI OSINY - LIZAWY</t>
    </r>
  </si>
  <si>
    <t>D-05.02.01.03</t>
  </si>
  <si>
    <t>ROBOTY PRZYGOTOWAWCZE</t>
  </si>
  <si>
    <t xml:space="preserve">III. PODBUDOWA I NAWIERZCHNIA DROGI </t>
  </si>
  <si>
    <t>PODBUDOWA I NAWIERZCHNIA DROGI</t>
  </si>
  <si>
    <t xml:space="preserve">II. PODBUDOWA I NAWIERZCHNIA DROGI </t>
  </si>
  <si>
    <t>„PRZEBUDOWA DROGI  w GMINIE PIERZCHNICA :</t>
  </si>
  <si>
    <t>02 - 2013 r.</t>
  </si>
  <si>
    <t xml:space="preserve">„PRZEBUDOWA DROGI  GUMIENICE–SŁOŃCA GÓRA </t>
  </si>
  <si>
    <t xml:space="preserve"> "PRZEBUDOWA DROGI OSINY - LIZAWY</t>
  </si>
  <si>
    <t>PRZEBUDOWA DROGI OSINY - LIZAWY</t>
  </si>
  <si>
    <t>Sp. z o.o. "SEKOCENBUD"   IV kwartał 2012 r.</t>
  </si>
  <si>
    <t xml:space="preserve">PODSTOŁA - droga o nr </t>
  </si>
  <si>
    <r>
      <t>PRZEDMIAR ROBÓT DO PRZEDSIĘWZIĘCIA :</t>
    </r>
    <r>
      <rPr>
        <b/>
        <sz val="9"/>
        <rFont val="Arial CE"/>
        <family val="0"/>
      </rPr>
      <t xml:space="preserve"> „PRZEBUDOWA DROGI  w GMINIE PIERZCHNICA :</t>
    </r>
  </si>
  <si>
    <t xml:space="preserve">Oczyszczenie istniejącej nawierzchni z kruszywa ka- </t>
  </si>
  <si>
    <t>miennego na krawędziach drogi za pomocą równiarki oraz</t>
  </si>
  <si>
    <t>ręcznie o szerokości po 0,50 m z każdej strony</t>
  </si>
  <si>
    <t>Ścinanie poboczy mechanicznie, grubość warstwy ścinanej</t>
  </si>
  <si>
    <t>10 cm wraz z odwiezieniem ścinki na odkład</t>
  </si>
  <si>
    <t>Koryto wykonywane na całej szerokości jezdni mecha-</t>
  </si>
  <si>
    <t xml:space="preserve">nicznie w gruncie kat. I-III, głębokość koryta 35 cm - </t>
  </si>
  <si>
    <t>250 m*3,15 m</t>
  </si>
  <si>
    <t>Wykonanie i zagęszczanie warstwy odcinającej z piasku</t>
  </si>
  <si>
    <t>średnioziarnistego na całej szerokości na nawierzchni</t>
  </si>
  <si>
    <t>o grubości warstwy 15 cm</t>
  </si>
  <si>
    <t>Wyrównanie podbudowy kruszywem łamanym stabilizo-</t>
  </si>
  <si>
    <t>wanym mechanicznie, grub. po zagęszczeniu średnia</t>
  </si>
  <si>
    <t>15 cm (KŁSM 0/31,5 mm)</t>
  </si>
  <si>
    <t>Wykonanie podbudowy z kruszywa łamanego stabilizo-</t>
  </si>
  <si>
    <t xml:space="preserve">wanego mechanicz. (0/31,5 mm), grub. po zagęsz. 20 cm </t>
  </si>
  <si>
    <t>Wykonanie nawierzchni z betonu asfaltowego dla ruchu</t>
  </si>
  <si>
    <t>KR1 - warstwa wiążąca z betonu asfaltowego o grub. 3 cm</t>
  </si>
  <si>
    <t>Wykonanie nawierzchni z bet. asfaltowego dla ruchu KR1 -</t>
  </si>
  <si>
    <t xml:space="preserve">warstwa ścieralna z betonu asfaltowego o grub. 4 cm </t>
  </si>
  <si>
    <t xml:space="preserve">Wykonanie poboczy z kruszywa kamien. stabilizowanego </t>
  </si>
  <si>
    <t>mechanicz. o grub. 10 cm (mieszanka optym. 0/31,5 mm)</t>
  </si>
  <si>
    <r>
      <t>PRZEDMIAR ROBÓT DO PRZEDSIĘWZIĘCIA :</t>
    </r>
    <r>
      <rPr>
        <b/>
        <sz val="9"/>
        <rFont val="Arial CE"/>
        <family val="0"/>
      </rPr>
      <t xml:space="preserve">„PRZEBUDOWA DROGI  GUMIENICE–SŁOŃCA GÓRA </t>
    </r>
  </si>
  <si>
    <t>814,0 m*0,5 m*2</t>
  </si>
  <si>
    <t>warstwa wiążąca z betonu asfaltowego o grub. 3 cm</t>
  </si>
  <si>
    <t>814 m*3,08 m+2*3,14*6 m*6 m/4</t>
  </si>
  <si>
    <t>Wykonanie nawierzchni z bet. asfaltowego dla ruchu KR1-</t>
  </si>
  <si>
    <t>warstwa ścieralna z bet. asfalt.o grub. 4 cm (PN-S-96025)</t>
  </si>
  <si>
    <t>814 m*3 m+2*3,14*6 m*6 m/4</t>
  </si>
  <si>
    <t>814,0 m*0,50 m*2</t>
  </si>
  <si>
    <t xml:space="preserve">Oczyszczenie istniejącej nawierzchni z kruszywa kamien- </t>
  </si>
  <si>
    <t xml:space="preserve">nego na krawędziach drogi za pomocą równiarki oraz </t>
  </si>
  <si>
    <t>1100 m*0,5 m*2</t>
  </si>
  <si>
    <t>Rozebranie części przelotowej przepustu z rur żelbetowych</t>
  </si>
  <si>
    <r>
      <t xml:space="preserve">1 </t>
    </r>
    <r>
      <rPr>
        <sz val="9"/>
        <rFont val="Calibri"/>
        <family val="2"/>
      </rPr>
      <t>Ø</t>
    </r>
    <r>
      <rPr>
        <sz val="9"/>
        <rFont val="Arial"/>
        <family val="2"/>
      </rPr>
      <t xml:space="preserve"> 150 cm z uprzednim odkopaniem przepustu i odwozem</t>
    </r>
  </si>
  <si>
    <t>Wykonanie części przelotowej przepustu rurowego z rur</t>
  </si>
  <si>
    <r>
      <t xml:space="preserve">żelbetowych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150 cm na ławie fundamentowej z chu- </t>
    </r>
  </si>
  <si>
    <t>dego betonu o grubości 40 cm (klasa obciążenia A dla rur)</t>
  </si>
  <si>
    <t>5,0 mb</t>
  </si>
  <si>
    <t>Wykonanie ścianek czołowych przepustów z żelbetu</t>
  </si>
  <si>
    <t xml:space="preserve">lub z prefabrykatów                                         2 szt.    </t>
  </si>
  <si>
    <t>Koryto wykonywane na całej szerokości jezdni mech.</t>
  </si>
  <si>
    <t>w gruncie kat. I-III, głębokość koryta 35 cm - nadmiar</t>
  </si>
  <si>
    <t>do wbudowania w pobocze</t>
  </si>
  <si>
    <t>150,0 m*3,15 m</t>
  </si>
  <si>
    <t>średnioziarnist. na całej szerok. nawierzchni o grub. 15 cm</t>
  </si>
  <si>
    <t>Wykonanie zasypki przepustu piaskiem w-wami po 20 cm</t>
  </si>
  <si>
    <t>4 m*2,5 m*5 m-3,14*0,88 m*0,88 m*5 m</t>
  </si>
  <si>
    <t>Wzmocnienie podłoża z gruntu stabilizowanego cementem</t>
  </si>
  <si>
    <t>o Rm =2,50-5,00 Mpa z mieszarek stacjon. o grub. 20 cm</t>
  </si>
  <si>
    <t>5,00 m*4,00</t>
  </si>
  <si>
    <t>Wykonanie nawierzchni z kruszywa łamanego kamiennego</t>
  </si>
  <si>
    <t xml:space="preserve">stabilizowanego mechanicznie o grubości 20 cm </t>
  </si>
  <si>
    <t>150 m*3,15 m+4,2 m*8 m</t>
  </si>
  <si>
    <t>Wyrównanie podbudowy kruszywem łamanym stabiliz.</t>
  </si>
  <si>
    <t>mechanicznie, grubość po zagęszczeniu średnia 10 cm</t>
  </si>
  <si>
    <t>950 m*3,15 m*0,15 m+2*3,14*5 m*5 m/4*0,15 m</t>
  </si>
  <si>
    <r>
      <t xml:space="preserve">PRZEDMIAR ROBÓT DO PRZEDSIĘWZIĘCIA : </t>
    </r>
    <r>
      <rPr>
        <b/>
        <sz val="9"/>
        <rFont val="Arial CE"/>
        <family val="0"/>
      </rPr>
      <t xml:space="preserve">"PRZEBUDOWA DROGI OSINY - LIZAWY </t>
    </r>
  </si>
  <si>
    <r>
      <t xml:space="preserve">PRZEDMIAR ROBÓT DO PRZEDSIĘWZIĘCIA : </t>
    </r>
    <r>
      <rPr>
        <b/>
        <sz val="9"/>
        <rFont val="Arial CE"/>
        <family val="0"/>
      </rPr>
      <t>"PRZEBUDOWA DROGI OSINY - LIZAWY</t>
    </r>
  </si>
  <si>
    <t>(DROGA NR EWID. GR. 655)  NA ODCINKU 1100,00 MB" w Gminie PIERZCHNICA WERSJA II</t>
  </si>
  <si>
    <t xml:space="preserve">gruzu                                                             5 mb             </t>
  </si>
  <si>
    <t>Wykonanie płyty zespalającej  zbrojonej przepustu rurowego</t>
  </si>
  <si>
    <r>
      <t xml:space="preserve">z rur żelbetowych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150 cm zgodnie z rys. z Katalogu</t>
    </r>
  </si>
  <si>
    <t>Przepustów Drogowych z 2007 r. karta 10.1</t>
  </si>
  <si>
    <t>5,0 m*0,6 m*0,1 m</t>
  </si>
  <si>
    <t xml:space="preserve">Wykonanie poboczy z kruszywa kamienn. stabilizowanego </t>
  </si>
  <si>
    <t>1100 m*0,50 m*2</t>
  </si>
  <si>
    <t xml:space="preserve">Oczyszczenie istniejącej nawierzchni z kruszywa kam. </t>
  </si>
  <si>
    <t xml:space="preserve"> na krawędziach drogi za pomocą równiarki oraz ręcznie</t>
  </si>
  <si>
    <t xml:space="preserve"> o szerokości po 0,50 m z każdej stronie</t>
  </si>
  <si>
    <t>450,0 m*0,50 m*2</t>
  </si>
  <si>
    <t>Koryto wykonywane na całej szerok. Jezdni mechanicz.</t>
  </si>
  <si>
    <t xml:space="preserve">w gr. kat. I-III, głęb. koryta 35 cm - nadmiar do wbudowania </t>
  </si>
  <si>
    <t>w pobocze</t>
  </si>
  <si>
    <t xml:space="preserve">średnioziarnist. na całej szerok. nawierzchni o grubości </t>
  </si>
  <si>
    <t>warstwy 15 cm</t>
  </si>
  <si>
    <t>450 m*3,15 m</t>
  </si>
  <si>
    <t>stabilizowanego mechanicznie o grubości 20 cm</t>
  </si>
  <si>
    <r>
      <t xml:space="preserve">PRZEDMIAR ROBÓT DO PRZEDSIĘWZIĘCIA : </t>
    </r>
    <r>
      <rPr>
        <b/>
        <sz val="9"/>
        <rFont val="Arial CE"/>
        <family val="0"/>
      </rPr>
      <t xml:space="preserve"> "PODSTOŁA - droga o nr</t>
    </r>
  </si>
  <si>
    <t>(mieszanka optymalna 0/31,5 mm) o grubości 10 cm</t>
  </si>
  <si>
    <t>mechanicznie, grubość po zagęszczeniu średnia 15 cm</t>
  </si>
  <si>
    <t>"SKRZELCZYCE - PODCHOJNY (droga nr ewid. gruntów 450) NA  ODCINKU 546,00 mb"</t>
  </si>
  <si>
    <t>(546 m-250 m)*0,5 m*2</t>
  </si>
  <si>
    <t>(546 m-250 m)*3,15 m*0,15 m+2*3,14*5 m*5 m/4*0,15 m</t>
  </si>
  <si>
    <t>546 m*3,08 m</t>
  </si>
  <si>
    <t>546 m*3,00 m</t>
  </si>
  <si>
    <t>546,0 m*0,50 m*2</t>
  </si>
  <si>
    <t>SKRZELCZYCE - PODCHOJNY (droga nr ewid. gruntów 450) NA  ODCINKU 546,00 mb</t>
  </si>
  <si>
    <t>10 cm (KŁSM 0/31,5 mm)</t>
  </si>
  <si>
    <t>814 m*3,15 m*0,10 m+2*3,14*6 m*6 m/4*0,10 m</t>
  </si>
  <si>
    <t>13.</t>
  </si>
  <si>
    <t>14.</t>
  </si>
  <si>
    <t>15.</t>
  </si>
  <si>
    <r>
      <t xml:space="preserve">PRZEDMIAR ROBÓT DO OPRACOWANIA :  </t>
    </r>
    <r>
      <rPr>
        <b/>
        <sz val="10"/>
        <rFont val="Arial"/>
        <family val="2"/>
      </rPr>
      <t xml:space="preserve">„REMONT KŁADKI DLA PIESZYCH NAD LINIĄ KOLEJOWĄ  </t>
    </r>
  </si>
  <si>
    <t>LHS w GMINIE KIJE"</t>
  </si>
  <si>
    <t>T</t>
  </si>
  <si>
    <t>klatek podwieszonych</t>
  </si>
  <si>
    <t>I.ROBOTY KONSERWACYJNE KOSTRUKCJI STALOWEJ</t>
  </si>
  <si>
    <t>podkładowej . Malowanie z klatek podwieszonych</t>
  </si>
  <si>
    <t>podwieszonych</t>
  </si>
  <si>
    <t>16.</t>
  </si>
  <si>
    <t>17.</t>
  </si>
  <si>
    <t>II.ROBOTY KONSERWACYJNE PORĘCZY STALOWEJ</t>
  </si>
  <si>
    <t>III. DEMONTAŻ KONSTRUKCJI DREWNIANEJ</t>
  </si>
  <si>
    <t>18.</t>
  </si>
  <si>
    <t xml:space="preserve">IV. MONTAŻ BELEK DREWNIANYCH </t>
  </si>
  <si>
    <t>20.</t>
  </si>
  <si>
    <t>21.</t>
  </si>
  <si>
    <t>22.</t>
  </si>
  <si>
    <t>co najmniej C30</t>
  </si>
  <si>
    <t>V. MONTAŻ ZGEMONTOWANYCH PORĘCZY</t>
  </si>
  <si>
    <t>Montaż poręczy mostowych, odcinki proste</t>
  </si>
  <si>
    <t>23.</t>
  </si>
  <si>
    <t>Czyszczenie belek z dwuteownika 450x170 mm w  konstrukcjach stalowych</t>
  </si>
  <si>
    <t>mostów ręcznie szczotkami do III stopnia czystości (z klatek powieszon.)</t>
  </si>
  <si>
    <t>strumieniowo-ścierne (piaskowanie do II stopnia czystości</t>
  </si>
  <si>
    <t xml:space="preserve">Malowanie belek z dwuteownika 450x170 mm w konstrukcjach stalowych  </t>
  </si>
  <si>
    <t xml:space="preserve">mostów ręcznie pędzlem jedna warstwa z farby podkładowej . Malowanie z </t>
  </si>
  <si>
    <t>natryskiem pneumatycznym - jedna warstwa z farby antykorozyjnej. Malowa-</t>
  </si>
  <si>
    <t>nie z  klatek podwieszonych</t>
  </si>
  <si>
    <t xml:space="preserve">Czyszczenie poprzecznic z ceownika C 300 mm w konstrukcjach stalowych </t>
  </si>
  <si>
    <t>Czyszczenie poprzecznic z ceownika C 300 mm w konstrukcjach stalowych</t>
  </si>
  <si>
    <t>Malowanie poprzecznic z ceownika C 300 mm w  konstrukcjach stalowych</t>
  </si>
  <si>
    <t>Malowanie poprzecznic z ceownika C 300 mm  w  konstrukcjach stalowych</t>
  </si>
  <si>
    <t>mostów strumieniowo-ścierne (piaskowanie do II stopnia czystości</t>
  </si>
  <si>
    <t xml:space="preserve">mostów ręcznie pędzlem-jedna warstwa z farby podkładowej . Malowanie z </t>
  </si>
  <si>
    <t>mostów natryskiem pneumatycznym - jedna warstwa z farby antykorozyjnej</t>
  </si>
  <si>
    <t>Malowanie z  klatek podwieszonych</t>
  </si>
  <si>
    <t xml:space="preserve">Czyszczenie słupów (podpór) o średnicy 60 cm o grubości ścianki 20 mm </t>
  </si>
  <si>
    <t xml:space="preserve">w konstrukcjach stalowych mostów ręcznie szczotkami do III stopnia czystości </t>
  </si>
  <si>
    <t>Malowanie słupów (podpór) o średnicy 60 cm o grubości ścianki 20 mm</t>
  </si>
  <si>
    <t xml:space="preserve">w konstrukcjach stalowych mostów ręcznie pędzlem - jedna warstwa z farby </t>
  </si>
  <si>
    <t>Malowanie słupów (podpór) o średnicy 60 cm o grubości ścianki 20 mm w</t>
  </si>
  <si>
    <t>konstrukcjach stalowych mostów natryskiem pneumatycznym-jedna warstwa</t>
  </si>
  <si>
    <t>z farby antykorozyjnej . Malowanie z klatek podwieszonych</t>
  </si>
  <si>
    <t>Demontaż poręczy mostowych z ceownika C 100 oraz rur stalowych (prze-</t>
  </si>
  <si>
    <t>ciągi) fi 50 mm - słupki w ilości 40 szt.</t>
  </si>
  <si>
    <t>Czyszczenie drobnych elementów w konstrukcjach stalowych mostów ręcznie</t>
  </si>
  <si>
    <t>Czyszczenie drobnych elementów w konstrukcjach stalowych mostów stru-</t>
  </si>
  <si>
    <t xml:space="preserve">mieniowo-ścierne do II stopnia czystości </t>
  </si>
  <si>
    <t xml:space="preserve">szczotkami do III stopnia czystości </t>
  </si>
  <si>
    <t>Malowanie drobnych elementów w konstrukcjach stalowych mostów ręcznie</t>
  </si>
  <si>
    <t xml:space="preserve">ręcznie pędzlem-jedna warstwa z farby podkładowej . Malowanie z klatek </t>
  </si>
  <si>
    <t xml:space="preserve">pędzlem-jedna warstwa z farby antykorozyjnej . Malowanie z klatek </t>
  </si>
  <si>
    <t>Rozebranie belek poprzecznych drewnianych o wymiarach 160x160 mm i dłu-</t>
  </si>
  <si>
    <t>gości 3,20 m w ilości 40 szt.</t>
  </si>
  <si>
    <t>19.</t>
  </si>
  <si>
    <t>Rozebranie pokładu drewnianego z bali o wymiarach 70x140 mm na szeroko-</t>
  </si>
  <si>
    <t>ści 3,00 m i długości 52,60 m</t>
  </si>
  <si>
    <t>Montaż belek poprzecznych drewnianych o wymiarach 160x160 mm i długości</t>
  </si>
  <si>
    <t>3,20 m w ilości 40 szt. (z drewna iglastego klasy C30 z impregnacją)</t>
  </si>
  <si>
    <t>Izolacje przeciwwilgociowe z papy asfaltowej na lepiku, asfalt na gorąco -</t>
  </si>
  <si>
    <t xml:space="preserve">powłoki poziome-pierwsza warstwa </t>
  </si>
  <si>
    <t xml:space="preserve">Montaż pokładu drewnianego z nowych bali zaimpregnowanych układany </t>
  </si>
  <si>
    <t>szczelnie. Grubość bali 80 mm i szerokość 140 mm .Drewno iglaste klasy</t>
  </si>
  <si>
    <t>2,990kg/26m*52,50 m*2</t>
  </si>
  <si>
    <t>1,2474 Mg/27*1,7* m*16</t>
  </si>
  <si>
    <t>2,990Mg/26m*52,50 m*2</t>
  </si>
  <si>
    <t>0,27504 Mg/m*7 m*2+0,27504Mg/m*3m*2</t>
  </si>
  <si>
    <t>Czyszczenie słupów (podpór) o średnicy 60 cm o grubości ścianki 20 mm</t>
  </si>
  <si>
    <t xml:space="preserve">w konstrukcjach stalow. mostów strumieniowo-ścierne do II stopnia czystości </t>
  </si>
  <si>
    <t>1,2474 Mg/m/27m*1,7* m*16</t>
  </si>
  <si>
    <t>2,990Mg/m/26m*52,50 m*2</t>
  </si>
  <si>
    <t>0,0106Mg/m*1,1m*40+0,00576Mg/m*1,2 m*15+0,00493Mg/m*-52,5*6+0,00493Mg/m*10m*4</t>
  </si>
  <si>
    <t>0,16m*0,16m*3,20m*40</t>
  </si>
  <si>
    <t>0,07 m*3,0 m*52,60 m</t>
  </si>
  <si>
    <t>0,30 m*3,20 m*40</t>
  </si>
  <si>
    <t>3,0m*52,60 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</si>
</sst>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7"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10"/>
      <name val="Calibri"/>
      <family val="2"/>
    </font>
    <font>
      <sz val="7"/>
      <name val="Arial CE"/>
      <family val="0"/>
    </font>
    <font>
      <vertAlign val="superscript"/>
      <sz val="10"/>
      <name val="Arial"/>
      <family val="2"/>
    </font>
    <font>
      <sz val="9"/>
      <name val="Calibri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4" fillId="33" borderId="12" xfId="0" applyFont="1" applyFill="1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4" fillId="33" borderId="14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4" fillId="33" borderId="21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1" xfId="0" applyFont="1" applyBorder="1" applyAlignment="1">
      <alignment/>
    </xf>
    <xf numFmtId="2" fontId="12" fillId="0" borderId="20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6" fillId="0" borderId="0" xfId="0" applyFont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0" xfId="0" applyFont="1" applyAlignment="1">
      <alignment/>
    </xf>
    <xf numFmtId="2" fontId="0" fillId="0" borderId="24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2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3" xfId="0" applyBorder="1" applyAlignment="1">
      <alignment/>
    </xf>
    <xf numFmtId="0" fontId="13" fillId="0" borderId="19" xfId="0" applyFont="1" applyBorder="1" applyAlignment="1">
      <alignment/>
    </xf>
    <xf numFmtId="2" fontId="0" fillId="0" borderId="32" xfId="0" applyNumberFormat="1" applyBorder="1" applyAlignment="1">
      <alignment horizontal="center"/>
    </xf>
    <xf numFmtId="2" fontId="12" fillId="0" borderId="19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10" fontId="8" fillId="0" borderId="20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4" fillId="34" borderId="35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0" xfId="0" applyFont="1" applyAlignment="1">
      <alignment horizontal="center"/>
    </xf>
    <xf numFmtId="0" fontId="0" fillId="34" borderId="35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4" fillId="0" borderId="39" xfId="0" applyNumberFormat="1" applyFont="1" applyBorder="1" applyAlignment="1">
      <alignment/>
    </xf>
    <xf numFmtId="0" fontId="0" fillId="34" borderId="38" xfId="0" applyFont="1" applyFill="1" applyBorder="1" applyAlignment="1">
      <alignment/>
    </xf>
    <xf numFmtId="0" fontId="0" fillId="0" borderId="20" xfId="0" applyFont="1" applyBorder="1" applyAlignment="1">
      <alignment/>
    </xf>
    <xf numFmtId="0" fontId="24" fillId="0" borderId="0" xfId="0" applyNumberFormat="1" applyFont="1" applyBorder="1" applyAlignment="1">
      <alignment/>
    </xf>
    <xf numFmtId="0" fontId="7" fillId="0" borderId="20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24" fillId="0" borderId="40" xfId="0" applyNumberFormat="1" applyFont="1" applyBorder="1" applyAlignment="1">
      <alignment/>
    </xf>
    <xf numFmtId="0" fontId="7" fillId="0" borderId="19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4" fillId="0" borderId="2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25" fillId="33" borderId="21" xfId="0" applyNumberFormat="1" applyFont="1" applyFill="1" applyBorder="1" applyAlignment="1">
      <alignment/>
    </xf>
    <xf numFmtId="0" fontId="25" fillId="33" borderId="14" xfId="0" applyNumberFormat="1" applyFont="1" applyFill="1" applyBorder="1" applyAlignment="1">
      <alignment/>
    </xf>
    <xf numFmtId="0" fontId="24" fillId="0" borderId="39" xfId="0" applyNumberFormat="1" applyFont="1" applyBorder="1" applyAlignment="1">
      <alignment/>
    </xf>
    <xf numFmtId="0" fontId="7" fillId="33" borderId="14" xfId="0" applyNumberFormat="1" applyFont="1" applyFill="1" applyBorder="1" applyAlignment="1">
      <alignment/>
    </xf>
    <xf numFmtId="0" fontId="7" fillId="0" borderId="35" xfId="0" applyNumberFormat="1" applyFont="1" applyBorder="1" applyAlignment="1">
      <alignment/>
    </xf>
    <xf numFmtId="0" fontId="7" fillId="0" borderId="39" xfId="0" applyNumberFormat="1" applyFont="1" applyBorder="1" applyAlignment="1">
      <alignment/>
    </xf>
    <xf numFmtId="0" fontId="7" fillId="0" borderId="32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0" fillId="34" borderId="22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2" xfId="0" applyFont="1" applyBorder="1" applyAlignment="1">
      <alignment/>
    </xf>
    <xf numFmtId="0" fontId="25" fillId="33" borderId="18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33" borderId="21" xfId="0" applyFont="1" applyFill="1" applyBorder="1" applyAlignment="1">
      <alignment/>
    </xf>
    <xf numFmtId="0" fontId="25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4" fillId="0" borderId="12" xfId="0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34" borderId="29" xfId="0" applyFont="1" applyFill="1" applyBorder="1" applyAlignment="1">
      <alignment/>
    </xf>
    <xf numFmtId="0" fontId="24" fillId="34" borderId="36" xfId="0" applyFont="1" applyFill="1" applyBorder="1" applyAlignment="1">
      <alignment/>
    </xf>
    <xf numFmtId="0" fontId="26" fillId="34" borderId="36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26" fillId="34" borderId="43" xfId="0" applyFont="1" applyFill="1" applyBorder="1" applyAlignment="1">
      <alignment/>
    </xf>
    <xf numFmtId="0" fontId="24" fillId="0" borderId="35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2" fillId="0" borderId="34" xfId="0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44" xfId="0" applyBorder="1" applyAlignment="1">
      <alignment/>
    </xf>
    <xf numFmtId="0" fontId="16" fillId="0" borderId="0" xfId="0" applyFont="1" applyBorder="1" applyAlignment="1">
      <alignment/>
    </xf>
    <xf numFmtId="0" fontId="0" fillId="0" borderId="45" xfId="0" applyFont="1" applyBorder="1" applyAlignment="1">
      <alignment/>
    </xf>
    <xf numFmtId="0" fontId="4" fillId="33" borderId="4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27" fillId="0" borderId="0" xfId="0" applyNumberFormat="1" applyFont="1" applyBorder="1" applyAlignment="1">
      <alignment/>
    </xf>
    <xf numFmtId="0" fontId="27" fillId="0" borderId="35" xfId="0" applyNumberFormat="1" applyFont="1" applyBorder="1" applyAlignment="1">
      <alignment/>
    </xf>
    <xf numFmtId="0" fontId="27" fillId="0" borderId="35" xfId="0" applyFont="1" applyBorder="1" applyAlignment="1">
      <alignment/>
    </xf>
    <xf numFmtId="0" fontId="0" fillId="0" borderId="0" xfId="0" applyFont="1" applyAlignment="1">
      <alignment/>
    </xf>
    <xf numFmtId="0" fontId="27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7" fillId="0" borderId="19" xfId="0" applyNumberFormat="1" applyFont="1" applyBorder="1" applyAlignment="1">
      <alignment/>
    </xf>
    <xf numFmtId="0" fontId="5" fillId="33" borderId="4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0" fillId="0" borderId="39" xfId="0" applyBorder="1" applyAlignment="1">
      <alignment/>
    </xf>
    <xf numFmtId="2" fontId="0" fillId="0" borderId="20" xfId="0" applyNumberFormat="1" applyBorder="1" applyAlignment="1">
      <alignment/>
    </xf>
    <xf numFmtId="0" fontId="6" fillId="0" borderId="12" xfId="0" applyFont="1" applyBorder="1" applyAlignment="1">
      <alignment/>
    </xf>
    <xf numFmtId="0" fontId="27" fillId="0" borderId="39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9" xfId="0" applyFont="1" applyBorder="1" applyAlignment="1">
      <alignment/>
    </xf>
    <xf numFmtId="0" fontId="6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24" fillId="34" borderId="4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48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2" fontId="0" fillId="0" borderId="43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0" fontId="8" fillId="33" borderId="46" xfId="0" applyFont="1" applyFill="1" applyBorder="1" applyAlignment="1">
      <alignment/>
    </xf>
    <xf numFmtId="0" fontId="14" fillId="0" borderId="0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24" fillId="0" borderId="43" xfId="0" applyNumberFormat="1" applyFont="1" applyBorder="1" applyAlignment="1">
      <alignment/>
    </xf>
    <xf numFmtId="0" fontId="25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49" xfId="0" applyFont="1" applyBorder="1" applyAlignment="1">
      <alignment/>
    </xf>
    <xf numFmtId="0" fontId="2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24" fillId="0" borderId="5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2" fontId="0" fillId="0" borderId="35" xfId="0" applyNumberFormat="1" applyFont="1" applyBorder="1" applyAlignment="1">
      <alignment/>
    </xf>
    <xf numFmtId="0" fontId="24" fillId="0" borderId="41" xfId="0" applyFont="1" applyFill="1" applyBorder="1" applyAlignment="1">
      <alignment/>
    </xf>
    <xf numFmtId="0" fontId="24" fillId="0" borderId="50" xfId="0" applyFont="1" applyBorder="1" applyAlignment="1">
      <alignment/>
    </xf>
    <xf numFmtId="2" fontId="0" fillId="0" borderId="26" xfId="0" applyNumberFormat="1" applyFont="1" applyBorder="1" applyAlignment="1">
      <alignment/>
    </xf>
    <xf numFmtId="0" fontId="24" fillId="34" borderId="29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164" fontId="0" fillId="0" borderId="20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24" fillId="0" borderId="35" xfId="0" applyFont="1" applyBorder="1" applyAlignment="1">
      <alignment/>
    </xf>
    <xf numFmtId="2" fontId="0" fillId="0" borderId="44" xfId="0" applyNumberFormat="1" applyBorder="1" applyAlignment="1">
      <alignment/>
    </xf>
    <xf numFmtId="164" fontId="0" fillId="0" borderId="43" xfId="0" applyNumberFormat="1" applyFont="1" applyBorder="1" applyAlignment="1">
      <alignment/>
    </xf>
    <xf numFmtId="164" fontId="0" fillId="0" borderId="44" xfId="0" applyNumberFormat="1" applyBorder="1" applyAlignment="1">
      <alignment/>
    </xf>
    <xf numFmtId="0" fontId="4" fillId="33" borderId="2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0" fontId="24" fillId="34" borderId="50" xfId="0" applyFont="1" applyFill="1" applyBorder="1" applyAlignment="1">
      <alignment/>
    </xf>
    <xf numFmtId="2" fontId="0" fillId="0" borderId="31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2" fontId="0" fillId="0" borderId="44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15" fillId="33" borderId="32" xfId="0" applyFont="1" applyFill="1" applyBorder="1" applyAlignment="1">
      <alignment/>
    </xf>
    <xf numFmtId="2" fontId="0" fillId="0" borderId="40" xfId="0" applyNumberFormat="1" applyFont="1" applyBorder="1" applyAlignment="1">
      <alignment/>
    </xf>
    <xf numFmtId="0" fontId="25" fillId="33" borderId="52" xfId="0" applyFont="1" applyFill="1" applyBorder="1" applyAlignment="1">
      <alignment/>
    </xf>
    <xf numFmtId="164" fontId="0" fillId="0" borderId="32" xfId="0" applyNumberFormat="1" applyBorder="1" applyAlignment="1">
      <alignment/>
    </xf>
    <xf numFmtId="0" fontId="26" fillId="34" borderId="26" xfId="0" applyFont="1" applyFill="1" applyBorder="1" applyAlignment="1">
      <alignment/>
    </xf>
    <xf numFmtId="0" fontId="27" fillId="0" borderId="36" xfId="0" applyFont="1" applyBorder="1" applyAlignment="1">
      <alignment/>
    </xf>
    <xf numFmtId="0" fontId="12" fillId="0" borderId="44" xfId="0" applyFont="1" applyBorder="1" applyAlignment="1">
      <alignment/>
    </xf>
    <xf numFmtId="0" fontId="24" fillId="34" borderId="38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43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45" xfId="0" applyBorder="1" applyAlignment="1">
      <alignment/>
    </xf>
    <xf numFmtId="0" fontId="3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35" xfId="0" applyBorder="1" applyAlignment="1">
      <alignment/>
    </xf>
    <xf numFmtId="0" fontId="32" fillId="34" borderId="35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34" borderId="50" xfId="0" applyFont="1" applyFill="1" applyBorder="1" applyAlignment="1">
      <alignment/>
    </xf>
    <xf numFmtId="0" fontId="32" fillId="34" borderId="38" xfId="0" applyFont="1" applyFill="1" applyBorder="1" applyAlignment="1">
      <alignment/>
    </xf>
    <xf numFmtId="0" fontId="0" fillId="34" borderId="48" xfId="0" applyFont="1" applyFill="1" applyBorder="1" applyAlignment="1">
      <alignment/>
    </xf>
    <xf numFmtId="0" fontId="32" fillId="34" borderId="36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36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7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0" fontId="32" fillId="0" borderId="20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0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33" borderId="15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32" fillId="0" borderId="10" xfId="0" applyFont="1" applyBorder="1" applyAlignment="1">
      <alignment horizontal="right"/>
    </xf>
    <xf numFmtId="0" fontId="7" fillId="0" borderId="43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28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52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2" fontId="17" fillId="33" borderId="13" xfId="0" applyNumberFormat="1" applyFont="1" applyFill="1" applyBorder="1" applyAlignment="1">
      <alignment horizontal="center"/>
    </xf>
    <xf numFmtId="2" fontId="17" fillId="33" borderId="14" xfId="0" applyNumberFormat="1" applyFont="1" applyFill="1" applyBorder="1" applyAlignment="1">
      <alignment horizontal="center"/>
    </xf>
    <xf numFmtId="2" fontId="17" fillId="33" borderId="52" xfId="0" applyNumberFormat="1" applyFont="1" applyFill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31" xfId="0" applyFont="1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21" fillId="0" borderId="54" xfId="0" applyNumberFormat="1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21" fillId="0" borderId="33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view="pageLayout" workbookViewId="0" topLeftCell="A1">
      <selection activeCell="C62" sqref="C62"/>
    </sheetView>
  </sheetViews>
  <sheetFormatPr defaultColWidth="9.140625" defaultRowHeight="12.75"/>
  <cols>
    <col min="1" max="1" width="3.421875" style="0" customWidth="1"/>
    <col min="2" max="2" width="62.28125" style="0" customWidth="1"/>
    <col min="3" max="3" width="10.421875" style="0" customWidth="1"/>
    <col min="4" max="4" width="11.8515625" style="0" customWidth="1"/>
    <col min="5" max="6" width="9.140625" style="0" hidden="1" customWidth="1"/>
  </cols>
  <sheetData>
    <row r="2" spans="1:4" ht="12.75">
      <c r="A2" s="267" t="s">
        <v>255</v>
      </c>
      <c r="B2" s="267"/>
      <c r="C2" s="267"/>
      <c r="D2" s="267"/>
    </row>
    <row r="3" spans="1:4" ht="12.75">
      <c r="A3" s="268" t="s">
        <v>256</v>
      </c>
      <c r="B3" s="268"/>
      <c r="C3" s="268"/>
      <c r="D3" s="268"/>
    </row>
    <row r="4" spans="1:4" ht="13.5" thickBot="1">
      <c r="A4" s="73"/>
      <c r="B4" s="73"/>
      <c r="C4" s="73"/>
      <c r="D4" s="73"/>
    </row>
    <row r="5" spans="1:4" ht="12.75">
      <c r="A5" s="223" t="s">
        <v>0</v>
      </c>
      <c r="B5" s="222" t="s">
        <v>3</v>
      </c>
      <c r="C5" s="224" t="s">
        <v>4</v>
      </c>
      <c r="D5" s="224" t="s">
        <v>5</v>
      </c>
    </row>
    <row r="6" spans="1:4" ht="13.5" thickBot="1">
      <c r="A6" s="19"/>
      <c r="B6" s="17"/>
      <c r="C6" s="225" t="s">
        <v>8</v>
      </c>
      <c r="D6" s="19"/>
    </row>
    <row r="7" spans="1:4" ht="15" thickBot="1">
      <c r="A7" s="9"/>
      <c r="B7" s="150" t="s">
        <v>259</v>
      </c>
      <c r="C7" s="8"/>
      <c r="D7" s="9"/>
    </row>
    <row r="8" spans="1:4" ht="12.75">
      <c r="A8" s="97" t="s">
        <v>10</v>
      </c>
      <c r="B8" s="241" t="s">
        <v>275</v>
      </c>
      <c r="C8" s="206" t="s">
        <v>257</v>
      </c>
      <c r="D8" s="89">
        <v>12.075</v>
      </c>
    </row>
    <row r="9" spans="1:4" ht="12.75">
      <c r="A9" s="231"/>
      <c r="B9" s="86" t="s">
        <v>276</v>
      </c>
      <c r="C9" s="167"/>
      <c r="D9" s="96"/>
    </row>
    <row r="10" spans="1:5" ht="12.75">
      <c r="A10" s="232"/>
      <c r="B10" s="92" t="s">
        <v>319</v>
      </c>
      <c r="C10" s="230"/>
      <c r="D10" s="102"/>
      <c r="E10" s="227"/>
    </row>
    <row r="11" spans="1:5" ht="12.75">
      <c r="A11" s="93" t="s">
        <v>17</v>
      </c>
      <c r="B11" s="86" t="s">
        <v>275</v>
      </c>
      <c r="C11" s="167" t="s">
        <v>257</v>
      </c>
      <c r="D11" s="96">
        <v>12.075</v>
      </c>
      <c r="E11" s="90"/>
    </row>
    <row r="12" spans="1:5" ht="12.75">
      <c r="A12" s="231"/>
      <c r="B12" s="86" t="s">
        <v>277</v>
      </c>
      <c r="C12" s="167"/>
      <c r="D12" s="96"/>
      <c r="E12" s="90"/>
    </row>
    <row r="13" spans="1:4" ht="12.75">
      <c r="A13" s="232"/>
      <c r="B13" s="221" t="s">
        <v>324</v>
      </c>
      <c r="C13" s="230"/>
      <c r="D13" s="102"/>
    </row>
    <row r="14" spans="1:4" ht="12.75">
      <c r="A14" s="255" t="s">
        <v>12</v>
      </c>
      <c r="B14" s="86" t="s">
        <v>278</v>
      </c>
      <c r="C14" s="167" t="s">
        <v>257</v>
      </c>
      <c r="D14" s="96">
        <v>12.075</v>
      </c>
    </row>
    <row r="15" spans="1:4" ht="12.75">
      <c r="A15" s="16"/>
      <c r="B15" s="86" t="s">
        <v>279</v>
      </c>
      <c r="C15" s="167"/>
      <c r="D15" s="96"/>
    </row>
    <row r="16" spans="1:4" ht="12.75">
      <c r="A16" s="16"/>
      <c r="B16" s="235" t="s">
        <v>258</v>
      </c>
      <c r="C16" s="66"/>
      <c r="D16" s="67"/>
    </row>
    <row r="17" spans="1:4" ht="12.75">
      <c r="A17" s="14"/>
      <c r="B17" s="242" t="s">
        <v>324</v>
      </c>
      <c r="C17" s="153"/>
      <c r="D17" s="148"/>
    </row>
    <row r="18" spans="1:4" ht="12.75">
      <c r="A18" s="93" t="s">
        <v>13</v>
      </c>
      <c r="B18" s="86" t="s">
        <v>278</v>
      </c>
      <c r="C18" s="167" t="s">
        <v>257</v>
      </c>
      <c r="D18" s="96">
        <v>12.075</v>
      </c>
    </row>
    <row r="19" spans="1:4" ht="12.75">
      <c r="A19" s="95"/>
      <c r="B19" s="86" t="s">
        <v>280</v>
      </c>
      <c r="C19" s="87"/>
      <c r="D19" s="93"/>
    </row>
    <row r="20" spans="1:4" ht="12.75">
      <c r="A20" s="95"/>
      <c r="B20" s="235" t="s">
        <v>281</v>
      </c>
      <c r="C20" s="87"/>
      <c r="D20" s="93"/>
    </row>
    <row r="21" spans="1:4" ht="12.75">
      <c r="A21" s="101"/>
      <c r="B21" s="242" t="s">
        <v>317</v>
      </c>
      <c r="C21" s="117"/>
      <c r="D21" s="99"/>
    </row>
    <row r="22" spans="1:4" ht="12.75">
      <c r="A22" s="93" t="s">
        <v>14</v>
      </c>
      <c r="B22" s="86" t="s">
        <v>282</v>
      </c>
      <c r="C22" s="167" t="s">
        <v>257</v>
      </c>
      <c r="D22" s="96">
        <v>1.257</v>
      </c>
    </row>
    <row r="23" spans="1:4" ht="13.5" thickBot="1">
      <c r="A23" s="93"/>
      <c r="B23" s="86" t="s">
        <v>276</v>
      </c>
      <c r="C23" s="87"/>
      <c r="D23" s="93"/>
    </row>
    <row r="24" spans="1:6" ht="15" thickBot="1">
      <c r="A24" s="99"/>
      <c r="B24" s="92" t="s">
        <v>318</v>
      </c>
      <c r="C24" s="117"/>
      <c r="D24" s="99"/>
      <c r="E24" s="8"/>
      <c r="F24" s="13"/>
    </row>
    <row r="25" spans="1:4" ht="12.75">
      <c r="A25" s="93" t="s">
        <v>21</v>
      </c>
      <c r="B25" s="86" t="s">
        <v>283</v>
      </c>
      <c r="C25" s="167" t="s">
        <v>257</v>
      </c>
      <c r="D25" s="96">
        <v>1.257</v>
      </c>
    </row>
    <row r="26" spans="1:4" ht="12.75">
      <c r="A26" s="93"/>
      <c r="B26" s="86" t="s">
        <v>286</v>
      </c>
      <c r="C26" s="87"/>
      <c r="D26" s="93"/>
    </row>
    <row r="27" spans="1:4" ht="12.75">
      <c r="A27" s="99"/>
      <c r="B27" s="221" t="s">
        <v>323</v>
      </c>
      <c r="C27" s="117"/>
      <c r="D27" s="99"/>
    </row>
    <row r="28" spans="1:4" ht="12.75">
      <c r="A28" s="255" t="s">
        <v>109</v>
      </c>
      <c r="B28" s="86" t="s">
        <v>284</v>
      </c>
      <c r="C28" s="167" t="s">
        <v>257</v>
      </c>
      <c r="D28" s="96">
        <v>1.257</v>
      </c>
    </row>
    <row r="29" spans="1:4" ht="12.75">
      <c r="A29" s="255"/>
      <c r="B29" s="86" t="s">
        <v>287</v>
      </c>
      <c r="C29" s="167"/>
      <c r="D29" s="96"/>
    </row>
    <row r="30" spans="1:4" ht="12.75">
      <c r="A30" s="255"/>
      <c r="B30" s="235" t="s">
        <v>258</v>
      </c>
      <c r="C30" s="66"/>
      <c r="D30" s="67"/>
    </row>
    <row r="31" spans="1:4" ht="12.75">
      <c r="A31" s="256"/>
      <c r="B31" s="242" t="s">
        <v>323</v>
      </c>
      <c r="C31" s="228"/>
      <c r="D31" s="148"/>
    </row>
    <row r="32" spans="1:4" ht="12.75">
      <c r="A32" s="255" t="s">
        <v>112</v>
      </c>
      <c r="B32" s="243" t="s">
        <v>285</v>
      </c>
      <c r="C32" s="167" t="s">
        <v>257</v>
      </c>
      <c r="D32" s="96">
        <v>1.257</v>
      </c>
    </row>
    <row r="33" spans="1:4" ht="12.75">
      <c r="A33" s="16"/>
      <c r="B33" s="86" t="s">
        <v>288</v>
      </c>
      <c r="C33" s="167"/>
      <c r="D33" s="96"/>
    </row>
    <row r="34" spans="1:4" ht="12.75">
      <c r="A34" s="16"/>
      <c r="B34" s="235" t="s">
        <v>289</v>
      </c>
      <c r="C34" s="66"/>
      <c r="D34" s="67"/>
    </row>
    <row r="35" spans="1:4" ht="15">
      <c r="A35" s="14"/>
      <c r="B35" s="242" t="s">
        <v>323</v>
      </c>
      <c r="C35" s="229"/>
      <c r="D35" s="236"/>
    </row>
    <row r="36" spans="1:4" ht="12.75">
      <c r="A36" s="93" t="s">
        <v>110</v>
      </c>
      <c r="B36" s="86" t="s">
        <v>290</v>
      </c>
      <c r="C36" s="167" t="s">
        <v>257</v>
      </c>
      <c r="D36" s="96">
        <v>5.501</v>
      </c>
    </row>
    <row r="37" spans="1:4" ht="12.75">
      <c r="A37" s="93"/>
      <c r="B37" s="74" t="s">
        <v>291</v>
      </c>
      <c r="C37" s="87"/>
      <c r="D37" s="93"/>
    </row>
    <row r="38" spans="1:4" ht="12.75">
      <c r="A38" s="99"/>
      <c r="B38" s="221" t="s">
        <v>320</v>
      </c>
      <c r="C38" s="117"/>
      <c r="D38" s="99"/>
    </row>
    <row r="39" spans="1:4" ht="12.75">
      <c r="A39" s="93" t="s">
        <v>111</v>
      </c>
      <c r="B39" s="86" t="s">
        <v>321</v>
      </c>
      <c r="C39" s="167" t="s">
        <v>257</v>
      </c>
      <c r="D39" s="96">
        <v>5.501</v>
      </c>
    </row>
    <row r="40" spans="1:4" ht="12.75">
      <c r="A40" s="93"/>
      <c r="B40" s="86" t="s">
        <v>322</v>
      </c>
      <c r="C40" s="87"/>
      <c r="D40" s="93"/>
    </row>
    <row r="41" spans="1:4" ht="12.75">
      <c r="A41" s="99"/>
      <c r="B41" s="221" t="s">
        <v>320</v>
      </c>
      <c r="C41" s="117"/>
      <c r="D41" s="99"/>
    </row>
    <row r="42" spans="1:4" ht="12.75">
      <c r="A42" s="255" t="s">
        <v>133</v>
      </c>
      <c r="B42" s="245" t="s">
        <v>292</v>
      </c>
      <c r="C42" s="167" t="s">
        <v>257</v>
      </c>
      <c r="D42" s="96">
        <v>5.501</v>
      </c>
    </row>
    <row r="43" spans="1:4" ht="12.75">
      <c r="A43" s="255"/>
      <c r="B43" s="86" t="s">
        <v>293</v>
      </c>
      <c r="C43" s="167"/>
      <c r="D43" s="96"/>
    </row>
    <row r="44" spans="1:4" ht="12.75">
      <c r="A44" s="255"/>
      <c r="B44" s="235" t="s">
        <v>260</v>
      </c>
      <c r="C44" s="66"/>
      <c r="D44" s="67"/>
    </row>
    <row r="45" spans="1:4" ht="12.75">
      <c r="A45" s="256"/>
      <c r="B45" s="242" t="s">
        <v>320</v>
      </c>
      <c r="C45" s="228"/>
      <c r="D45" s="148"/>
    </row>
    <row r="46" spans="1:4" ht="12.75">
      <c r="A46" s="255" t="s">
        <v>134</v>
      </c>
      <c r="B46" s="243" t="s">
        <v>294</v>
      </c>
      <c r="C46" s="258" t="s">
        <v>257</v>
      </c>
      <c r="D46" s="96">
        <v>5.501</v>
      </c>
    </row>
    <row r="47" spans="1:4" ht="12.75">
      <c r="A47" s="255"/>
      <c r="B47" s="131" t="s">
        <v>295</v>
      </c>
      <c r="C47" s="167"/>
      <c r="D47" s="96"/>
    </row>
    <row r="48" spans="1:4" ht="12.75">
      <c r="A48" s="255"/>
      <c r="B48" s="244" t="s">
        <v>296</v>
      </c>
      <c r="C48" s="66"/>
      <c r="D48" s="67"/>
    </row>
    <row r="49" spans="1:4" ht="13.5" thickBot="1">
      <c r="A49" s="255"/>
      <c r="B49" s="244" t="s">
        <v>320</v>
      </c>
      <c r="C49" s="66"/>
      <c r="D49" s="67"/>
    </row>
    <row r="50" spans="1:4" ht="15" thickBot="1">
      <c r="A50" s="9"/>
      <c r="B50" s="150" t="s">
        <v>264</v>
      </c>
      <c r="C50" s="8"/>
      <c r="D50" s="9"/>
    </row>
    <row r="51" spans="1:4" ht="12.75">
      <c r="A51" s="257" t="s">
        <v>252</v>
      </c>
      <c r="B51" s="125" t="s">
        <v>297</v>
      </c>
      <c r="C51" s="259" t="s">
        <v>257</v>
      </c>
      <c r="D51" s="262">
        <v>2.32</v>
      </c>
    </row>
    <row r="52" spans="1:4" ht="15">
      <c r="A52" s="16"/>
      <c r="B52" s="237" t="s">
        <v>298</v>
      </c>
      <c r="C52" s="6"/>
      <c r="D52" s="233"/>
    </row>
    <row r="53" spans="1:4" ht="15">
      <c r="A53" s="14"/>
      <c r="B53" s="263" t="s">
        <v>325</v>
      </c>
      <c r="C53" s="229"/>
      <c r="D53" s="236"/>
    </row>
    <row r="54" spans="1:4" ht="12.75">
      <c r="A54" s="93" t="s">
        <v>253</v>
      </c>
      <c r="B54" s="131" t="s">
        <v>299</v>
      </c>
      <c r="C54" s="167" t="s">
        <v>257</v>
      </c>
      <c r="D54" s="96">
        <v>2.32</v>
      </c>
    </row>
    <row r="55" spans="1:4" ht="12.75">
      <c r="A55" s="93"/>
      <c r="B55" s="131" t="s">
        <v>302</v>
      </c>
      <c r="C55" s="87"/>
      <c r="D55" s="93"/>
    </row>
    <row r="56" spans="1:4" ht="13.5" thickBot="1">
      <c r="A56" s="103"/>
      <c r="B56" s="264" t="s">
        <v>325</v>
      </c>
      <c r="C56" s="213"/>
      <c r="D56" s="103"/>
    </row>
    <row r="57" spans="1:4" ht="12.75">
      <c r="A57" s="87"/>
      <c r="B57" s="261"/>
      <c r="C57" s="87"/>
      <c r="D57" s="87"/>
    </row>
    <row r="58" spans="1:4" ht="12.75">
      <c r="A58" s="87"/>
      <c r="B58" s="261"/>
      <c r="C58" s="87"/>
      <c r="D58" s="87"/>
    </row>
    <row r="59" spans="1:4" ht="12.75">
      <c r="A59" s="267" t="s">
        <v>255</v>
      </c>
      <c r="B59" s="267"/>
      <c r="C59" s="267"/>
      <c r="D59" s="267"/>
    </row>
    <row r="60" spans="1:4" ht="12.75">
      <c r="A60" s="268" t="s">
        <v>256</v>
      </c>
      <c r="B60" s="268"/>
      <c r="C60" s="268"/>
      <c r="D60" s="268"/>
    </row>
    <row r="61" spans="1:4" ht="13.5" thickBot="1">
      <c r="A61" s="73"/>
      <c r="B61" s="73"/>
      <c r="C61" s="73"/>
      <c r="D61" s="73"/>
    </row>
    <row r="62" spans="1:4" ht="12.75">
      <c r="A62" s="223" t="s">
        <v>0</v>
      </c>
      <c r="B62" s="222" t="s">
        <v>3</v>
      </c>
      <c r="C62" s="224" t="s">
        <v>4</v>
      </c>
      <c r="D62" s="224" t="s">
        <v>5</v>
      </c>
    </row>
    <row r="63" spans="1:4" ht="13.5" thickBot="1">
      <c r="A63" s="19"/>
      <c r="B63" s="17"/>
      <c r="C63" s="225" t="s">
        <v>8</v>
      </c>
      <c r="D63" s="19"/>
    </row>
    <row r="64" spans="1:4" ht="12.75">
      <c r="A64" s="93" t="s">
        <v>254</v>
      </c>
      <c r="B64" s="86" t="s">
        <v>300</v>
      </c>
      <c r="C64" s="239" t="s">
        <v>257</v>
      </c>
      <c r="D64" s="88">
        <v>2.32</v>
      </c>
    </row>
    <row r="65" spans="1:4" ht="12.75">
      <c r="A65" s="93"/>
      <c r="B65" s="86" t="s">
        <v>301</v>
      </c>
      <c r="C65" s="83"/>
      <c r="D65" s="80"/>
    </row>
    <row r="66" spans="1:4" ht="12.75">
      <c r="A66" s="99"/>
      <c r="B66" s="221"/>
      <c r="C66" s="84"/>
      <c r="D66" s="84"/>
    </row>
    <row r="67" spans="1:4" ht="12.75">
      <c r="A67" s="255" t="s">
        <v>262</v>
      </c>
      <c r="B67" s="245" t="s">
        <v>303</v>
      </c>
      <c r="C67" s="239" t="s">
        <v>257</v>
      </c>
      <c r="D67" s="88">
        <v>2.32</v>
      </c>
    </row>
    <row r="68" spans="1:4" ht="12.75">
      <c r="A68" s="255"/>
      <c r="B68" s="86" t="s">
        <v>304</v>
      </c>
      <c r="C68" s="239"/>
      <c r="D68" s="189"/>
    </row>
    <row r="69" spans="1:4" ht="12.75">
      <c r="A69" s="255"/>
      <c r="B69" s="235" t="s">
        <v>261</v>
      </c>
      <c r="C69" s="234"/>
      <c r="D69" s="234"/>
    </row>
    <row r="70" spans="1:4" ht="12.75">
      <c r="A70" s="256"/>
      <c r="B70" s="265" t="s">
        <v>325</v>
      </c>
      <c r="C70" s="151"/>
      <c r="D70" s="238"/>
    </row>
    <row r="71" spans="1:4" ht="12.75">
      <c r="A71" s="255" t="s">
        <v>263</v>
      </c>
      <c r="B71" s="245" t="s">
        <v>303</v>
      </c>
      <c r="C71" s="239" t="s">
        <v>257</v>
      </c>
      <c r="D71" s="88">
        <v>2.32</v>
      </c>
    </row>
    <row r="72" spans="1:4" ht="12.75">
      <c r="A72" s="255"/>
      <c r="B72" s="86" t="s">
        <v>305</v>
      </c>
      <c r="C72" s="239"/>
      <c r="D72" s="189"/>
    </row>
    <row r="73" spans="1:4" ht="12.75">
      <c r="A73" s="255"/>
      <c r="B73" s="235" t="s">
        <v>261</v>
      </c>
      <c r="C73" s="234"/>
      <c r="D73" s="234"/>
    </row>
    <row r="74" spans="1:4" ht="13.5" thickBot="1">
      <c r="A74" s="256"/>
      <c r="B74" s="265" t="s">
        <v>325</v>
      </c>
      <c r="C74" s="151"/>
      <c r="D74" s="238"/>
    </row>
    <row r="75" spans="1:4" ht="15" thickBot="1">
      <c r="A75" s="260"/>
      <c r="B75" s="150" t="s">
        <v>265</v>
      </c>
      <c r="C75" s="8"/>
      <c r="D75" s="9"/>
    </row>
    <row r="76" spans="1:4" ht="14.25">
      <c r="A76" s="97" t="s">
        <v>266</v>
      </c>
      <c r="B76" s="170" t="s">
        <v>306</v>
      </c>
      <c r="C76" s="240" t="s">
        <v>144</v>
      </c>
      <c r="D76" s="247">
        <v>3.277</v>
      </c>
    </row>
    <row r="77" spans="1:4" ht="12.75">
      <c r="A77" s="93"/>
      <c r="B77" s="248" t="s">
        <v>307</v>
      </c>
      <c r="C77" s="234"/>
      <c r="D77" s="234"/>
    </row>
    <row r="78" spans="1:4" ht="12.75">
      <c r="A78" s="99"/>
      <c r="B78" s="226" t="s">
        <v>326</v>
      </c>
      <c r="C78" s="238"/>
      <c r="D78" s="238"/>
    </row>
    <row r="79" spans="1:4" ht="14.25">
      <c r="A79" s="249" t="s">
        <v>308</v>
      </c>
      <c r="B79" s="250" t="s">
        <v>309</v>
      </c>
      <c r="C79" s="246" t="s">
        <v>144</v>
      </c>
      <c r="D79" s="251">
        <v>11.046</v>
      </c>
    </row>
    <row r="80" spans="1:4" ht="12.75">
      <c r="A80" s="93"/>
      <c r="B80" s="237" t="s">
        <v>310</v>
      </c>
      <c r="C80" s="234"/>
      <c r="D80" s="234"/>
    </row>
    <row r="81" spans="1:4" ht="13.5" thickBot="1">
      <c r="A81" s="99"/>
      <c r="B81" s="226" t="s">
        <v>327</v>
      </c>
      <c r="C81" s="238"/>
      <c r="D81" s="238"/>
    </row>
    <row r="82" spans="1:4" ht="15" thickBot="1">
      <c r="A82" s="260"/>
      <c r="B82" s="150" t="s">
        <v>267</v>
      </c>
      <c r="C82" s="8"/>
      <c r="D82" s="9"/>
    </row>
    <row r="83" spans="1:4" ht="14.25">
      <c r="A83" s="97" t="s">
        <v>268</v>
      </c>
      <c r="B83" s="170" t="s">
        <v>311</v>
      </c>
      <c r="C83" s="168" t="s">
        <v>144</v>
      </c>
      <c r="D83" s="252">
        <v>3.277</v>
      </c>
    </row>
    <row r="84" spans="1:4" ht="12.75">
      <c r="A84" s="93"/>
      <c r="B84" s="248" t="s">
        <v>312</v>
      </c>
      <c r="C84" s="152"/>
      <c r="D84" s="152"/>
    </row>
    <row r="85" spans="1:4" ht="12.75">
      <c r="A85" s="99"/>
      <c r="B85" s="226" t="s">
        <v>326</v>
      </c>
      <c r="C85" s="151"/>
      <c r="D85" s="151"/>
    </row>
    <row r="86" spans="1:4" ht="14.25">
      <c r="A86" s="93" t="s">
        <v>269</v>
      </c>
      <c r="B86" s="237" t="s">
        <v>313</v>
      </c>
      <c r="C86" s="169" t="s">
        <v>145</v>
      </c>
      <c r="D86" s="253">
        <v>38.4</v>
      </c>
    </row>
    <row r="87" spans="1:4" ht="12.75">
      <c r="A87" s="93"/>
      <c r="B87" s="237" t="s">
        <v>314</v>
      </c>
      <c r="C87" s="152"/>
      <c r="D87" s="152"/>
    </row>
    <row r="88" spans="1:4" ht="13.5" thickBot="1">
      <c r="A88" s="93"/>
      <c r="B88" s="237" t="s">
        <v>328</v>
      </c>
      <c r="C88" s="152"/>
      <c r="D88" s="152"/>
    </row>
    <row r="89" spans="1:4" ht="15" thickBot="1">
      <c r="A89" s="260"/>
      <c r="B89" s="150" t="s">
        <v>267</v>
      </c>
      <c r="C89" s="11"/>
      <c r="D89" s="11"/>
    </row>
    <row r="90" spans="1:4" ht="14.25">
      <c r="A90" s="93" t="s">
        <v>270</v>
      </c>
      <c r="B90" s="237" t="s">
        <v>315</v>
      </c>
      <c r="C90" s="169" t="s">
        <v>145</v>
      </c>
      <c r="D90" s="152">
        <v>157.8</v>
      </c>
    </row>
    <row r="91" spans="1:4" ht="12.75">
      <c r="A91" s="93"/>
      <c r="B91" s="237" t="s">
        <v>316</v>
      </c>
      <c r="C91" s="152"/>
      <c r="D91" s="152"/>
    </row>
    <row r="92" spans="1:4" ht="12.75">
      <c r="A92" s="93"/>
      <c r="B92" s="237" t="s">
        <v>271</v>
      </c>
      <c r="C92" s="152"/>
      <c r="D92" s="152"/>
    </row>
    <row r="93" spans="1:4" ht="13.5" thickBot="1">
      <c r="A93" s="103"/>
      <c r="B93" s="226" t="s">
        <v>329</v>
      </c>
      <c r="C93" s="151"/>
      <c r="D93" s="151"/>
    </row>
    <row r="94" spans="1:4" ht="15" thickBot="1">
      <c r="A94" s="260"/>
      <c r="B94" s="150" t="s">
        <v>272</v>
      </c>
      <c r="C94" s="11"/>
      <c r="D94" s="11"/>
    </row>
    <row r="95" spans="1:4" ht="12.75">
      <c r="A95" s="97" t="s">
        <v>274</v>
      </c>
      <c r="B95" s="125" t="s">
        <v>273</v>
      </c>
      <c r="C95" s="240" t="s">
        <v>257</v>
      </c>
      <c r="D95" s="247">
        <v>2.32</v>
      </c>
    </row>
    <row r="96" spans="1:4" ht="13.5" thickBot="1">
      <c r="A96" s="103"/>
      <c r="B96" s="266" t="s">
        <v>325</v>
      </c>
      <c r="C96" s="254"/>
      <c r="D96" s="254"/>
    </row>
  </sheetData>
  <sheetProtection/>
  <mergeCells count="4">
    <mergeCell ref="A2:D2"/>
    <mergeCell ref="A3:D3"/>
    <mergeCell ref="A59:D59"/>
    <mergeCell ref="A60:D6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Header>&amp;C&amp;P</oddHeader>
    <oddFooter>&amp;C&amp;7PRZEDMIAR ROBÓT DLA PRZEDSIĘWZIĘCIA pn.:  „REMONT KŁADKI DLA PIESZYCH NAD LINIĄ KOLEJOWĄ  LHS w Gminie Kije"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36"/>
  <sheetViews>
    <sheetView zoomScalePageLayoutView="0" workbookViewId="0" topLeftCell="A49">
      <selection activeCell="E69" sqref="E69:J70"/>
    </sheetView>
  </sheetViews>
  <sheetFormatPr defaultColWidth="9.140625" defaultRowHeight="12.75"/>
  <cols>
    <col min="1" max="1" width="3.7109375" style="0" customWidth="1"/>
    <col min="2" max="2" width="6.140625" style="0" customWidth="1"/>
    <col min="4" max="4" width="36.28125" style="0" customWidth="1"/>
    <col min="7" max="7" width="4.8515625" style="0" customWidth="1"/>
    <col min="8" max="8" width="5.00390625" style="0" customWidth="1"/>
    <col min="9" max="9" width="3.8515625" style="0" hidden="1" customWidth="1"/>
    <col min="10" max="10" width="4.57421875" style="0" customWidth="1"/>
  </cols>
  <sheetData>
    <row r="2" spans="1:10" ht="12.75">
      <c r="A2" s="281" t="s">
        <v>146</v>
      </c>
      <c r="B2" s="281"/>
      <c r="C2" s="281"/>
      <c r="D2" s="281"/>
      <c r="E2" s="281"/>
      <c r="F2" s="281"/>
      <c r="G2" s="281"/>
      <c r="H2" s="281"/>
      <c r="I2" s="163"/>
      <c r="J2" s="163"/>
    </row>
    <row r="3" spans="1:8" ht="12.75">
      <c r="A3" s="271" t="s">
        <v>243</v>
      </c>
      <c r="B3" s="271"/>
      <c r="C3" s="271"/>
      <c r="D3" s="271"/>
      <c r="E3" s="271"/>
      <c r="F3" s="271"/>
      <c r="G3" s="271"/>
      <c r="H3" s="271"/>
    </row>
    <row r="4" spans="1:8" ht="12.75">
      <c r="A4" s="30" t="s">
        <v>118</v>
      </c>
      <c r="B4" s="20"/>
      <c r="H4" s="2"/>
    </row>
    <row r="5" spans="1:8" ht="12.75">
      <c r="A5" s="1" t="s">
        <v>18</v>
      </c>
      <c r="B5" s="20"/>
      <c r="F5" s="146" t="s">
        <v>137</v>
      </c>
      <c r="G5" s="2"/>
      <c r="H5" s="2"/>
    </row>
    <row r="6" spans="1:10" ht="13.5">
      <c r="A6" s="293" t="s">
        <v>50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9" ht="13.5" thickBot="1">
      <c r="A7" s="44"/>
      <c r="B7" s="44"/>
      <c r="C7" s="44"/>
      <c r="D7" s="46"/>
      <c r="E7" s="46"/>
      <c r="F7" s="44"/>
      <c r="G7" s="44"/>
      <c r="H7" s="44"/>
      <c r="I7" s="45"/>
    </row>
    <row r="8" spans="1:10" ht="15">
      <c r="A8" s="47" t="s">
        <v>0</v>
      </c>
      <c r="B8" s="3" t="s">
        <v>2</v>
      </c>
      <c r="C8" s="48" t="s">
        <v>22</v>
      </c>
      <c r="D8" s="49"/>
      <c r="E8" s="275" t="s">
        <v>23</v>
      </c>
      <c r="F8" s="276"/>
      <c r="G8" s="276"/>
      <c r="H8" s="276"/>
      <c r="I8" s="277"/>
      <c r="J8" s="56"/>
    </row>
    <row r="9" spans="1:10" ht="15.75" thickBot="1">
      <c r="A9" s="50"/>
      <c r="B9" s="5" t="s">
        <v>7</v>
      </c>
      <c r="C9" s="278" t="s">
        <v>24</v>
      </c>
      <c r="D9" s="279"/>
      <c r="E9" s="278"/>
      <c r="F9" s="279"/>
      <c r="G9" s="279"/>
      <c r="H9" s="279"/>
      <c r="I9" s="280"/>
      <c r="J9" s="57"/>
    </row>
    <row r="10" spans="1:10" ht="15" customHeight="1">
      <c r="A10" s="175" t="s">
        <v>25</v>
      </c>
      <c r="B10" s="32">
        <v>45233</v>
      </c>
      <c r="C10" s="282" t="s">
        <v>150</v>
      </c>
      <c r="D10" s="283"/>
      <c r="E10" s="272">
        <v>2540.67</v>
      </c>
      <c r="F10" s="273"/>
      <c r="G10" s="273"/>
      <c r="H10" s="273"/>
      <c r="I10" s="273"/>
      <c r="J10" s="274"/>
    </row>
    <row r="11" spans="1:10" ht="15.75" thickBot="1">
      <c r="A11" s="173"/>
      <c r="B11" s="38" t="s">
        <v>15</v>
      </c>
      <c r="C11" s="173"/>
      <c r="D11" s="6"/>
      <c r="E11" s="173"/>
      <c r="F11" s="6"/>
      <c r="G11" s="6"/>
      <c r="H11" s="6"/>
      <c r="I11" s="174"/>
      <c r="J11" s="138"/>
    </row>
    <row r="12" spans="1:10" ht="12.75">
      <c r="A12" s="54" t="s">
        <v>26</v>
      </c>
      <c r="B12" s="32">
        <v>45233</v>
      </c>
      <c r="C12" s="55" t="s">
        <v>29</v>
      </c>
      <c r="D12" s="56"/>
      <c r="E12" s="272">
        <v>101502.09</v>
      </c>
      <c r="F12" s="273"/>
      <c r="G12" s="273"/>
      <c r="H12" s="273"/>
      <c r="I12" s="273"/>
      <c r="J12" s="274"/>
    </row>
    <row r="13" spans="1:10" ht="13.5" thickBot="1">
      <c r="A13" s="43"/>
      <c r="B13" s="38" t="s">
        <v>15</v>
      </c>
      <c r="C13" s="29"/>
      <c r="D13" s="57"/>
      <c r="E13" s="287"/>
      <c r="F13" s="288"/>
      <c r="G13" s="288"/>
      <c r="H13" s="288"/>
      <c r="I13" s="289"/>
      <c r="J13" s="57"/>
    </row>
    <row r="14" spans="1:10" ht="12.75">
      <c r="A14" s="31" t="s">
        <v>27</v>
      </c>
      <c r="B14" s="32">
        <v>45233</v>
      </c>
      <c r="C14" s="297" t="s">
        <v>30</v>
      </c>
      <c r="D14" s="298"/>
      <c r="E14" s="272">
        <v>81772</v>
      </c>
      <c r="F14" s="273"/>
      <c r="G14" s="273"/>
      <c r="H14" s="273"/>
      <c r="I14" s="273"/>
      <c r="J14" s="274"/>
    </row>
    <row r="15" spans="1:10" ht="13.5" thickBot="1">
      <c r="A15" s="37"/>
      <c r="B15" s="38" t="s">
        <v>15</v>
      </c>
      <c r="C15" s="299"/>
      <c r="D15" s="300"/>
      <c r="E15" s="287"/>
      <c r="F15" s="288"/>
      <c r="G15" s="288"/>
      <c r="H15" s="288"/>
      <c r="I15" s="289"/>
      <c r="J15" s="57"/>
    </row>
    <row r="16" spans="1:10" ht="12.75">
      <c r="A16" s="54" t="s">
        <v>28</v>
      </c>
      <c r="B16" s="32">
        <v>45233</v>
      </c>
      <c r="C16" s="55" t="s">
        <v>31</v>
      </c>
      <c r="D16" s="56"/>
      <c r="E16" s="272">
        <v>15632.95</v>
      </c>
      <c r="F16" s="273"/>
      <c r="G16" s="273"/>
      <c r="H16" s="273"/>
      <c r="I16" s="273"/>
      <c r="J16" s="274"/>
    </row>
    <row r="17" spans="1:10" ht="13.5" thickBot="1">
      <c r="A17" s="43"/>
      <c r="B17" s="38" t="s">
        <v>15</v>
      </c>
      <c r="C17" s="29"/>
      <c r="D17" s="57"/>
      <c r="E17" s="287"/>
      <c r="F17" s="288"/>
      <c r="G17" s="288"/>
      <c r="H17" s="288"/>
      <c r="I17" s="289"/>
      <c r="J17" s="57"/>
    </row>
    <row r="18" spans="1:10" ht="16.5" thickBot="1">
      <c r="A18" s="284" t="s">
        <v>32</v>
      </c>
      <c r="B18" s="285"/>
      <c r="C18" s="285"/>
      <c r="D18" s="286"/>
      <c r="E18" s="294">
        <f>SUM(E10:E17)</f>
        <v>201447.71000000002</v>
      </c>
      <c r="F18" s="295"/>
      <c r="G18" s="295"/>
      <c r="H18" s="295"/>
      <c r="I18" s="295"/>
      <c r="J18" s="296"/>
    </row>
    <row r="57" spans="1:11" ht="12.75">
      <c r="A57" s="269" t="s">
        <v>147</v>
      </c>
      <c r="B57" s="269"/>
      <c r="C57" s="269"/>
      <c r="D57" s="269"/>
      <c r="E57" s="269"/>
      <c r="F57" s="269"/>
      <c r="G57" s="269"/>
      <c r="H57" s="269"/>
      <c r="I57" s="164"/>
      <c r="J57" s="164"/>
      <c r="K57" s="164"/>
    </row>
    <row r="58" spans="1:11" ht="12.75">
      <c r="A58" s="270" t="s">
        <v>140</v>
      </c>
      <c r="B58" s="270"/>
      <c r="C58" s="270"/>
      <c r="D58" s="270"/>
      <c r="E58" s="270"/>
      <c r="F58" s="270"/>
      <c r="G58" s="270"/>
      <c r="H58" s="270"/>
      <c r="I58" s="162"/>
      <c r="J58" s="162"/>
      <c r="K58" s="162"/>
    </row>
    <row r="59" spans="1:9" ht="12.75">
      <c r="A59" s="30" t="s">
        <v>118</v>
      </c>
      <c r="B59" s="20"/>
      <c r="H59" s="2"/>
      <c r="I59" s="45"/>
    </row>
    <row r="60" spans="1:9" ht="12.75">
      <c r="A60" s="1" t="s">
        <v>18</v>
      </c>
      <c r="B60" s="20"/>
      <c r="F60" s="146" t="s">
        <v>137</v>
      </c>
      <c r="G60" s="2"/>
      <c r="H60" s="2"/>
      <c r="I60" s="45"/>
    </row>
    <row r="61" spans="1:10" ht="13.5">
      <c r="A61" s="293" t="s">
        <v>50</v>
      </c>
      <c r="B61" s="293"/>
      <c r="C61" s="293"/>
      <c r="D61" s="293"/>
      <c r="E61" s="293"/>
      <c r="F61" s="293"/>
      <c r="G61" s="293"/>
      <c r="H61" s="293"/>
      <c r="I61" s="293"/>
      <c r="J61" s="293"/>
    </row>
    <row r="62" spans="1:9" ht="13.5" thickBot="1">
      <c r="A62" s="44"/>
      <c r="B62" s="44"/>
      <c r="C62" s="44"/>
      <c r="D62" s="46"/>
      <c r="E62" s="46"/>
      <c r="F62" s="44"/>
      <c r="G62" s="44"/>
      <c r="H62" s="44"/>
      <c r="I62" s="45"/>
    </row>
    <row r="63" spans="1:10" ht="15">
      <c r="A63" s="47" t="s">
        <v>0</v>
      </c>
      <c r="B63" s="3" t="s">
        <v>2</v>
      </c>
      <c r="C63" s="48" t="s">
        <v>22</v>
      </c>
      <c r="D63" s="49"/>
      <c r="E63" s="275" t="s">
        <v>23</v>
      </c>
      <c r="F63" s="276"/>
      <c r="G63" s="276"/>
      <c r="H63" s="276"/>
      <c r="I63" s="276"/>
      <c r="J63" s="277"/>
    </row>
    <row r="64" spans="1:10" ht="15.75" thickBot="1">
      <c r="A64" s="50"/>
      <c r="B64" s="5" t="s">
        <v>7</v>
      </c>
      <c r="C64" s="278" t="s">
        <v>24</v>
      </c>
      <c r="D64" s="279"/>
      <c r="E64" s="278"/>
      <c r="F64" s="279"/>
      <c r="G64" s="279"/>
      <c r="H64" s="279"/>
      <c r="I64" s="279"/>
      <c r="J64" s="280"/>
    </row>
    <row r="65" spans="1:10" ht="12.75">
      <c r="A65" s="31" t="s">
        <v>25</v>
      </c>
      <c r="B65" s="34">
        <v>45100</v>
      </c>
      <c r="C65" s="46" t="s">
        <v>51</v>
      </c>
      <c r="D65" s="51"/>
      <c r="E65" s="272">
        <v>6986.86</v>
      </c>
      <c r="F65" s="273"/>
      <c r="G65" s="273"/>
      <c r="H65" s="273"/>
      <c r="I65" s="273"/>
      <c r="J65" s="274"/>
    </row>
    <row r="66" spans="1:10" ht="13.5" thickBot="1">
      <c r="A66" s="37"/>
      <c r="B66" s="38" t="s">
        <v>11</v>
      </c>
      <c r="C66" s="41"/>
      <c r="D66" s="17"/>
      <c r="E66" s="290"/>
      <c r="F66" s="291"/>
      <c r="G66" s="291"/>
      <c r="H66" s="291"/>
      <c r="I66" s="291"/>
      <c r="J66" s="292"/>
    </row>
    <row r="67" spans="1:10" ht="12.75">
      <c r="A67" s="54" t="s">
        <v>26</v>
      </c>
      <c r="B67" s="32">
        <v>45233</v>
      </c>
      <c r="C67" s="55" t="s">
        <v>29</v>
      </c>
      <c r="D67" s="56"/>
      <c r="E67" s="272">
        <v>75235.08</v>
      </c>
      <c r="F67" s="273"/>
      <c r="G67" s="273"/>
      <c r="H67" s="273"/>
      <c r="I67" s="273"/>
      <c r="J67" s="274"/>
    </row>
    <row r="68" spans="1:10" ht="13.5" thickBot="1">
      <c r="A68" s="43"/>
      <c r="B68" s="38" t="s">
        <v>15</v>
      </c>
      <c r="C68" s="29"/>
      <c r="D68" s="57"/>
      <c r="E68" s="290"/>
      <c r="F68" s="291"/>
      <c r="G68" s="291"/>
      <c r="H68" s="291"/>
      <c r="I68" s="291"/>
      <c r="J68" s="292"/>
    </row>
    <row r="69" spans="1:10" ht="12.75">
      <c r="A69" s="31" t="s">
        <v>27</v>
      </c>
      <c r="B69" s="32">
        <v>45233</v>
      </c>
      <c r="C69" s="297" t="s">
        <v>30</v>
      </c>
      <c r="D69" s="298"/>
      <c r="E69" s="272">
        <v>124698.88</v>
      </c>
      <c r="F69" s="273"/>
      <c r="G69" s="273"/>
      <c r="H69" s="273"/>
      <c r="I69" s="273"/>
      <c r="J69" s="274"/>
    </row>
    <row r="70" spans="1:10" ht="13.5" thickBot="1">
      <c r="A70" s="37"/>
      <c r="B70" s="38" t="s">
        <v>15</v>
      </c>
      <c r="C70" s="299"/>
      <c r="D70" s="300"/>
      <c r="E70" s="290"/>
      <c r="F70" s="291"/>
      <c r="G70" s="291"/>
      <c r="H70" s="291"/>
      <c r="I70" s="291"/>
      <c r="J70" s="292"/>
    </row>
    <row r="71" spans="1:10" ht="12.75">
      <c r="A71" s="54" t="s">
        <v>28</v>
      </c>
      <c r="B71" s="32">
        <v>45233</v>
      </c>
      <c r="C71" s="55" t="s">
        <v>31</v>
      </c>
      <c r="D71" s="56"/>
      <c r="E71" s="272">
        <v>23306.27</v>
      </c>
      <c r="F71" s="273"/>
      <c r="G71" s="273"/>
      <c r="H71" s="273"/>
      <c r="I71" s="273"/>
      <c r="J71" s="274"/>
    </row>
    <row r="72" spans="1:10" ht="13.5" thickBot="1">
      <c r="A72" s="43"/>
      <c r="B72" s="38" t="s">
        <v>15</v>
      </c>
      <c r="C72" s="29"/>
      <c r="D72" s="57"/>
      <c r="E72" s="290"/>
      <c r="F72" s="291"/>
      <c r="G72" s="291"/>
      <c r="H72" s="291"/>
      <c r="I72" s="291"/>
      <c r="J72" s="292"/>
    </row>
    <row r="73" spans="1:10" ht="16.5" thickBot="1">
      <c r="A73" s="284" t="s">
        <v>32</v>
      </c>
      <c r="B73" s="285"/>
      <c r="C73" s="285"/>
      <c r="D73" s="286"/>
      <c r="E73" s="294">
        <f>SUM(E65:E72)</f>
        <v>230227.09</v>
      </c>
      <c r="F73" s="295"/>
      <c r="G73" s="295"/>
      <c r="H73" s="295"/>
      <c r="I73" s="295"/>
      <c r="J73" s="296"/>
    </row>
    <row r="112" spans="1:11" ht="12.75">
      <c r="A112" s="269" t="s">
        <v>148</v>
      </c>
      <c r="B112" s="269"/>
      <c r="C112" s="269"/>
      <c r="D112" s="269"/>
      <c r="E112" s="269"/>
      <c r="F112" s="269"/>
      <c r="G112" s="269"/>
      <c r="H112" s="269"/>
      <c r="I112" s="1"/>
      <c r="J112" s="1"/>
      <c r="K112" s="1"/>
    </row>
    <row r="113" spans="1:11" ht="12.75">
      <c r="A113" s="271" t="s">
        <v>142</v>
      </c>
      <c r="B113" s="271"/>
      <c r="C113" s="271"/>
      <c r="D113" s="271"/>
      <c r="E113" s="271"/>
      <c r="F113" s="271"/>
      <c r="G113" s="271"/>
      <c r="H113" s="271"/>
      <c r="I113" s="85"/>
      <c r="J113" s="85"/>
      <c r="K113" s="85"/>
    </row>
    <row r="114" spans="1:11" ht="12.75">
      <c r="A114" s="30" t="s">
        <v>118</v>
      </c>
      <c r="B114" s="20"/>
      <c r="H114" s="2"/>
      <c r="I114" s="30"/>
      <c r="J114" s="30"/>
      <c r="K114" s="30"/>
    </row>
    <row r="115" spans="1:8" ht="12.75">
      <c r="A115" s="1" t="s">
        <v>18</v>
      </c>
      <c r="B115" s="20"/>
      <c r="F115" s="146" t="s">
        <v>137</v>
      </c>
      <c r="G115" s="2"/>
      <c r="H115" s="2"/>
    </row>
    <row r="116" spans="1:10" ht="13.5">
      <c r="A116" s="293" t="s">
        <v>50</v>
      </c>
      <c r="B116" s="293"/>
      <c r="C116" s="293"/>
      <c r="D116" s="293"/>
      <c r="E116" s="293"/>
      <c r="F116" s="293"/>
      <c r="G116" s="293"/>
      <c r="H116" s="293"/>
      <c r="I116" s="293"/>
      <c r="J116" s="293"/>
    </row>
    <row r="117" spans="1:9" ht="13.5" thickBot="1">
      <c r="A117" s="44"/>
      <c r="B117" s="44"/>
      <c r="C117" s="44"/>
      <c r="D117" s="46"/>
      <c r="E117" s="46"/>
      <c r="F117" s="44"/>
      <c r="G117" s="44"/>
      <c r="H117" s="44"/>
      <c r="I117" s="45"/>
    </row>
    <row r="118" spans="1:10" ht="15">
      <c r="A118" s="47" t="s">
        <v>0</v>
      </c>
      <c r="B118" s="3" t="s">
        <v>2</v>
      </c>
      <c r="C118" s="48" t="s">
        <v>22</v>
      </c>
      <c r="D118" s="49"/>
      <c r="E118" s="275" t="s">
        <v>23</v>
      </c>
      <c r="F118" s="276"/>
      <c r="G118" s="276"/>
      <c r="H118" s="276"/>
      <c r="I118" s="276"/>
      <c r="J118" s="277"/>
    </row>
    <row r="119" spans="1:10" ht="15.75" thickBot="1">
      <c r="A119" s="50"/>
      <c r="B119" s="5" t="s">
        <v>7</v>
      </c>
      <c r="C119" s="278" t="s">
        <v>24</v>
      </c>
      <c r="D119" s="279"/>
      <c r="E119" s="278"/>
      <c r="F119" s="279"/>
      <c r="G119" s="279"/>
      <c r="H119" s="279"/>
      <c r="I119" s="279"/>
      <c r="J119" s="280"/>
    </row>
    <row r="120" spans="1:10" ht="12.75">
      <c r="A120" s="31" t="s">
        <v>25</v>
      </c>
      <c r="B120" s="34">
        <v>45100</v>
      </c>
      <c r="C120" s="46" t="s">
        <v>51</v>
      </c>
      <c r="D120" s="51"/>
      <c r="E120" s="272">
        <v>9441.7</v>
      </c>
      <c r="F120" s="273"/>
      <c r="G120" s="273"/>
      <c r="H120" s="273"/>
      <c r="I120" s="273"/>
      <c r="J120" s="274"/>
    </row>
    <row r="121" spans="1:10" ht="13.5" thickBot="1">
      <c r="A121" s="37"/>
      <c r="B121" s="38" t="s">
        <v>11</v>
      </c>
      <c r="C121" s="41"/>
      <c r="D121" s="17"/>
      <c r="E121" s="52"/>
      <c r="F121" s="53"/>
      <c r="G121" s="53"/>
      <c r="H121" s="53"/>
      <c r="I121" s="63"/>
      <c r="J121" s="57"/>
    </row>
    <row r="122" spans="1:10" ht="12.75">
      <c r="A122" s="135" t="s">
        <v>26</v>
      </c>
      <c r="B122" s="34">
        <v>45100</v>
      </c>
      <c r="C122" s="139" t="s">
        <v>117</v>
      </c>
      <c r="D122" s="66"/>
      <c r="E122" s="272">
        <v>23736.63</v>
      </c>
      <c r="F122" s="273"/>
      <c r="G122" s="273"/>
      <c r="H122" s="273"/>
      <c r="I122" s="273"/>
      <c r="J122" s="274"/>
    </row>
    <row r="123" spans="1:10" ht="13.5" thickBot="1">
      <c r="A123" s="135"/>
      <c r="B123" s="38" t="s">
        <v>11</v>
      </c>
      <c r="C123" s="36"/>
      <c r="D123" s="66"/>
      <c r="E123" s="136"/>
      <c r="F123" s="137"/>
      <c r="G123" s="137"/>
      <c r="H123" s="137"/>
      <c r="I123" s="137"/>
      <c r="J123" s="138"/>
    </row>
    <row r="124" spans="1:10" ht="12.75">
      <c r="A124" s="54" t="s">
        <v>27</v>
      </c>
      <c r="B124" s="32">
        <v>45233</v>
      </c>
      <c r="C124" s="55" t="s">
        <v>29</v>
      </c>
      <c r="D124" s="56"/>
      <c r="E124" s="272">
        <v>169760.33</v>
      </c>
      <c r="F124" s="273"/>
      <c r="G124" s="273"/>
      <c r="H124" s="273"/>
      <c r="I124" s="273"/>
      <c r="J124" s="274"/>
    </row>
    <row r="125" spans="1:10" ht="13.5" thickBot="1">
      <c r="A125" s="43"/>
      <c r="B125" s="38" t="s">
        <v>15</v>
      </c>
      <c r="C125" s="29"/>
      <c r="D125" s="57"/>
      <c r="E125" s="287"/>
      <c r="F125" s="288"/>
      <c r="G125" s="288"/>
      <c r="H125" s="288"/>
      <c r="I125" s="289"/>
      <c r="J125" s="57"/>
    </row>
    <row r="126" spans="1:10" ht="12.75">
      <c r="A126" s="54" t="s">
        <v>28</v>
      </c>
      <c r="B126" s="32">
        <v>45233</v>
      </c>
      <c r="C126" s="55" t="s">
        <v>31</v>
      </c>
      <c r="D126" s="56"/>
      <c r="E126" s="272">
        <v>31494.96</v>
      </c>
      <c r="F126" s="273"/>
      <c r="G126" s="273"/>
      <c r="H126" s="273"/>
      <c r="I126" s="273"/>
      <c r="J126" s="274"/>
    </row>
    <row r="127" spans="1:10" ht="13.5" thickBot="1">
      <c r="A127" s="43"/>
      <c r="B127" s="38" t="s">
        <v>15</v>
      </c>
      <c r="C127" s="29"/>
      <c r="D127" s="57"/>
      <c r="E127" s="287"/>
      <c r="F127" s="288"/>
      <c r="G127" s="288"/>
      <c r="H127" s="288"/>
      <c r="I127" s="289"/>
      <c r="J127" s="57"/>
    </row>
    <row r="128" spans="1:10" ht="16.5" thickBot="1">
      <c r="A128" s="284" t="s">
        <v>32</v>
      </c>
      <c r="B128" s="285"/>
      <c r="C128" s="285"/>
      <c r="D128" s="286"/>
      <c r="E128" s="294">
        <f>SUM(E120:E127)</f>
        <v>234433.61999999997</v>
      </c>
      <c r="F128" s="295"/>
      <c r="G128" s="295"/>
      <c r="H128" s="295"/>
      <c r="I128" s="295"/>
      <c r="J128" s="296"/>
    </row>
    <row r="167" spans="1:11" ht="12.75">
      <c r="A167" s="269" t="s">
        <v>148</v>
      </c>
      <c r="B167" s="269"/>
      <c r="C167" s="269"/>
      <c r="D167" s="269"/>
      <c r="E167" s="269"/>
      <c r="F167" s="269"/>
      <c r="G167" s="269"/>
      <c r="H167" s="269"/>
      <c r="I167" s="1"/>
      <c r="J167" s="1"/>
      <c r="K167" s="1"/>
    </row>
    <row r="168" spans="1:11" ht="12.75">
      <c r="A168" s="271" t="s">
        <v>143</v>
      </c>
      <c r="B168" s="271"/>
      <c r="C168" s="271"/>
      <c r="D168" s="271"/>
      <c r="E168" s="271"/>
      <c r="F168" s="271"/>
      <c r="G168" s="271"/>
      <c r="H168" s="271"/>
      <c r="I168" s="85"/>
      <c r="J168" s="85"/>
      <c r="K168" s="85"/>
    </row>
    <row r="169" spans="1:8" ht="12.75">
      <c r="A169" s="30" t="s">
        <v>118</v>
      </c>
      <c r="B169" s="20"/>
      <c r="H169" s="2"/>
    </row>
    <row r="170" spans="1:8" ht="12.75">
      <c r="A170" s="1" t="s">
        <v>18</v>
      </c>
      <c r="B170" s="20"/>
      <c r="F170" s="146" t="s">
        <v>137</v>
      </c>
      <c r="G170" s="2"/>
      <c r="H170" s="2"/>
    </row>
    <row r="171" spans="1:10" ht="13.5">
      <c r="A171" s="293" t="s">
        <v>50</v>
      </c>
      <c r="B171" s="293"/>
      <c r="C171" s="293"/>
      <c r="D171" s="293"/>
      <c r="E171" s="293"/>
      <c r="F171" s="293"/>
      <c r="G171" s="293"/>
      <c r="H171" s="293"/>
      <c r="I171" s="293"/>
      <c r="J171" s="293"/>
    </row>
    <row r="172" spans="1:9" ht="13.5" thickBot="1">
      <c r="A172" s="44"/>
      <c r="B172" s="44"/>
      <c r="C172" s="44"/>
      <c r="D172" s="46"/>
      <c r="E172" s="46"/>
      <c r="F172" s="44"/>
      <c r="G172" s="44"/>
      <c r="H172" s="44"/>
      <c r="I172" s="45"/>
    </row>
    <row r="173" spans="1:10" ht="15">
      <c r="A173" s="47" t="s">
        <v>0</v>
      </c>
      <c r="B173" s="3" t="s">
        <v>2</v>
      </c>
      <c r="C173" s="48" t="s">
        <v>22</v>
      </c>
      <c r="D173" s="49"/>
      <c r="E173" s="275" t="s">
        <v>23</v>
      </c>
      <c r="F173" s="276"/>
      <c r="G173" s="276"/>
      <c r="H173" s="276"/>
      <c r="I173" s="276"/>
      <c r="J173" s="277"/>
    </row>
    <row r="174" spans="1:10" ht="15.75" thickBot="1">
      <c r="A174" s="50"/>
      <c r="B174" s="5" t="s">
        <v>7</v>
      </c>
      <c r="C174" s="278" t="s">
        <v>24</v>
      </c>
      <c r="D174" s="279"/>
      <c r="E174" s="278"/>
      <c r="F174" s="279"/>
      <c r="G174" s="279"/>
      <c r="H174" s="279"/>
      <c r="I174" s="279"/>
      <c r="J174" s="280"/>
    </row>
    <row r="175" spans="1:10" ht="12.75">
      <c r="A175" s="31" t="s">
        <v>25</v>
      </c>
      <c r="B175" s="34">
        <v>45100</v>
      </c>
      <c r="C175" s="46" t="s">
        <v>51</v>
      </c>
      <c r="D175" s="51"/>
      <c r="E175" s="272">
        <v>9441.7</v>
      </c>
      <c r="F175" s="273"/>
      <c r="G175" s="273"/>
      <c r="H175" s="273"/>
      <c r="I175" s="273"/>
      <c r="J175" s="274"/>
    </row>
    <row r="176" spans="1:10" ht="13.5" thickBot="1">
      <c r="A176" s="37"/>
      <c r="B176" s="38" t="s">
        <v>11</v>
      </c>
      <c r="C176" s="41"/>
      <c r="D176" s="17"/>
      <c r="E176" s="52"/>
      <c r="F176" s="53"/>
      <c r="G176" s="53"/>
      <c r="H176" s="53"/>
      <c r="I176" s="63"/>
      <c r="J176" s="57"/>
    </row>
    <row r="177" spans="1:10" ht="12.75">
      <c r="A177" s="54" t="s">
        <v>26</v>
      </c>
      <c r="B177" s="32">
        <v>45233</v>
      </c>
      <c r="C177" s="55" t="s">
        <v>117</v>
      </c>
      <c r="D177" s="56"/>
      <c r="E177" s="272">
        <v>1255.51</v>
      </c>
      <c r="F177" s="273"/>
      <c r="G177" s="273"/>
      <c r="H177" s="273"/>
      <c r="I177" s="273"/>
      <c r="J177" s="274"/>
    </row>
    <row r="178" spans="1:10" ht="13.5" thickBot="1">
      <c r="A178" s="43"/>
      <c r="B178" s="38" t="s">
        <v>15</v>
      </c>
      <c r="C178" s="29"/>
      <c r="D178" s="57"/>
      <c r="E178" s="287"/>
      <c r="F178" s="288"/>
      <c r="G178" s="288"/>
      <c r="H178" s="288"/>
      <c r="I178" s="289"/>
      <c r="J178" s="57"/>
    </row>
    <row r="179" spans="1:10" ht="12.75">
      <c r="A179" s="31" t="s">
        <v>27</v>
      </c>
      <c r="B179" s="32">
        <v>45233</v>
      </c>
      <c r="C179" s="297" t="s">
        <v>152</v>
      </c>
      <c r="D179" s="298"/>
      <c r="E179" s="272">
        <v>171550.4</v>
      </c>
      <c r="F179" s="273"/>
      <c r="G179" s="273"/>
      <c r="H179" s="273"/>
      <c r="I179" s="273"/>
      <c r="J179" s="274"/>
    </row>
    <row r="180" spans="1:10" ht="13.5" thickBot="1">
      <c r="A180" s="37"/>
      <c r="B180" s="38" t="s">
        <v>15</v>
      </c>
      <c r="C180" s="299"/>
      <c r="D180" s="300"/>
      <c r="E180" s="287"/>
      <c r="F180" s="288"/>
      <c r="G180" s="288"/>
      <c r="H180" s="288"/>
      <c r="I180" s="289"/>
      <c r="J180" s="57"/>
    </row>
    <row r="181" spans="1:10" ht="12.75">
      <c r="A181" s="54" t="s">
        <v>28</v>
      </c>
      <c r="B181" s="32">
        <v>45233</v>
      </c>
      <c r="C181" s="55" t="s">
        <v>31</v>
      </c>
      <c r="D181" s="56"/>
      <c r="E181" s="272">
        <v>31494.96</v>
      </c>
      <c r="F181" s="273"/>
      <c r="G181" s="273"/>
      <c r="H181" s="273"/>
      <c r="I181" s="273"/>
      <c r="J181" s="274"/>
    </row>
    <row r="182" spans="1:10" ht="13.5" thickBot="1">
      <c r="A182" s="43"/>
      <c r="B182" s="38" t="s">
        <v>15</v>
      </c>
      <c r="C182" s="29"/>
      <c r="D182" s="57"/>
      <c r="E182" s="287"/>
      <c r="F182" s="288"/>
      <c r="G182" s="288"/>
      <c r="H182" s="288"/>
      <c r="I182" s="289"/>
      <c r="J182" s="57"/>
    </row>
    <row r="183" spans="1:10" ht="16.5" thickBot="1">
      <c r="A183" s="284" t="s">
        <v>32</v>
      </c>
      <c r="B183" s="285"/>
      <c r="C183" s="285"/>
      <c r="D183" s="286"/>
      <c r="E183" s="294">
        <f>SUM(E175:E182)</f>
        <v>213742.56999999998</v>
      </c>
      <c r="F183" s="295"/>
      <c r="G183" s="295"/>
      <c r="H183" s="295"/>
      <c r="I183" s="295"/>
      <c r="J183" s="296"/>
    </row>
    <row r="222" spans="1:11" ht="12.75">
      <c r="A222" s="269" t="s">
        <v>135</v>
      </c>
      <c r="B222" s="269"/>
      <c r="C222" s="269"/>
      <c r="D222" s="269"/>
      <c r="E222" s="269"/>
      <c r="F222" s="269"/>
      <c r="G222" s="269"/>
      <c r="H222" s="269"/>
      <c r="I222" s="1"/>
      <c r="J222" s="1"/>
      <c r="K222" s="1"/>
    </row>
    <row r="223" spans="1:11" ht="12.75">
      <c r="A223" s="271" t="s">
        <v>136</v>
      </c>
      <c r="B223" s="271"/>
      <c r="C223" s="271"/>
      <c r="D223" s="271"/>
      <c r="E223" s="271"/>
      <c r="F223" s="271"/>
      <c r="G223" s="271"/>
      <c r="H223" s="271"/>
      <c r="I223" s="85"/>
      <c r="J223" s="85"/>
      <c r="K223" s="85"/>
    </row>
    <row r="224" spans="1:8" ht="12.75">
      <c r="A224" s="30" t="s">
        <v>118</v>
      </c>
      <c r="B224" s="20"/>
      <c r="H224" s="2"/>
    </row>
    <row r="225" spans="1:8" ht="12.75">
      <c r="A225" s="1" t="s">
        <v>18</v>
      </c>
      <c r="B225" s="20"/>
      <c r="F225" s="146" t="s">
        <v>137</v>
      </c>
      <c r="G225" s="2"/>
      <c r="H225" s="2"/>
    </row>
    <row r="226" spans="1:10" ht="13.5">
      <c r="A226" s="293" t="s">
        <v>50</v>
      </c>
      <c r="B226" s="293"/>
      <c r="C226" s="293"/>
      <c r="D226" s="293"/>
      <c r="E226" s="293"/>
      <c r="F226" s="293"/>
      <c r="G226" s="293"/>
      <c r="H226" s="293"/>
      <c r="I226" s="293"/>
      <c r="J226" s="293"/>
    </row>
    <row r="227" spans="1:9" ht="13.5" thickBot="1">
      <c r="A227" s="44"/>
      <c r="B227" s="44"/>
      <c r="C227" s="44"/>
      <c r="D227" s="46"/>
      <c r="E227" s="46"/>
      <c r="F227" s="44"/>
      <c r="G227" s="44"/>
      <c r="H227" s="44"/>
      <c r="I227" s="45"/>
    </row>
    <row r="228" spans="1:10" ht="15">
      <c r="A228" s="47" t="s">
        <v>0</v>
      </c>
      <c r="B228" s="3" t="s">
        <v>2</v>
      </c>
      <c r="C228" s="48" t="s">
        <v>22</v>
      </c>
      <c r="D228" s="49"/>
      <c r="E228" s="275" t="s">
        <v>23</v>
      </c>
      <c r="F228" s="276"/>
      <c r="G228" s="276"/>
      <c r="H228" s="276"/>
      <c r="I228" s="277"/>
      <c r="J228" s="56"/>
    </row>
    <row r="229" spans="1:10" ht="15.75" thickBot="1">
      <c r="A229" s="50"/>
      <c r="B229" s="5" t="s">
        <v>7</v>
      </c>
      <c r="C229" s="278" t="s">
        <v>24</v>
      </c>
      <c r="D229" s="279"/>
      <c r="E229" s="278"/>
      <c r="F229" s="279"/>
      <c r="G229" s="279"/>
      <c r="H229" s="279"/>
      <c r="I229" s="280"/>
      <c r="J229" s="57"/>
    </row>
    <row r="230" spans="1:10" ht="12.75">
      <c r="A230" s="31" t="s">
        <v>25</v>
      </c>
      <c r="B230" s="34">
        <v>45100</v>
      </c>
      <c r="C230" s="46" t="s">
        <v>51</v>
      </c>
      <c r="D230" s="51"/>
      <c r="E230" s="272">
        <v>3862.51</v>
      </c>
      <c r="F230" s="273"/>
      <c r="G230" s="273"/>
      <c r="H230" s="273"/>
      <c r="I230" s="273"/>
      <c r="J230" s="274"/>
    </row>
    <row r="231" spans="1:10" ht="13.5" thickBot="1">
      <c r="A231" s="37"/>
      <c r="B231" s="38" t="s">
        <v>11</v>
      </c>
      <c r="C231" s="41"/>
      <c r="D231" s="17"/>
      <c r="E231" s="52"/>
      <c r="F231" s="53"/>
      <c r="G231" s="53"/>
      <c r="H231" s="53"/>
      <c r="I231" s="63"/>
      <c r="J231" s="57"/>
    </row>
    <row r="232" spans="1:10" ht="12.75">
      <c r="A232" s="54" t="s">
        <v>26</v>
      </c>
      <c r="B232" s="32">
        <v>45233</v>
      </c>
      <c r="C232" s="55" t="s">
        <v>152</v>
      </c>
      <c r="D232" s="56"/>
      <c r="E232" s="272">
        <v>107387.29</v>
      </c>
      <c r="F232" s="273"/>
      <c r="G232" s="273"/>
      <c r="H232" s="273"/>
      <c r="I232" s="273"/>
      <c r="J232" s="274"/>
    </row>
    <row r="233" spans="1:10" ht="13.5" thickBot="1">
      <c r="A233" s="43"/>
      <c r="B233" s="38" t="s">
        <v>15</v>
      </c>
      <c r="C233" s="29"/>
      <c r="D233" s="57"/>
      <c r="E233" s="287"/>
      <c r="F233" s="288"/>
      <c r="G233" s="288"/>
      <c r="H233" s="288"/>
      <c r="I233" s="289"/>
      <c r="J233" s="57"/>
    </row>
    <row r="234" spans="1:10" ht="12.75">
      <c r="A234" s="54" t="s">
        <v>27</v>
      </c>
      <c r="B234" s="32">
        <v>45233</v>
      </c>
      <c r="C234" s="55" t="s">
        <v>31</v>
      </c>
      <c r="D234" s="56"/>
      <c r="E234" s="272">
        <v>12884.3</v>
      </c>
      <c r="F234" s="273"/>
      <c r="G234" s="273"/>
      <c r="H234" s="273"/>
      <c r="I234" s="273"/>
      <c r="J234" s="274"/>
    </row>
    <row r="235" spans="1:10" ht="13.5" thickBot="1">
      <c r="A235" s="43"/>
      <c r="B235" s="38" t="s">
        <v>15</v>
      </c>
      <c r="C235" s="29"/>
      <c r="D235" s="57"/>
      <c r="E235" s="287"/>
      <c r="F235" s="288"/>
      <c r="G235" s="288"/>
      <c r="H235" s="288"/>
      <c r="I235" s="289"/>
      <c r="J235" s="57"/>
    </row>
    <row r="236" spans="1:10" ht="16.5" thickBot="1">
      <c r="A236" s="284" t="s">
        <v>32</v>
      </c>
      <c r="B236" s="285"/>
      <c r="C236" s="285"/>
      <c r="D236" s="286"/>
      <c r="E236" s="294">
        <f>SUM(E230:E235)</f>
        <v>124134.09999999999</v>
      </c>
      <c r="F236" s="295"/>
      <c r="G236" s="295"/>
      <c r="H236" s="295"/>
      <c r="I236" s="295"/>
      <c r="J236" s="296"/>
    </row>
  </sheetData>
  <sheetProtection/>
  <mergeCells count="71">
    <mergeCell ref="E233:I233"/>
    <mergeCell ref="E232:J232"/>
    <mergeCell ref="E230:J230"/>
    <mergeCell ref="A236:D236"/>
    <mergeCell ref="E235:I235"/>
    <mergeCell ref="E236:J236"/>
    <mergeCell ref="E180:I180"/>
    <mergeCell ref="E182:I182"/>
    <mergeCell ref="E181:J181"/>
    <mergeCell ref="E183:J183"/>
    <mergeCell ref="E234:J234"/>
    <mergeCell ref="A226:J226"/>
    <mergeCell ref="E228:I229"/>
    <mergeCell ref="A222:H222"/>
    <mergeCell ref="A223:H223"/>
    <mergeCell ref="C229:D229"/>
    <mergeCell ref="E18:J18"/>
    <mergeCell ref="A57:H57"/>
    <mergeCell ref="A18:D18"/>
    <mergeCell ref="A61:J61"/>
    <mergeCell ref="A116:J116"/>
    <mergeCell ref="E125:I125"/>
    <mergeCell ref="C119:D119"/>
    <mergeCell ref="E118:J119"/>
    <mergeCell ref="E124:J124"/>
    <mergeCell ref="E120:J120"/>
    <mergeCell ref="A3:H3"/>
    <mergeCell ref="A6:J6"/>
    <mergeCell ref="E8:I9"/>
    <mergeCell ref="C9:D9"/>
    <mergeCell ref="E13:I13"/>
    <mergeCell ref="E17:I17"/>
    <mergeCell ref="E16:J16"/>
    <mergeCell ref="C14:D14"/>
    <mergeCell ref="C15:D15"/>
    <mergeCell ref="E15:I15"/>
    <mergeCell ref="A183:D183"/>
    <mergeCell ref="C180:D180"/>
    <mergeCell ref="E178:I178"/>
    <mergeCell ref="E71:J72"/>
    <mergeCell ref="E69:J70"/>
    <mergeCell ref="E67:J68"/>
    <mergeCell ref="C69:D69"/>
    <mergeCell ref="C70:D70"/>
    <mergeCell ref="A73:D73"/>
    <mergeCell ref="E73:J73"/>
    <mergeCell ref="A171:J171"/>
    <mergeCell ref="C174:D174"/>
    <mergeCell ref="E128:J128"/>
    <mergeCell ref="A167:H167"/>
    <mergeCell ref="A168:H168"/>
    <mergeCell ref="C179:D179"/>
    <mergeCell ref="E175:J175"/>
    <mergeCell ref="E177:J177"/>
    <mergeCell ref="E179:J179"/>
    <mergeCell ref="E126:J126"/>
    <mergeCell ref="A128:D128"/>
    <mergeCell ref="E127:I127"/>
    <mergeCell ref="E65:J66"/>
    <mergeCell ref="E63:J64"/>
    <mergeCell ref="C64:D64"/>
    <mergeCell ref="A58:H58"/>
    <mergeCell ref="A112:H112"/>
    <mergeCell ref="A113:H113"/>
    <mergeCell ref="E122:J122"/>
    <mergeCell ref="E173:J174"/>
    <mergeCell ref="A2:H2"/>
    <mergeCell ref="C10:D10"/>
    <mergeCell ref="E10:J10"/>
    <mergeCell ref="E12:J12"/>
    <mergeCell ref="E14:J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25"/>
  <sheetViews>
    <sheetView zoomScalePageLayoutView="0" workbookViewId="0" topLeftCell="A73">
      <selection activeCell="E83" sqref="E83"/>
    </sheetView>
  </sheetViews>
  <sheetFormatPr defaultColWidth="9.140625" defaultRowHeight="12.75"/>
  <cols>
    <col min="1" max="1" width="10.140625" style="0" customWidth="1"/>
    <col min="2" max="2" width="11.57421875" style="0" customWidth="1"/>
    <col min="3" max="3" width="10.140625" style="0" customWidth="1"/>
    <col min="4" max="4" width="8.00390625" style="0" customWidth="1"/>
    <col min="5" max="5" width="15.140625" style="0" customWidth="1"/>
    <col min="6" max="6" width="13.57421875" style="0" customWidth="1"/>
    <col min="7" max="7" width="6.28125" style="0" customWidth="1"/>
  </cols>
  <sheetData>
    <row r="3" ht="12.75">
      <c r="F3" t="s">
        <v>47</v>
      </c>
    </row>
    <row r="4" ht="12.75">
      <c r="F4" t="s">
        <v>48</v>
      </c>
    </row>
    <row r="5" ht="12.75">
      <c r="F5" t="s">
        <v>49</v>
      </c>
    </row>
    <row r="11" spans="3:6" ht="20.25">
      <c r="C11" t="s">
        <v>33</v>
      </c>
      <c r="D11" s="58"/>
      <c r="E11" s="58"/>
      <c r="F11" s="58"/>
    </row>
    <row r="12" ht="18">
      <c r="C12" s="59" t="s">
        <v>34</v>
      </c>
    </row>
    <row r="13" ht="18">
      <c r="C13" s="59"/>
    </row>
    <row r="15" spans="1:9" ht="12.75">
      <c r="A15" s="302" t="s">
        <v>154</v>
      </c>
      <c r="B15" s="302"/>
      <c r="C15" s="302"/>
      <c r="D15" s="302"/>
      <c r="E15" s="302"/>
      <c r="F15" s="302"/>
      <c r="G15" s="302"/>
      <c r="H15" s="302"/>
      <c r="I15" s="73"/>
    </row>
    <row r="16" spans="1:9" ht="12.75">
      <c r="A16" s="303" t="s">
        <v>249</v>
      </c>
      <c r="B16" s="303"/>
      <c r="C16" s="303"/>
      <c r="D16" s="303"/>
      <c r="E16" s="303"/>
      <c r="F16" s="303"/>
      <c r="G16" s="303"/>
      <c r="H16" s="303"/>
      <c r="I16" s="73"/>
    </row>
    <row r="17" spans="2:8" ht="12.75">
      <c r="B17" s="60"/>
      <c r="C17" s="60"/>
      <c r="D17" s="60"/>
      <c r="E17" s="60"/>
      <c r="F17" s="60"/>
      <c r="G17" s="60"/>
      <c r="H17" s="60"/>
    </row>
    <row r="18" spans="2:8" ht="12.75">
      <c r="B18" s="60"/>
      <c r="C18" s="60"/>
      <c r="D18" s="60"/>
      <c r="E18" s="60"/>
      <c r="F18" s="60"/>
      <c r="G18" s="60"/>
      <c r="H18" s="60"/>
    </row>
    <row r="21" ht="12.75">
      <c r="B21" t="s">
        <v>35</v>
      </c>
    </row>
    <row r="22" ht="12.75">
      <c r="B22" t="s">
        <v>36</v>
      </c>
    </row>
    <row r="26" spans="2:8" ht="15.75">
      <c r="B26" t="s">
        <v>37</v>
      </c>
      <c r="G26" s="306">
        <v>201447.72235972498</v>
      </c>
      <c r="H26" s="306"/>
    </row>
    <row r="27" spans="2:8" ht="16.5" thickBot="1">
      <c r="B27" s="61" t="s">
        <v>38</v>
      </c>
      <c r="C27" s="61"/>
      <c r="D27" s="61"/>
      <c r="E27" s="61"/>
      <c r="F27" s="61"/>
      <c r="G27" s="308">
        <f>G26*0.23</f>
        <v>46332.97614273675</v>
      </c>
      <c r="H27" s="308"/>
    </row>
    <row r="28" spans="2:8" ht="16.5" thickTop="1">
      <c r="B28" s="60" t="s">
        <v>39</v>
      </c>
      <c r="C28" s="60"/>
      <c r="G28" s="304">
        <f>G26+G27</f>
        <v>247780.69850246172</v>
      </c>
      <c r="H28" s="305"/>
    </row>
    <row r="30" ht="12.75">
      <c r="G30" s="2"/>
    </row>
    <row r="31" ht="12.75">
      <c r="G31" s="2"/>
    </row>
    <row r="33" spans="1:6" ht="12.75">
      <c r="A33" t="s">
        <v>40</v>
      </c>
      <c r="F33" s="2"/>
    </row>
    <row r="34" ht="12.75">
      <c r="A34" t="s">
        <v>41</v>
      </c>
    </row>
    <row r="35" ht="12.75">
      <c r="A35" t="s">
        <v>42</v>
      </c>
    </row>
    <row r="36" ht="12.75">
      <c r="A36" t="s">
        <v>43</v>
      </c>
    </row>
    <row r="37" ht="12.75">
      <c r="A37" t="s">
        <v>44</v>
      </c>
    </row>
    <row r="38" ht="12.75">
      <c r="A38" t="s">
        <v>45</v>
      </c>
    </row>
    <row r="39" ht="12.75">
      <c r="A39" s="146" t="s">
        <v>159</v>
      </c>
    </row>
    <row r="41" ht="12.75">
      <c r="F41" s="2"/>
    </row>
    <row r="46" ht="12.75">
      <c r="F46" t="s">
        <v>46</v>
      </c>
    </row>
    <row r="50" ht="12.75">
      <c r="F50" t="s">
        <v>115</v>
      </c>
    </row>
    <row r="53" spans="1:8" ht="12.75">
      <c r="A53" s="268" t="s">
        <v>155</v>
      </c>
      <c r="B53" s="268"/>
      <c r="C53" s="268"/>
      <c r="D53" s="268"/>
      <c r="E53" s="268"/>
      <c r="F53" s="268"/>
      <c r="G53" s="268"/>
      <c r="H53" s="268"/>
    </row>
    <row r="57" ht="12.75">
      <c r="F57" t="s">
        <v>47</v>
      </c>
    </row>
    <row r="58" ht="12.75">
      <c r="F58" t="s">
        <v>48</v>
      </c>
    </row>
    <row r="59" ht="12.75">
      <c r="F59" t="s">
        <v>49</v>
      </c>
    </row>
    <row r="65" spans="3:6" ht="20.25">
      <c r="C65" t="s">
        <v>33</v>
      </c>
      <c r="D65" s="58"/>
      <c r="E65" s="58"/>
      <c r="F65" s="58"/>
    </row>
    <row r="66" ht="18">
      <c r="C66" s="59" t="s">
        <v>34</v>
      </c>
    </row>
    <row r="67" ht="18">
      <c r="C67" s="59"/>
    </row>
    <row r="69" spans="1:9" ht="12.75">
      <c r="A69" s="268" t="s">
        <v>156</v>
      </c>
      <c r="B69" s="268"/>
      <c r="C69" s="268"/>
      <c r="D69" s="268"/>
      <c r="E69" s="268"/>
      <c r="F69" s="268"/>
      <c r="G69" s="268"/>
      <c r="H69" s="268"/>
      <c r="I69" s="73"/>
    </row>
    <row r="70" spans="1:9" ht="12.75">
      <c r="A70" s="302" t="s">
        <v>140</v>
      </c>
      <c r="B70" s="302"/>
      <c r="C70" s="302"/>
      <c r="D70" s="302"/>
      <c r="E70" s="302"/>
      <c r="F70" s="302"/>
      <c r="G70" s="302"/>
      <c r="H70" s="302"/>
      <c r="I70" s="73"/>
    </row>
    <row r="71" spans="2:8" ht="12.75">
      <c r="B71" s="60"/>
      <c r="C71" s="60"/>
      <c r="D71" s="60"/>
      <c r="E71" s="60"/>
      <c r="F71" s="60"/>
      <c r="G71" s="60"/>
      <c r="H71" s="60"/>
    </row>
    <row r="72" spans="2:8" ht="12.75">
      <c r="B72" s="60"/>
      <c r="C72" s="60"/>
      <c r="D72" s="60"/>
      <c r="E72" s="60"/>
      <c r="F72" s="60"/>
      <c r="G72" s="60"/>
      <c r="H72" s="60"/>
    </row>
    <row r="75" ht="12.75">
      <c r="B75" t="s">
        <v>35</v>
      </c>
    </row>
    <row r="76" ht="12.75">
      <c r="B76" t="s">
        <v>36</v>
      </c>
    </row>
    <row r="80" spans="2:8" ht="15.75">
      <c r="B80" t="s">
        <v>37</v>
      </c>
      <c r="G80" s="306">
        <v>230227.08775994</v>
      </c>
      <c r="H80" s="307"/>
    </row>
    <row r="81" spans="2:8" ht="16.5" thickBot="1">
      <c r="B81" s="61" t="s">
        <v>38</v>
      </c>
      <c r="C81" s="61"/>
      <c r="D81" s="61"/>
      <c r="E81" s="61"/>
      <c r="F81" s="61"/>
      <c r="G81" s="308">
        <f>G80*0.23</f>
        <v>52952.2301847862</v>
      </c>
      <c r="H81" s="308"/>
    </row>
    <row r="82" spans="2:8" ht="16.5" thickTop="1">
      <c r="B82" s="60" t="s">
        <v>39</v>
      </c>
      <c r="C82" s="60"/>
      <c r="G82" s="304">
        <f>G80+G81</f>
        <v>283179.3179447262</v>
      </c>
      <c r="H82" s="305"/>
    </row>
    <row r="84" ht="12.75">
      <c r="G84" s="2"/>
    </row>
    <row r="85" ht="12.75">
      <c r="G85" s="2"/>
    </row>
    <row r="87" spans="1:6" ht="12.75">
      <c r="A87" t="s">
        <v>40</v>
      </c>
      <c r="F87" s="2"/>
    </row>
    <row r="88" ht="12.75">
      <c r="A88" t="s">
        <v>41</v>
      </c>
    </row>
    <row r="89" ht="12.75">
      <c r="A89" t="s">
        <v>42</v>
      </c>
    </row>
    <row r="90" ht="12.75">
      <c r="A90" t="s">
        <v>43</v>
      </c>
    </row>
    <row r="91" ht="12.75">
      <c r="A91" t="s">
        <v>44</v>
      </c>
    </row>
    <row r="92" ht="12.75">
      <c r="A92" t="s">
        <v>45</v>
      </c>
    </row>
    <row r="93" ht="12.75">
      <c r="A93" s="146" t="s">
        <v>159</v>
      </c>
    </row>
    <row r="95" ht="12.75">
      <c r="F95" s="2"/>
    </row>
    <row r="100" ht="12.75">
      <c r="F100" t="s">
        <v>46</v>
      </c>
    </row>
    <row r="104" ht="12.75">
      <c r="F104" t="s">
        <v>115</v>
      </c>
    </row>
    <row r="107" spans="1:8" ht="12.75">
      <c r="A107" s="268" t="s">
        <v>155</v>
      </c>
      <c r="B107" s="268"/>
      <c r="C107" s="268"/>
      <c r="D107" s="268"/>
      <c r="E107" s="268"/>
      <c r="F107" s="268"/>
      <c r="G107" s="268"/>
      <c r="H107" s="268"/>
    </row>
    <row r="111" ht="12.75">
      <c r="F111" t="s">
        <v>47</v>
      </c>
    </row>
    <row r="112" ht="12.75">
      <c r="F112" t="s">
        <v>48</v>
      </c>
    </row>
    <row r="113" ht="12.75">
      <c r="F113" t="s">
        <v>49</v>
      </c>
    </row>
    <row r="119" spans="3:6" ht="20.25">
      <c r="C119" t="s">
        <v>33</v>
      </c>
      <c r="D119" s="58"/>
      <c r="E119" s="58"/>
      <c r="F119" s="58"/>
    </row>
    <row r="120" ht="18">
      <c r="C120" s="59" t="s">
        <v>34</v>
      </c>
    </row>
    <row r="121" ht="18">
      <c r="C121" s="59"/>
    </row>
    <row r="123" spans="1:9" ht="12.75">
      <c r="A123" s="302" t="s">
        <v>157</v>
      </c>
      <c r="B123" s="302"/>
      <c r="C123" s="302"/>
      <c r="D123" s="302"/>
      <c r="E123" s="302"/>
      <c r="F123" s="302"/>
      <c r="G123" s="302"/>
      <c r="H123" s="302"/>
      <c r="I123" s="73"/>
    </row>
    <row r="124" spans="1:9" ht="12.75">
      <c r="A124" s="303" t="s">
        <v>142</v>
      </c>
      <c r="B124" s="303"/>
      <c r="C124" s="303"/>
      <c r="D124" s="303"/>
      <c r="E124" s="303"/>
      <c r="F124" s="303"/>
      <c r="G124" s="303"/>
      <c r="H124" s="303"/>
      <c r="I124" s="73"/>
    </row>
    <row r="125" spans="2:8" ht="12.75">
      <c r="B125" s="60"/>
      <c r="C125" s="60"/>
      <c r="D125" s="60"/>
      <c r="E125" s="60"/>
      <c r="F125" s="60"/>
      <c r="G125" s="60"/>
      <c r="H125" s="60"/>
    </row>
    <row r="126" spans="2:8" ht="12.75">
      <c r="B126" s="60"/>
      <c r="C126" s="60"/>
      <c r="D126" s="60"/>
      <c r="E126" s="60"/>
      <c r="F126" s="60"/>
      <c r="G126" s="60"/>
      <c r="H126" s="60"/>
    </row>
    <row r="129" ht="12.75">
      <c r="B129" t="s">
        <v>35</v>
      </c>
    </row>
    <row r="130" ht="12.75">
      <c r="B130" t="s">
        <v>36</v>
      </c>
    </row>
    <row r="134" spans="2:8" ht="15.75">
      <c r="B134" t="s">
        <v>37</v>
      </c>
      <c r="G134" s="306">
        <v>234433.62</v>
      </c>
      <c r="H134" s="307"/>
    </row>
    <row r="135" spans="2:8" ht="16.5" thickBot="1">
      <c r="B135" s="61" t="s">
        <v>38</v>
      </c>
      <c r="C135" s="61"/>
      <c r="D135" s="61"/>
      <c r="E135" s="61"/>
      <c r="F135" s="61"/>
      <c r="G135" s="308">
        <f>G134*0.23</f>
        <v>53919.7326</v>
      </c>
      <c r="H135" s="308"/>
    </row>
    <row r="136" spans="2:8" ht="16.5" thickTop="1">
      <c r="B136" s="60" t="s">
        <v>39</v>
      </c>
      <c r="C136" s="60"/>
      <c r="G136" s="304">
        <f>G134+G135</f>
        <v>288353.3526</v>
      </c>
      <c r="H136" s="305"/>
    </row>
    <row r="138" ht="12.75">
      <c r="G138" s="2"/>
    </row>
    <row r="139" ht="12.75">
      <c r="G139" s="2"/>
    </row>
    <row r="141" spans="1:6" ht="12.75">
      <c r="A141" t="s">
        <v>40</v>
      </c>
      <c r="F141" s="2"/>
    </row>
    <row r="142" ht="12.75">
      <c r="A142" t="s">
        <v>41</v>
      </c>
    </row>
    <row r="143" ht="12.75">
      <c r="A143" t="s">
        <v>42</v>
      </c>
    </row>
    <row r="144" ht="12.75">
      <c r="A144" t="s">
        <v>43</v>
      </c>
    </row>
    <row r="145" ht="12.75">
      <c r="A145" t="s">
        <v>44</v>
      </c>
    </row>
    <row r="146" ht="12.75">
      <c r="A146" t="s">
        <v>45</v>
      </c>
    </row>
    <row r="147" ht="12.75">
      <c r="A147" s="146" t="s">
        <v>159</v>
      </c>
    </row>
    <row r="149" ht="12.75">
      <c r="F149" s="2"/>
    </row>
    <row r="154" ht="12.75">
      <c r="F154" t="s">
        <v>46</v>
      </c>
    </row>
    <row r="158" ht="12.75">
      <c r="F158" t="s">
        <v>115</v>
      </c>
    </row>
    <row r="161" spans="1:8" ht="12.75">
      <c r="A161" s="268" t="s">
        <v>155</v>
      </c>
      <c r="B161" s="268"/>
      <c r="C161" s="268"/>
      <c r="D161" s="268"/>
      <c r="E161" s="268"/>
      <c r="F161" s="268"/>
      <c r="G161" s="268"/>
      <c r="H161" s="268"/>
    </row>
    <row r="165" ht="12.75">
      <c r="F165" t="s">
        <v>47</v>
      </c>
    </row>
    <row r="166" ht="12.75">
      <c r="F166" t="s">
        <v>48</v>
      </c>
    </row>
    <row r="167" ht="12.75">
      <c r="F167" t="s">
        <v>49</v>
      </c>
    </row>
    <row r="173" spans="3:6" ht="20.25">
      <c r="C173" t="s">
        <v>33</v>
      </c>
      <c r="D173" s="58"/>
      <c r="E173" s="58"/>
      <c r="F173" s="58"/>
    </row>
    <row r="174" ht="18">
      <c r="C174" s="59" t="s">
        <v>34</v>
      </c>
    </row>
    <row r="175" ht="18">
      <c r="C175" s="59"/>
    </row>
    <row r="177" spans="1:9" ht="12.75">
      <c r="A177" s="302" t="s">
        <v>158</v>
      </c>
      <c r="B177" s="302"/>
      <c r="C177" s="302"/>
      <c r="D177" s="302"/>
      <c r="E177" s="302"/>
      <c r="F177" s="302"/>
      <c r="G177" s="302"/>
      <c r="H177" s="302"/>
      <c r="I177" s="73"/>
    </row>
    <row r="178" spans="1:9" ht="12.75">
      <c r="A178" s="303" t="s">
        <v>143</v>
      </c>
      <c r="B178" s="303"/>
      <c r="C178" s="303"/>
      <c r="D178" s="303"/>
      <c r="E178" s="303"/>
      <c r="F178" s="303"/>
      <c r="G178" s="303"/>
      <c r="H178" s="303"/>
      <c r="I178" s="73"/>
    </row>
    <row r="179" spans="2:8" ht="12.75">
      <c r="B179" s="60"/>
      <c r="C179" s="60"/>
      <c r="D179" s="60"/>
      <c r="E179" s="60"/>
      <c r="F179" s="60"/>
      <c r="G179" s="60"/>
      <c r="H179" s="60"/>
    </row>
    <row r="180" spans="2:8" ht="12.75">
      <c r="B180" s="60"/>
      <c r="C180" s="60"/>
      <c r="D180" s="60"/>
      <c r="E180" s="60"/>
      <c r="F180" s="60"/>
      <c r="G180" s="60"/>
      <c r="H180" s="60"/>
    </row>
    <row r="183" ht="12.75">
      <c r="B183" t="s">
        <v>35</v>
      </c>
    </row>
    <row r="184" ht="12.75">
      <c r="B184" t="s">
        <v>36</v>
      </c>
    </row>
    <row r="188" spans="2:8" ht="15.75">
      <c r="B188" t="s">
        <v>37</v>
      </c>
      <c r="G188" s="306">
        <v>213742.5652405</v>
      </c>
      <c r="H188" s="307"/>
    </row>
    <row r="189" spans="2:8" ht="16.5" thickBot="1">
      <c r="B189" s="61" t="s">
        <v>38</v>
      </c>
      <c r="C189" s="61"/>
      <c r="D189" s="61"/>
      <c r="E189" s="61"/>
      <c r="F189" s="61"/>
      <c r="G189" s="308">
        <f>G188*0.23</f>
        <v>49160.790005315</v>
      </c>
      <c r="H189" s="308"/>
    </row>
    <row r="190" spans="2:8" ht="16.5" thickTop="1">
      <c r="B190" s="60" t="s">
        <v>39</v>
      </c>
      <c r="C190" s="60"/>
      <c r="G190" s="304">
        <f>G188+G189</f>
        <v>262903.355245815</v>
      </c>
      <c r="H190" s="305"/>
    </row>
    <row r="192" ht="12.75">
      <c r="G192" s="2"/>
    </row>
    <row r="193" ht="12.75">
      <c r="G193" s="2"/>
    </row>
    <row r="195" spans="1:6" ht="12.75">
      <c r="A195" t="s">
        <v>40</v>
      </c>
      <c r="F195" s="2"/>
    </row>
    <row r="196" ht="12.75">
      <c r="A196" t="s">
        <v>41</v>
      </c>
    </row>
    <row r="197" ht="12.75">
      <c r="A197" t="s">
        <v>42</v>
      </c>
    </row>
    <row r="198" ht="12.75">
      <c r="A198" t="s">
        <v>43</v>
      </c>
    </row>
    <row r="199" ht="12.75">
      <c r="A199" t="s">
        <v>44</v>
      </c>
    </row>
    <row r="200" ht="12.75">
      <c r="A200" t="s">
        <v>45</v>
      </c>
    </row>
    <row r="201" ht="12.75">
      <c r="A201" s="146" t="s">
        <v>159</v>
      </c>
    </row>
    <row r="203" ht="12.75">
      <c r="F203" s="2"/>
    </row>
    <row r="208" ht="12.75">
      <c r="F208" t="s">
        <v>46</v>
      </c>
    </row>
    <row r="212" ht="12.75">
      <c r="F212" t="s">
        <v>115</v>
      </c>
    </row>
    <row r="215" spans="1:8" ht="12.75">
      <c r="A215" s="268" t="s">
        <v>155</v>
      </c>
      <c r="B215" s="268"/>
      <c r="C215" s="268"/>
      <c r="D215" s="268"/>
      <c r="E215" s="268"/>
      <c r="F215" s="268"/>
      <c r="G215" s="268"/>
      <c r="H215" s="268"/>
    </row>
    <row r="219" ht="12.75">
      <c r="F219" t="s">
        <v>47</v>
      </c>
    </row>
    <row r="220" ht="12.75">
      <c r="F220" t="s">
        <v>48</v>
      </c>
    </row>
    <row r="221" ht="12.75">
      <c r="F221" t="s">
        <v>49</v>
      </c>
    </row>
    <row r="227" spans="3:6" ht="20.25">
      <c r="C227" t="s">
        <v>33</v>
      </c>
      <c r="D227" s="58"/>
      <c r="E227" s="58"/>
      <c r="F227" s="58"/>
    </row>
    <row r="228" ht="18">
      <c r="C228" s="59" t="s">
        <v>34</v>
      </c>
    </row>
    <row r="229" ht="18">
      <c r="C229" s="59"/>
    </row>
    <row r="231" spans="1:9" ht="12.75">
      <c r="A231" s="302" t="s">
        <v>160</v>
      </c>
      <c r="B231" s="302"/>
      <c r="C231" s="302"/>
      <c r="D231" s="302"/>
      <c r="E231" s="302"/>
      <c r="F231" s="302"/>
      <c r="G231" s="302"/>
      <c r="H231" s="302"/>
      <c r="I231" s="73"/>
    </row>
    <row r="232" spans="1:9" ht="12.75">
      <c r="A232" s="303" t="s">
        <v>136</v>
      </c>
      <c r="B232" s="303"/>
      <c r="C232" s="303"/>
      <c r="D232" s="303"/>
      <c r="E232" s="303"/>
      <c r="F232" s="303"/>
      <c r="G232" s="303"/>
      <c r="H232" s="303"/>
      <c r="I232" s="73"/>
    </row>
    <row r="233" spans="2:8" ht="12.75">
      <c r="B233" s="60"/>
      <c r="C233" s="60"/>
      <c r="D233" s="60"/>
      <c r="E233" s="60"/>
      <c r="F233" s="60"/>
      <c r="G233" s="60"/>
      <c r="H233" s="60"/>
    </row>
    <row r="234" spans="2:8" ht="12.75">
      <c r="B234" s="60"/>
      <c r="C234" s="60"/>
      <c r="D234" s="60"/>
      <c r="E234" s="60"/>
      <c r="F234" s="60"/>
      <c r="G234" s="60"/>
      <c r="H234" s="60"/>
    </row>
    <row r="237" ht="12.75">
      <c r="B237" t="s">
        <v>35</v>
      </c>
    </row>
    <row r="238" ht="12.75">
      <c r="B238" t="s">
        <v>36</v>
      </c>
    </row>
    <row r="242" spans="2:8" ht="15.75">
      <c r="B242" t="s">
        <v>37</v>
      </c>
      <c r="G242" s="306">
        <v>124134.104025</v>
      </c>
      <c r="H242" s="307"/>
    </row>
    <row r="243" spans="2:8" ht="16.5" thickBot="1">
      <c r="B243" s="61" t="s">
        <v>38</v>
      </c>
      <c r="C243" s="61"/>
      <c r="D243" s="61"/>
      <c r="E243" s="61"/>
      <c r="F243" s="61"/>
      <c r="G243" s="308">
        <f>G242*0.23</f>
        <v>28550.84392575</v>
      </c>
      <c r="H243" s="308"/>
    </row>
    <row r="244" spans="2:8" ht="16.5" thickTop="1">
      <c r="B244" s="60" t="s">
        <v>39</v>
      </c>
      <c r="C244" s="60"/>
      <c r="G244" s="304">
        <f>G242+G243</f>
        <v>152684.94795075</v>
      </c>
      <c r="H244" s="305"/>
    </row>
    <row r="246" ht="12.75">
      <c r="G246" s="2"/>
    </row>
    <row r="247" ht="12.75">
      <c r="G247" s="2"/>
    </row>
    <row r="249" spans="1:6" ht="12.75">
      <c r="A249" t="s">
        <v>40</v>
      </c>
      <c r="F249" s="2"/>
    </row>
    <row r="250" ht="12.75">
      <c r="A250" t="s">
        <v>41</v>
      </c>
    </row>
    <row r="251" ht="12.75">
      <c r="A251" t="s">
        <v>42</v>
      </c>
    </row>
    <row r="252" ht="12.75">
      <c r="A252" t="s">
        <v>43</v>
      </c>
    </row>
    <row r="253" ht="12.75">
      <c r="A253" t="s">
        <v>44</v>
      </c>
    </row>
    <row r="254" ht="12.75">
      <c r="A254" t="s">
        <v>45</v>
      </c>
    </row>
    <row r="255" ht="12.75">
      <c r="A255" s="146" t="s">
        <v>159</v>
      </c>
    </row>
    <row r="257" ht="12.75">
      <c r="F257" s="2"/>
    </row>
    <row r="262" ht="12.75">
      <c r="F262" t="s">
        <v>46</v>
      </c>
    </row>
    <row r="266" ht="12.75">
      <c r="F266" t="s">
        <v>115</v>
      </c>
    </row>
    <row r="269" spans="1:8" ht="12.75">
      <c r="A269" s="268" t="s">
        <v>155</v>
      </c>
      <c r="B269" s="268"/>
      <c r="C269" s="268"/>
      <c r="D269" s="268"/>
      <c r="E269" s="268"/>
      <c r="F269" s="268"/>
      <c r="G269" s="268"/>
      <c r="H269" s="268"/>
    </row>
    <row r="272" spans="1:8" ht="12.75">
      <c r="A272" s="301" t="s">
        <v>52</v>
      </c>
      <c r="B272" s="301"/>
      <c r="C272" s="301"/>
      <c r="D272" s="301"/>
      <c r="E272" s="301"/>
      <c r="F272" s="301"/>
      <c r="G272" s="301"/>
      <c r="H272" s="301"/>
    </row>
    <row r="274" ht="12.75">
      <c r="A274" t="s">
        <v>53</v>
      </c>
    </row>
    <row r="275" ht="12.75">
      <c r="A275" t="s">
        <v>54</v>
      </c>
    </row>
    <row r="276" ht="12.75">
      <c r="A276" t="s">
        <v>55</v>
      </c>
    </row>
    <row r="277" ht="12.75">
      <c r="A277" t="s">
        <v>56</v>
      </c>
    </row>
    <row r="278" ht="12.75">
      <c r="A278" t="s">
        <v>57</v>
      </c>
    </row>
    <row r="279" ht="12.75">
      <c r="A279" t="s">
        <v>58</v>
      </c>
    </row>
    <row r="280" ht="12.75">
      <c r="A280" t="s">
        <v>59</v>
      </c>
    </row>
    <row r="281" ht="12.75">
      <c r="A281" t="s">
        <v>60</v>
      </c>
    </row>
    <row r="282" ht="12.75">
      <c r="A282" t="s">
        <v>61</v>
      </c>
    </row>
    <row r="283" ht="12.75">
      <c r="A283" t="s">
        <v>62</v>
      </c>
    </row>
    <row r="284" ht="12.75">
      <c r="A284" t="s">
        <v>63</v>
      </c>
    </row>
    <row r="285" ht="12.75">
      <c r="A285" t="s">
        <v>64</v>
      </c>
    </row>
    <row r="286" ht="12.75">
      <c r="A286" t="s">
        <v>65</v>
      </c>
    </row>
    <row r="287" ht="12.75">
      <c r="A287" t="s">
        <v>66</v>
      </c>
    </row>
    <row r="288" ht="12.75">
      <c r="A288" t="s">
        <v>67</v>
      </c>
    </row>
    <row r="289" ht="12.75">
      <c r="A289" t="s">
        <v>68</v>
      </c>
    </row>
    <row r="290" ht="12.75">
      <c r="A290" t="s">
        <v>69</v>
      </c>
    </row>
    <row r="291" ht="12.75">
      <c r="A291" t="s">
        <v>70</v>
      </c>
    </row>
    <row r="292" ht="12.75">
      <c r="A292" t="s">
        <v>71</v>
      </c>
    </row>
    <row r="293" ht="12.75">
      <c r="A293" t="s">
        <v>72</v>
      </c>
    </row>
    <row r="294" ht="12.75">
      <c r="A294" t="s">
        <v>73</v>
      </c>
    </row>
    <row r="295" ht="12.75">
      <c r="A295" t="s">
        <v>74</v>
      </c>
    </row>
    <row r="296" ht="12.75">
      <c r="A296" t="s">
        <v>75</v>
      </c>
    </row>
    <row r="297" ht="12.75">
      <c r="A297" t="s">
        <v>76</v>
      </c>
    </row>
    <row r="298" ht="12.75">
      <c r="A298" t="s">
        <v>77</v>
      </c>
    </row>
    <row r="299" ht="12.75">
      <c r="A299" t="s">
        <v>78</v>
      </c>
    </row>
    <row r="300" ht="12.75">
      <c r="A300" t="s">
        <v>79</v>
      </c>
    </row>
    <row r="301" ht="12.75">
      <c r="A301" t="s">
        <v>80</v>
      </c>
    </row>
    <row r="302" ht="12.75">
      <c r="A302" t="s">
        <v>81</v>
      </c>
    </row>
    <row r="303" ht="12.75">
      <c r="A303" t="s">
        <v>82</v>
      </c>
    </row>
    <row r="304" ht="12.75">
      <c r="A304" t="s">
        <v>83</v>
      </c>
    </row>
    <row r="305" ht="12.75">
      <c r="A305" t="s">
        <v>84</v>
      </c>
    </row>
    <row r="306" ht="12.75">
      <c r="A306" t="s">
        <v>85</v>
      </c>
    </row>
    <row r="307" ht="12.75">
      <c r="A307" t="s">
        <v>86</v>
      </c>
    </row>
    <row r="308" ht="12.75">
      <c r="A308" t="s">
        <v>87</v>
      </c>
    </row>
    <row r="309" ht="12.75">
      <c r="A309" t="s">
        <v>88</v>
      </c>
    </row>
    <row r="310" ht="12.75">
      <c r="A310" t="s">
        <v>89</v>
      </c>
    </row>
    <row r="311" ht="12.75">
      <c r="A311" t="s">
        <v>90</v>
      </c>
    </row>
    <row r="312" ht="12.75">
      <c r="A312" t="s">
        <v>91</v>
      </c>
    </row>
    <row r="313" ht="12.75">
      <c r="A313" t="s">
        <v>92</v>
      </c>
    </row>
    <row r="314" ht="12.75">
      <c r="A314" t="s">
        <v>93</v>
      </c>
    </row>
    <row r="315" ht="12.75">
      <c r="A315" t="s">
        <v>94</v>
      </c>
    </row>
    <row r="316" ht="12.75">
      <c r="A316" t="s">
        <v>95</v>
      </c>
    </row>
    <row r="319" ht="12.75">
      <c r="B319" t="s">
        <v>96</v>
      </c>
    </row>
    <row r="320" ht="13.5" thickBot="1"/>
    <row r="321" spans="1:8" ht="13.5" thickBot="1">
      <c r="A321" s="18"/>
      <c r="B321" s="68" t="s">
        <v>97</v>
      </c>
      <c r="C321" s="69" t="s">
        <v>98</v>
      </c>
      <c r="D321" s="68" t="s">
        <v>99</v>
      </c>
      <c r="E321" s="69" t="s">
        <v>100</v>
      </c>
      <c r="F321" s="68" t="s">
        <v>101</v>
      </c>
      <c r="G321" s="69" t="s">
        <v>102</v>
      </c>
      <c r="H321" s="68" t="s">
        <v>103</v>
      </c>
    </row>
    <row r="322" spans="1:8" ht="12.75">
      <c r="A322" s="65" t="s">
        <v>104</v>
      </c>
      <c r="B322" s="67"/>
      <c r="C322" s="66"/>
      <c r="D322" s="67"/>
      <c r="E322" s="66"/>
      <c r="F322" s="67"/>
      <c r="G322" s="66"/>
      <c r="H322" s="67"/>
    </row>
    <row r="323" spans="1:8" ht="12.75">
      <c r="A323" s="65" t="s">
        <v>105</v>
      </c>
      <c r="B323" s="70">
        <v>0.192</v>
      </c>
      <c r="C323" s="71">
        <v>0.482</v>
      </c>
      <c r="D323" s="70">
        <v>0.0169</v>
      </c>
      <c r="E323" s="71">
        <v>0.1671</v>
      </c>
      <c r="F323" s="70">
        <v>0.0962</v>
      </c>
      <c r="G323" s="71">
        <v>0.0458</v>
      </c>
      <c r="H323" s="72">
        <v>1</v>
      </c>
    </row>
    <row r="324" spans="1:8" ht="12.75">
      <c r="A324" s="65" t="s">
        <v>106</v>
      </c>
      <c r="B324" s="67"/>
      <c r="C324" s="66"/>
      <c r="D324" s="67"/>
      <c r="E324" s="66"/>
      <c r="F324" s="67"/>
      <c r="G324" s="66"/>
      <c r="H324" s="67"/>
    </row>
    <row r="325" spans="1:8" ht="13.5" thickBot="1">
      <c r="A325" s="29" t="s">
        <v>107</v>
      </c>
      <c r="B325" s="19"/>
      <c r="C325" s="17"/>
      <c r="D325" s="19"/>
      <c r="E325" s="17"/>
      <c r="F325" s="19"/>
      <c r="G325" s="17"/>
      <c r="H325" s="19"/>
    </row>
  </sheetData>
  <sheetProtection/>
  <mergeCells count="31">
    <mergeCell ref="A269:H269"/>
    <mergeCell ref="A215:H215"/>
    <mergeCell ref="A231:H231"/>
    <mergeCell ref="G188:H188"/>
    <mergeCell ref="G242:H242"/>
    <mergeCell ref="G243:H243"/>
    <mergeCell ref="G244:H244"/>
    <mergeCell ref="A161:H161"/>
    <mergeCell ref="A177:H177"/>
    <mergeCell ref="A124:H124"/>
    <mergeCell ref="G190:H190"/>
    <mergeCell ref="G135:H135"/>
    <mergeCell ref="A178:H178"/>
    <mergeCell ref="G189:H189"/>
    <mergeCell ref="A53:H53"/>
    <mergeCell ref="G134:H134"/>
    <mergeCell ref="G82:H82"/>
    <mergeCell ref="G136:H136"/>
    <mergeCell ref="G26:H26"/>
    <mergeCell ref="G27:H27"/>
    <mergeCell ref="A70:H70"/>
    <mergeCell ref="A272:H272"/>
    <mergeCell ref="A15:H15"/>
    <mergeCell ref="A16:H16"/>
    <mergeCell ref="G28:H28"/>
    <mergeCell ref="G80:H80"/>
    <mergeCell ref="A69:H69"/>
    <mergeCell ref="G81:H81"/>
    <mergeCell ref="A232:H232"/>
    <mergeCell ref="A107:H107"/>
    <mergeCell ref="A123:H1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1"/>
  <sheetViews>
    <sheetView zoomScalePageLayoutView="0" workbookViewId="0" topLeftCell="A49">
      <selection activeCell="D88" sqref="D88"/>
    </sheetView>
  </sheetViews>
  <sheetFormatPr defaultColWidth="9.140625" defaultRowHeight="12.75"/>
  <cols>
    <col min="1" max="1" width="3.421875" style="0" customWidth="1"/>
    <col min="2" max="2" width="9.421875" style="0" customWidth="1"/>
    <col min="3" max="3" width="5.7109375" style="0" customWidth="1"/>
    <col min="4" max="4" width="46.8515625" style="0" customWidth="1"/>
    <col min="5" max="5" width="7.8515625" style="0" customWidth="1"/>
    <col min="6" max="6" width="12.8515625" style="0" customWidth="1"/>
  </cols>
  <sheetData>
    <row r="1" ht="12.75">
      <c r="B1" s="20"/>
    </row>
    <row r="2" spans="1:6" ht="12.75">
      <c r="A2" s="269" t="s">
        <v>161</v>
      </c>
      <c r="B2" s="269"/>
      <c r="C2" s="269"/>
      <c r="D2" s="269"/>
      <c r="E2" s="269"/>
      <c r="F2" s="269"/>
    </row>
    <row r="3" spans="1:6" ht="12.75">
      <c r="A3" s="268" t="s">
        <v>243</v>
      </c>
      <c r="B3" s="309"/>
      <c r="C3" s="309"/>
      <c r="D3" s="309"/>
      <c r="E3" s="309"/>
      <c r="F3" s="309"/>
    </row>
    <row r="4" spans="1:2" ht="13.5" thickBot="1">
      <c r="A4" s="1"/>
      <c r="B4" s="20"/>
    </row>
    <row r="5" spans="1:6" ht="15">
      <c r="A5" s="3" t="s">
        <v>0</v>
      </c>
      <c r="B5" s="21" t="s">
        <v>1</v>
      </c>
      <c r="C5" s="3" t="s">
        <v>2</v>
      </c>
      <c r="D5" s="4" t="s">
        <v>3</v>
      </c>
      <c r="E5" s="47" t="s">
        <v>4</v>
      </c>
      <c r="F5" s="3" t="s">
        <v>5</v>
      </c>
    </row>
    <row r="6" spans="1:6" ht="15.75" thickBot="1">
      <c r="A6" s="5"/>
      <c r="B6" s="22" t="s">
        <v>6</v>
      </c>
      <c r="C6" s="5" t="s">
        <v>7</v>
      </c>
      <c r="D6" s="6"/>
      <c r="E6" s="50" t="s">
        <v>8</v>
      </c>
      <c r="F6" s="5"/>
    </row>
    <row r="7" spans="1:6" ht="15" thickBot="1">
      <c r="A7" s="7"/>
      <c r="B7" s="23"/>
      <c r="C7" s="9"/>
      <c r="D7" s="10" t="s">
        <v>9</v>
      </c>
      <c r="E7" s="12"/>
      <c r="F7" s="9"/>
    </row>
    <row r="8" spans="1:6" ht="14.25">
      <c r="A8" s="97" t="s">
        <v>10</v>
      </c>
      <c r="B8" s="106" t="s">
        <v>6</v>
      </c>
      <c r="C8" s="98">
        <v>45230</v>
      </c>
      <c r="D8" s="128" t="s">
        <v>162</v>
      </c>
      <c r="E8" s="167" t="s">
        <v>145</v>
      </c>
      <c r="F8" s="96">
        <f>(546-250)*0.5*2</f>
        <v>296</v>
      </c>
    </row>
    <row r="9" spans="1:6" ht="12.75">
      <c r="A9" s="93"/>
      <c r="B9" s="143" t="s">
        <v>119</v>
      </c>
      <c r="C9" s="95" t="s">
        <v>15</v>
      </c>
      <c r="D9" s="129" t="s">
        <v>163</v>
      </c>
      <c r="E9" s="87"/>
      <c r="F9" s="93"/>
    </row>
    <row r="10" spans="1:6" ht="12.75">
      <c r="A10" s="93"/>
      <c r="B10" s="106"/>
      <c r="C10" s="95"/>
      <c r="D10" s="130" t="s">
        <v>164</v>
      </c>
      <c r="E10" s="87"/>
      <c r="F10" s="93"/>
    </row>
    <row r="11" spans="1:6" ht="12.75">
      <c r="A11" s="99"/>
      <c r="B11" s="100"/>
      <c r="C11" s="101"/>
      <c r="D11" s="176" t="s">
        <v>244</v>
      </c>
      <c r="E11" s="117"/>
      <c r="F11" s="99"/>
    </row>
    <row r="12" spans="1:6" ht="14.25">
      <c r="A12" s="93" t="s">
        <v>17</v>
      </c>
      <c r="B12" s="106" t="s">
        <v>6</v>
      </c>
      <c r="C12" s="95">
        <v>45230</v>
      </c>
      <c r="D12" s="129" t="s">
        <v>165</v>
      </c>
      <c r="E12" s="167" t="s">
        <v>145</v>
      </c>
      <c r="F12" s="96">
        <f>(546-250)*0.5*2</f>
        <v>296</v>
      </c>
    </row>
    <row r="13" spans="1:6" ht="12.75">
      <c r="A13" s="93"/>
      <c r="B13" s="143" t="s">
        <v>120</v>
      </c>
      <c r="C13" s="95" t="s">
        <v>15</v>
      </c>
      <c r="D13" s="131" t="s">
        <v>166</v>
      </c>
      <c r="E13" s="87"/>
      <c r="F13" s="93"/>
    </row>
    <row r="14" spans="1:6" ht="13.5" thickBot="1">
      <c r="A14" s="103"/>
      <c r="B14" s="104"/>
      <c r="C14" s="105"/>
      <c r="D14" s="177" t="s">
        <v>244</v>
      </c>
      <c r="E14" s="116"/>
      <c r="F14" s="103"/>
    </row>
    <row r="15" spans="1:6" ht="15" thickBot="1">
      <c r="A15" s="121"/>
      <c r="B15" s="107"/>
      <c r="C15" s="121"/>
      <c r="D15" s="178" t="s">
        <v>113</v>
      </c>
      <c r="E15" s="122"/>
      <c r="F15" s="121"/>
    </row>
    <row r="16" spans="1:6" ht="14.25">
      <c r="A16" s="97" t="s">
        <v>12</v>
      </c>
      <c r="B16" s="94" t="s">
        <v>6</v>
      </c>
      <c r="C16" s="98">
        <v>45230</v>
      </c>
      <c r="D16" s="86" t="s">
        <v>167</v>
      </c>
      <c r="E16" s="167" t="s">
        <v>145</v>
      </c>
      <c r="F16" s="89">
        <f>250*3.15</f>
        <v>787.5</v>
      </c>
    </row>
    <row r="17" spans="1:6" ht="12.75">
      <c r="A17" s="93"/>
      <c r="B17" s="143" t="s">
        <v>138</v>
      </c>
      <c r="C17" s="95" t="s">
        <v>15</v>
      </c>
      <c r="D17" s="86" t="s">
        <v>168</v>
      </c>
      <c r="E17" s="87"/>
      <c r="F17" s="93"/>
    </row>
    <row r="18" spans="1:6" ht="12.75">
      <c r="A18" s="93"/>
      <c r="B18" s="94"/>
      <c r="C18" s="95"/>
      <c r="D18" s="74" t="s">
        <v>141</v>
      </c>
      <c r="E18" s="87"/>
      <c r="F18" s="93"/>
    </row>
    <row r="19" spans="1:6" ht="12.75">
      <c r="A19" s="99"/>
      <c r="B19" s="109"/>
      <c r="C19" s="101"/>
      <c r="D19" s="180" t="s">
        <v>169</v>
      </c>
      <c r="E19" s="117"/>
      <c r="F19" s="99"/>
    </row>
    <row r="20" spans="1:6" ht="14.25">
      <c r="A20" s="93" t="s">
        <v>13</v>
      </c>
      <c r="B20" s="94" t="s">
        <v>6</v>
      </c>
      <c r="C20" s="95">
        <v>45230</v>
      </c>
      <c r="D20" s="74" t="s">
        <v>170</v>
      </c>
      <c r="E20" s="167" t="s">
        <v>145</v>
      </c>
      <c r="F20" s="96">
        <f>250*3.15</f>
        <v>787.5</v>
      </c>
    </row>
    <row r="21" spans="1:6" ht="12.75">
      <c r="A21" s="93"/>
      <c r="B21" s="143" t="s">
        <v>139</v>
      </c>
      <c r="C21" s="95" t="s">
        <v>15</v>
      </c>
      <c r="D21" s="86" t="s">
        <v>171</v>
      </c>
      <c r="E21" s="87"/>
      <c r="F21" s="42"/>
    </row>
    <row r="22" spans="1:6" ht="12.75">
      <c r="A22" s="93"/>
      <c r="B22" s="179"/>
      <c r="C22" s="34"/>
      <c r="D22" s="86" t="s">
        <v>172</v>
      </c>
      <c r="E22" s="87"/>
      <c r="F22" s="42"/>
    </row>
    <row r="23" spans="1:6" ht="12.75">
      <c r="A23" s="99"/>
      <c r="B23" s="91"/>
      <c r="C23" s="62"/>
      <c r="D23" s="180" t="s">
        <v>169</v>
      </c>
      <c r="E23" s="117"/>
      <c r="F23" s="64"/>
    </row>
    <row r="24" spans="1:6" ht="14.25">
      <c r="A24" s="93" t="s">
        <v>14</v>
      </c>
      <c r="B24" s="94" t="s">
        <v>6</v>
      </c>
      <c r="C24" s="95">
        <v>45230</v>
      </c>
      <c r="D24" s="86" t="s">
        <v>173</v>
      </c>
      <c r="E24" s="167" t="s">
        <v>144</v>
      </c>
      <c r="F24" s="96">
        <f>(546-250)*3.15*0.15+2*3.14*5*5/4*0.15</f>
        <v>145.74749999999997</v>
      </c>
    </row>
    <row r="25" spans="1:6" ht="12.75">
      <c r="A25" s="93"/>
      <c r="B25" s="143" t="s">
        <v>121</v>
      </c>
      <c r="C25" s="95" t="s">
        <v>15</v>
      </c>
      <c r="D25" s="86" t="s">
        <v>174</v>
      </c>
      <c r="E25" s="118"/>
      <c r="F25" s="96"/>
    </row>
    <row r="26" spans="1:6" ht="12.75">
      <c r="A26" s="93"/>
      <c r="B26" s="94"/>
      <c r="C26" s="95"/>
      <c r="D26" s="86" t="s">
        <v>175</v>
      </c>
      <c r="E26" s="118"/>
      <c r="F26" s="96"/>
    </row>
    <row r="27" spans="1:6" ht="12.75">
      <c r="A27" s="99"/>
      <c r="B27" s="109"/>
      <c r="C27" s="101"/>
      <c r="D27" s="181" t="s">
        <v>245</v>
      </c>
      <c r="E27" s="117"/>
      <c r="F27" s="102"/>
    </row>
    <row r="28" spans="1:6" ht="14.25">
      <c r="A28" s="93" t="s">
        <v>21</v>
      </c>
      <c r="B28" s="94" t="s">
        <v>6</v>
      </c>
      <c r="C28" s="95">
        <v>45230</v>
      </c>
      <c r="D28" s="86" t="s">
        <v>176</v>
      </c>
      <c r="E28" s="167" t="s">
        <v>145</v>
      </c>
      <c r="F28" s="96">
        <f>250*3.15</f>
        <v>787.5</v>
      </c>
    </row>
    <row r="29" spans="1:6" ht="12.75">
      <c r="A29" s="93"/>
      <c r="B29" s="143" t="s">
        <v>132</v>
      </c>
      <c r="C29" s="95" t="s">
        <v>15</v>
      </c>
      <c r="D29" s="129" t="s">
        <v>177</v>
      </c>
      <c r="E29" s="118"/>
      <c r="F29" s="96"/>
    </row>
    <row r="30" spans="1:6" ht="13.5" thickBot="1">
      <c r="A30" s="99"/>
      <c r="B30" s="109"/>
      <c r="C30" s="101"/>
      <c r="D30" s="180" t="s">
        <v>169</v>
      </c>
      <c r="E30" s="140"/>
      <c r="F30" s="102"/>
    </row>
    <row r="31" spans="1:6" ht="15" thickBot="1">
      <c r="A31" s="121"/>
      <c r="B31" s="108"/>
      <c r="C31" s="123"/>
      <c r="D31" s="124" t="s">
        <v>108</v>
      </c>
      <c r="E31" s="120"/>
      <c r="F31" s="123"/>
    </row>
    <row r="32" spans="1:6" ht="14.25">
      <c r="A32" s="93" t="s">
        <v>109</v>
      </c>
      <c r="B32" s="111" t="s">
        <v>16</v>
      </c>
      <c r="C32" s="95">
        <v>45233</v>
      </c>
      <c r="D32" s="125" t="s">
        <v>178</v>
      </c>
      <c r="E32" s="167" t="s">
        <v>145</v>
      </c>
      <c r="F32" s="89">
        <f>546*3.08</f>
        <v>1681.68</v>
      </c>
    </row>
    <row r="33" spans="1:6" ht="12.75">
      <c r="A33" s="93"/>
      <c r="B33" s="144" t="s">
        <v>122</v>
      </c>
      <c r="C33" s="95" t="s">
        <v>15</v>
      </c>
      <c r="D33" s="75" t="s">
        <v>179</v>
      </c>
      <c r="E33" s="87"/>
      <c r="F33" s="93"/>
    </row>
    <row r="34" spans="1:6" ht="12.75">
      <c r="A34" s="99"/>
      <c r="B34" s="112"/>
      <c r="C34" s="101"/>
      <c r="D34" s="176" t="s">
        <v>246</v>
      </c>
      <c r="E34" s="117"/>
      <c r="F34" s="99"/>
    </row>
    <row r="35" spans="1:6" ht="14.25">
      <c r="A35" s="93" t="s">
        <v>112</v>
      </c>
      <c r="B35" s="111" t="s">
        <v>16</v>
      </c>
      <c r="C35" s="16">
        <v>45233</v>
      </c>
      <c r="D35" s="172" t="s">
        <v>180</v>
      </c>
      <c r="E35" s="167" t="s">
        <v>145</v>
      </c>
      <c r="F35" s="96">
        <f>546*3</f>
        <v>1638</v>
      </c>
    </row>
    <row r="36" spans="1:6" ht="12.75">
      <c r="A36" s="33"/>
      <c r="B36" s="144" t="s">
        <v>123</v>
      </c>
      <c r="C36" s="16" t="s">
        <v>15</v>
      </c>
      <c r="D36" s="76" t="s">
        <v>181</v>
      </c>
      <c r="E36" s="118"/>
      <c r="F36" s="93"/>
    </row>
    <row r="37" spans="1:6" ht="13.5" thickBot="1">
      <c r="A37" s="19"/>
      <c r="B37" s="113"/>
      <c r="C37" s="25"/>
      <c r="D37" s="176" t="s">
        <v>247</v>
      </c>
      <c r="E37" s="119"/>
      <c r="F37" s="103"/>
    </row>
    <row r="38" spans="1:6" ht="15" thickBot="1">
      <c r="A38" s="123"/>
      <c r="B38" s="108"/>
      <c r="C38" s="123"/>
      <c r="D38" s="124" t="s">
        <v>19</v>
      </c>
      <c r="E38" s="120"/>
      <c r="F38" s="123"/>
    </row>
    <row r="39" spans="1:6" ht="14.25">
      <c r="A39" s="97" t="s">
        <v>110</v>
      </c>
      <c r="B39" s="114" t="s">
        <v>6</v>
      </c>
      <c r="C39" s="32">
        <v>45233</v>
      </c>
      <c r="D39" s="171" t="s">
        <v>182</v>
      </c>
      <c r="E39" s="167" t="s">
        <v>145</v>
      </c>
      <c r="F39" s="89">
        <f>546*0.5*2</f>
        <v>546</v>
      </c>
    </row>
    <row r="40" spans="1:6" ht="12.75">
      <c r="A40" s="33"/>
      <c r="B40" s="145" t="s">
        <v>124</v>
      </c>
      <c r="C40" s="34" t="s">
        <v>15</v>
      </c>
      <c r="D40" s="78" t="s">
        <v>183</v>
      </c>
      <c r="E40" s="118"/>
      <c r="F40" s="33"/>
    </row>
    <row r="41" spans="1:6" ht="13.5" thickBot="1">
      <c r="A41" s="37"/>
      <c r="B41" s="105"/>
      <c r="C41" s="39"/>
      <c r="D41" s="79" t="s">
        <v>248</v>
      </c>
      <c r="E41" s="41"/>
      <c r="F41" s="37"/>
    </row>
    <row r="42" ht="12.75">
      <c r="B42" s="20"/>
    </row>
    <row r="43" ht="12.75">
      <c r="B43" s="20"/>
    </row>
    <row r="44" ht="12.75">
      <c r="B44" s="20"/>
    </row>
    <row r="45" ht="12.75">
      <c r="B45" s="20"/>
    </row>
    <row r="46" ht="12.75">
      <c r="B46" s="20"/>
    </row>
    <row r="47" ht="12.75">
      <c r="B47" s="20"/>
    </row>
    <row r="48" ht="12.75">
      <c r="B48" s="20"/>
    </row>
    <row r="49" ht="12.75">
      <c r="B49" s="20"/>
    </row>
    <row r="50" ht="12.75">
      <c r="B50" s="20"/>
    </row>
    <row r="51" ht="12.75">
      <c r="B51" s="20"/>
    </row>
    <row r="52" ht="12.75">
      <c r="B52" s="20"/>
    </row>
    <row r="53" ht="12.75">
      <c r="B53" s="20"/>
    </row>
    <row r="54" ht="12.75">
      <c r="B54" s="20"/>
    </row>
    <row r="55" ht="12.75">
      <c r="B55" s="20"/>
    </row>
    <row r="56" spans="1:6" ht="12.75">
      <c r="A56" s="269" t="s">
        <v>184</v>
      </c>
      <c r="B56" s="269"/>
      <c r="C56" s="269"/>
      <c r="D56" s="269"/>
      <c r="E56" s="269"/>
      <c r="F56" s="269"/>
    </row>
    <row r="57" spans="1:6" ht="12.75">
      <c r="A57" s="271" t="s">
        <v>140</v>
      </c>
      <c r="B57" s="271"/>
      <c r="C57" s="271"/>
      <c r="D57" s="271"/>
      <c r="E57" s="271"/>
      <c r="F57" s="271"/>
    </row>
    <row r="58" spans="1:2" ht="13.5" thickBot="1">
      <c r="A58" s="30"/>
      <c r="B58" s="20"/>
    </row>
    <row r="59" spans="1:6" ht="15">
      <c r="A59" s="3" t="s">
        <v>0</v>
      </c>
      <c r="B59" s="21" t="s">
        <v>1</v>
      </c>
      <c r="C59" s="3" t="s">
        <v>2</v>
      </c>
      <c r="D59" s="4" t="s">
        <v>3</v>
      </c>
      <c r="E59" s="47" t="s">
        <v>4</v>
      </c>
      <c r="F59" s="3" t="s">
        <v>5</v>
      </c>
    </row>
    <row r="60" spans="1:6" ht="15.75" thickBot="1">
      <c r="A60" s="5"/>
      <c r="B60" s="22" t="s">
        <v>6</v>
      </c>
      <c r="C60" s="5" t="s">
        <v>7</v>
      </c>
      <c r="D60" s="6"/>
      <c r="E60" s="50" t="s">
        <v>8</v>
      </c>
      <c r="F60" s="5"/>
    </row>
    <row r="61" spans="1:6" ht="14.25">
      <c r="A61" s="97" t="s">
        <v>10</v>
      </c>
      <c r="B61" s="106" t="s">
        <v>6</v>
      </c>
      <c r="C61" s="98">
        <v>45230</v>
      </c>
      <c r="D61" s="128" t="s">
        <v>162</v>
      </c>
      <c r="E61" s="167" t="s">
        <v>145</v>
      </c>
      <c r="F61" s="89">
        <f>814*0.5*2</f>
        <v>814</v>
      </c>
    </row>
    <row r="62" spans="1:6" ht="12.75">
      <c r="A62" s="93"/>
      <c r="B62" s="143" t="s">
        <v>119</v>
      </c>
      <c r="C62" s="95" t="s">
        <v>15</v>
      </c>
      <c r="D62" s="129" t="s">
        <v>163</v>
      </c>
      <c r="E62" s="87"/>
      <c r="F62" s="93"/>
    </row>
    <row r="63" spans="1:6" ht="12.75">
      <c r="A63" s="93"/>
      <c r="B63" s="106"/>
      <c r="C63" s="95"/>
      <c r="D63" s="130" t="s">
        <v>164</v>
      </c>
      <c r="E63" s="87"/>
      <c r="F63" s="93"/>
    </row>
    <row r="64" spans="1:6" ht="12.75">
      <c r="A64" s="99"/>
      <c r="B64" s="100"/>
      <c r="C64" s="101"/>
      <c r="D64" s="176" t="s">
        <v>185</v>
      </c>
      <c r="E64" s="117"/>
      <c r="F64" s="99"/>
    </row>
    <row r="65" spans="1:6" ht="14.25">
      <c r="A65" s="93" t="s">
        <v>17</v>
      </c>
      <c r="B65" s="106" t="s">
        <v>6</v>
      </c>
      <c r="C65" s="95">
        <v>45230</v>
      </c>
      <c r="D65" s="129" t="s">
        <v>165</v>
      </c>
      <c r="E65" s="167" t="s">
        <v>145</v>
      </c>
      <c r="F65" s="96">
        <f>814*0.5*2</f>
        <v>814</v>
      </c>
    </row>
    <row r="66" spans="1:6" ht="12.75">
      <c r="A66" s="93"/>
      <c r="B66" s="143" t="s">
        <v>120</v>
      </c>
      <c r="C66" s="95" t="s">
        <v>15</v>
      </c>
      <c r="D66" s="131" t="s">
        <v>166</v>
      </c>
      <c r="E66" s="87"/>
      <c r="F66" s="93"/>
    </row>
    <row r="67" spans="1:6" ht="13.5" thickBot="1">
      <c r="A67" s="103"/>
      <c r="B67" s="104"/>
      <c r="C67" s="105"/>
      <c r="D67" s="176" t="s">
        <v>185</v>
      </c>
      <c r="E67" s="116"/>
      <c r="F67" s="103"/>
    </row>
    <row r="68" spans="1:6" ht="15" thickBot="1">
      <c r="A68" s="121"/>
      <c r="B68" s="107"/>
      <c r="C68" s="121"/>
      <c r="D68" s="178" t="s">
        <v>113</v>
      </c>
      <c r="E68" s="122"/>
      <c r="F68" s="121"/>
    </row>
    <row r="69" spans="1:6" ht="14.25">
      <c r="A69" s="97" t="s">
        <v>12</v>
      </c>
      <c r="B69" s="94" t="s">
        <v>6</v>
      </c>
      <c r="C69" s="98">
        <v>45230</v>
      </c>
      <c r="D69" s="86" t="s">
        <v>173</v>
      </c>
      <c r="E69" s="167" t="s">
        <v>144</v>
      </c>
      <c r="F69" s="89">
        <f>814*3.15*0.1+2*3.14*6*6/4*0.1</f>
        <v>262.062</v>
      </c>
    </row>
    <row r="70" spans="1:6" ht="12.75">
      <c r="A70" s="33"/>
      <c r="B70" s="143" t="s">
        <v>121</v>
      </c>
      <c r="C70" s="95" t="s">
        <v>15</v>
      </c>
      <c r="D70" s="86" t="s">
        <v>174</v>
      </c>
      <c r="E70" s="118"/>
      <c r="F70" s="93"/>
    </row>
    <row r="71" spans="1:6" ht="12.75">
      <c r="A71" s="67"/>
      <c r="B71" s="94"/>
      <c r="C71" s="95"/>
      <c r="D71" s="86" t="s">
        <v>250</v>
      </c>
      <c r="E71" s="118"/>
      <c r="F71" s="93"/>
    </row>
    <row r="72" spans="1:6" ht="15" thickBot="1">
      <c r="A72" s="183"/>
      <c r="B72" s="94"/>
      <c r="C72" s="95"/>
      <c r="D72" s="192" t="s">
        <v>251</v>
      </c>
      <c r="E72" s="87"/>
      <c r="F72" s="182"/>
    </row>
    <row r="73" spans="1:6" ht="15" thickBot="1">
      <c r="A73" s="123"/>
      <c r="B73" s="108"/>
      <c r="C73" s="123"/>
      <c r="D73" s="124" t="s">
        <v>108</v>
      </c>
      <c r="E73" s="120"/>
      <c r="F73" s="123"/>
    </row>
    <row r="74" spans="1:6" ht="14.25">
      <c r="A74" s="93" t="s">
        <v>13</v>
      </c>
      <c r="B74" s="106" t="s">
        <v>16</v>
      </c>
      <c r="C74" s="95">
        <v>45233</v>
      </c>
      <c r="D74" s="187" t="s">
        <v>188</v>
      </c>
      <c r="E74" s="167" t="s">
        <v>145</v>
      </c>
      <c r="F74" s="96">
        <f>814*3.08+2*3.14*6*6/4</f>
        <v>2563.64</v>
      </c>
    </row>
    <row r="75" spans="1:6" ht="12.75">
      <c r="A75" s="93"/>
      <c r="B75" s="143" t="s">
        <v>122</v>
      </c>
      <c r="C75" s="95" t="s">
        <v>15</v>
      </c>
      <c r="D75" s="188" t="s">
        <v>186</v>
      </c>
      <c r="E75" s="87"/>
      <c r="F75" s="93"/>
    </row>
    <row r="76" spans="1:6" ht="12.75">
      <c r="A76" s="99"/>
      <c r="B76" s="112"/>
      <c r="C76" s="101"/>
      <c r="D76" s="189" t="s">
        <v>187</v>
      </c>
      <c r="E76" s="117"/>
      <c r="F76" s="99"/>
    </row>
    <row r="77" spans="1:6" ht="14.25">
      <c r="A77" s="93" t="s">
        <v>14</v>
      </c>
      <c r="B77" s="106" t="s">
        <v>16</v>
      </c>
      <c r="C77" s="95">
        <v>45233</v>
      </c>
      <c r="D77" s="190" t="s">
        <v>188</v>
      </c>
      <c r="E77" s="167" t="s">
        <v>145</v>
      </c>
      <c r="F77" s="96">
        <f>814*3+2*3.14*6*6/4</f>
        <v>2498.52</v>
      </c>
    </row>
    <row r="78" spans="1:6" ht="12.75">
      <c r="A78" s="93"/>
      <c r="B78" s="143" t="s">
        <v>123</v>
      </c>
      <c r="C78" s="95" t="s">
        <v>15</v>
      </c>
      <c r="D78" s="76" t="s">
        <v>189</v>
      </c>
      <c r="E78" s="118"/>
      <c r="F78" s="93"/>
    </row>
    <row r="79" spans="1:6" ht="13.5" thickBot="1">
      <c r="A79" s="103"/>
      <c r="B79" s="127"/>
      <c r="C79" s="126"/>
      <c r="D79" s="189" t="s">
        <v>190</v>
      </c>
      <c r="E79" s="119"/>
      <c r="F79" s="103"/>
    </row>
    <row r="80" spans="1:6" ht="15" thickBot="1">
      <c r="A80" s="123"/>
      <c r="B80" s="108"/>
      <c r="C80" s="123"/>
      <c r="D80" s="124" t="s">
        <v>19</v>
      </c>
      <c r="E80" s="120"/>
      <c r="F80" s="123"/>
    </row>
    <row r="81" spans="1:6" ht="14.25">
      <c r="A81" s="97" t="s">
        <v>21</v>
      </c>
      <c r="B81" s="184" t="s">
        <v>6</v>
      </c>
      <c r="C81" s="32">
        <v>45233</v>
      </c>
      <c r="D81" s="191" t="s">
        <v>182</v>
      </c>
      <c r="E81" s="167" t="s">
        <v>145</v>
      </c>
      <c r="F81" s="96">
        <f>814*0.5*2</f>
        <v>814</v>
      </c>
    </row>
    <row r="82" spans="1:6" ht="12.75">
      <c r="A82" s="93"/>
      <c r="B82" s="185" t="s">
        <v>124</v>
      </c>
      <c r="C82" s="34" t="s">
        <v>15</v>
      </c>
      <c r="D82" s="133" t="s">
        <v>183</v>
      </c>
      <c r="E82" s="118"/>
      <c r="F82" s="93"/>
    </row>
    <row r="83" spans="1:6" ht="13.5" thickBot="1">
      <c r="A83" s="103"/>
      <c r="B83" s="186"/>
      <c r="C83" s="134"/>
      <c r="D83" s="77" t="s">
        <v>191</v>
      </c>
      <c r="E83" s="116"/>
      <c r="F83" s="103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spans="1:6" ht="12.75">
      <c r="A110" s="269" t="s">
        <v>219</v>
      </c>
      <c r="B110" s="269"/>
      <c r="C110" s="269"/>
      <c r="D110" s="269"/>
      <c r="E110" s="269"/>
      <c r="F110" s="269"/>
    </row>
    <row r="111" spans="1:6" ht="12.75">
      <c r="A111" s="271" t="s">
        <v>142</v>
      </c>
      <c r="B111" s="271"/>
      <c r="C111" s="271"/>
      <c r="D111" s="271"/>
      <c r="E111" s="271"/>
      <c r="F111" s="271"/>
    </row>
    <row r="112" spans="1:2" ht="13.5" thickBot="1">
      <c r="A112" s="1"/>
      <c r="B112" s="20"/>
    </row>
    <row r="113" spans="1:6" ht="15">
      <c r="A113" s="3" t="s">
        <v>0</v>
      </c>
      <c r="B113" s="21" t="s">
        <v>1</v>
      </c>
      <c r="C113" s="3" t="s">
        <v>2</v>
      </c>
      <c r="D113" s="4" t="s">
        <v>3</v>
      </c>
      <c r="E113" s="47" t="s">
        <v>4</v>
      </c>
      <c r="F113" s="3" t="s">
        <v>5</v>
      </c>
    </row>
    <row r="114" spans="1:6" ht="15.75" thickBot="1">
      <c r="A114" s="5"/>
      <c r="B114" s="22" t="s">
        <v>6</v>
      </c>
      <c r="C114" s="5" t="s">
        <v>7</v>
      </c>
      <c r="D114" s="6"/>
      <c r="E114" s="50" t="s">
        <v>8</v>
      </c>
      <c r="F114" s="5"/>
    </row>
    <row r="115" spans="1:6" ht="15" thickBot="1">
      <c r="A115" s="7"/>
      <c r="B115" s="23"/>
      <c r="C115" s="9"/>
      <c r="D115" s="10" t="s">
        <v>9</v>
      </c>
      <c r="E115" s="12"/>
      <c r="F115" s="9"/>
    </row>
    <row r="116" spans="1:6" ht="14.25">
      <c r="A116" s="97" t="s">
        <v>10</v>
      </c>
      <c r="B116" s="159" t="s">
        <v>131</v>
      </c>
      <c r="C116" s="98">
        <v>45230</v>
      </c>
      <c r="D116" s="193" t="s">
        <v>192</v>
      </c>
      <c r="E116" s="167" t="s">
        <v>145</v>
      </c>
      <c r="F116" s="96">
        <f>1100*0.5*2</f>
        <v>1100</v>
      </c>
    </row>
    <row r="117" spans="1:6" ht="12.75">
      <c r="A117" s="93"/>
      <c r="B117" s="143" t="s">
        <v>119</v>
      </c>
      <c r="C117" s="95" t="s">
        <v>15</v>
      </c>
      <c r="D117" s="129" t="s">
        <v>193</v>
      </c>
      <c r="E117" s="118"/>
      <c r="F117" s="93"/>
    </row>
    <row r="118" spans="1:6" ht="12.75">
      <c r="A118" s="93"/>
      <c r="B118" s="106"/>
      <c r="C118" s="95"/>
      <c r="D118" s="130" t="s">
        <v>164</v>
      </c>
      <c r="E118" s="118"/>
      <c r="F118" s="93"/>
    </row>
    <row r="119" spans="1:6" ht="12.75">
      <c r="A119" s="99"/>
      <c r="B119" s="100"/>
      <c r="C119" s="101"/>
      <c r="D119" s="176" t="s">
        <v>194</v>
      </c>
      <c r="E119" s="140"/>
      <c r="F119" s="99"/>
    </row>
    <row r="120" spans="1:6" ht="14.25">
      <c r="A120" s="93" t="s">
        <v>17</v>
      </c>
      <c r="B120" s="159" t="s">
        <v>131</v>
      </c>
      <c r="C120" s="95">
        <v>45230</v>
      </c>
      <c r="D120" s="74" t="s">
        <v>165</v>
      </c>
      <c r="E120" s="167" t="s">
        <v>145</v>
      </c>
      <c r="F120" s="96">
        <f>1100*0.5*2</f>
        <v>1100</v>
      </c>
    </row>
    <row r="121" spans="1:6" ht="12.75">
      <c r="A121" s="93"/>
      <c r="B121" s="143" t="s">
        <v>120</v>
      </c>
      <c r="C121" s="95" t="s">
        <v>15</v>
      </c>
      <c r="D121" s="86" t="s">
        <v>166</v>
      </c>
      <c r="E121" s="118"/>
      <c r="F121" s="93"/>
    </row>
    <row r="122" spans="1:6" ht="13.5" thickBot="1">
      <c r="A122" s="103"/>
      <c r="B122" s="104"/>
      <c r="C122" s="105"/>
      <c r="D122" s="176" t="s">
        <v>194</v>
      </c>
      <c r="E122" s="119"/>
      <c r="F122" s="103"/>
    </row>
    <row r="123" spans="1:6" ht="15" thickBot="1">
      <c r="A123" s="7"/>
      <c r="B123" s="23"/>
      <c r="C123" s="9"/>
      <c r="D123" s="150" t="s">
        <v>125</v>
      </c>
      <c r="E123" s="12"/>
      <c r="F123" s="9"/>
    </row>
    <row r="124" spans="1:6" ht="12.75">
      <c r="A124" s="93" t="s">
        <v>12</v>
      </c>
      <c r="B124" s="159" t="s">
        <v>131</v>
      </c>
      <c r="C124" s="98">
        <v>45230</v>
      </c>
      <c r="D124" s="193" t="s">
        <v>195</v>
      </c>
      <c r="E124" s="194" t="s">
        <v>114</v>
      </c>
      <c r="F124" s="89">
        <v>5</v>
      </c>
    </row>
    <row r="125" spans="1:10" ht="12.75">
      <c r="A125" s="33"/>
      <c r="B125" s="143" t="s">
        <v>128</v>
      </c>
      <c r="C125" s="95" t="s">
        <v>15</v>
      </c>
      <c r="D125" s="129" t="s">
        <v>196</v>
      </c>
      <c r="E125" s="118"/>
      <c r="F125" s="96"/>
      <c r="J125" s="66"/>
    </row>
    <row r="126" spans="1:6" ht="12.75">
      <c r="A126" s="148"/>
      <c r="B126" s="149"/>
      <c r="C126" s="101"/>
      <c r="D126" s="165" t="s">
        <v>222</v>
      </c>
      <c r="E126" s="140"/>
      <c r="F126" s="102"/>
    </row>
    <row r="127" spans="1:6" ht="12.75">
      <c r="A127" s="93" t="s">
        <v>13</v>
      </c>
      <c r="B127" s="159" t="s">
        <v>131</v>
      </c>
      <c r="C127" s="95">
        <v>45230</v>
      </c>
      <c r="D127" s="86" t="s">
        <v>197</v>
      </c>
      <c r="E127" s="195" t="s">
        <v>114</v>
      </c>
      <c r="F127" s="96">
        <v>5</v>
      </c>
    </row>
    <row r="128" spans="1:6" ht="12.75">
      <c r="A128" s="93"/>
      <c r="B128" s="143" t="s">
        <v>126</v>
      </c>
      <c r="C128" s="95" t="s">
        <v>15</v>
      </c>
      <c r="D128" s="86" t="s">
        <v>198</v>
      </c>
      <c r="E128" s="118"/>
      <c r="F128" s="96"/>
    </row>
    <row r="129" spans="1:6" ht="12.75">
      <c r="A129" s="93"/>
      <c r="B129" s="106"/>
      <c r="C129" s="95"/>
      <c r="D129" s="74" t="s">
        <v>199</v>
      </c>
      <c r="E129" s="87"/>
      <c r="F129" s="93"/>
    </row>
    <row r="130" spans="1:6" ht="12.75">
      <c r="A130" s="99"/>
      <c r="B130" s="112"/>
      <c r="C130" s="101"/>
      <c r="D130" s="92" t="s">
        <v>200</v>
      </c>
      <c r="E130" s="140"/>
      <c r="F130" s="99"/>
    </row>
    <row r="131" spans="1:6" ht="14.25">
      <c r="A131" s="93" t="s">
        <v>14</v>
      </c>
      <c r="B131" s="159" t="s">
        <v>131</v>
      </c>
      <c r="C131" s="95">
        <v>45230</v>
      </c>
      <c r="D131" s="86" t="s">
        <v>201</v>
      </c>
      <c r="E131" s="167" t="s">
        <v>144</v>
      </c>
      <c r="F131" s="93">
        <f>2*4.2</f>
        <v>8.4</v>
      </c>
    </row>
    <row r="132" spans="1:6" ht="13.5" thickBot="1">
      <c r="A132" s="103"/>
      <c r="B132" s="147" t="s">
        <v>127</v>
      </c>
      <c r="C132" s="105" t="s">
        <v>15</v>
      </c>
      <c r="D132" s="115" t="s">
        <v>202</v>
      </c>
      <c r="E132" s="119"/>
      <c r="F132" s="103"/>
    </row>
    <row r="133" spans="1:6" ht="15.75" thickBot="1">
      <c r="A133" s="15"/>
      <c r="B133" s="26"/>
      <c r="C133" s="15"/>
      <c r="D133" s="27" t="s">
        <v>151</v>
      </c>
      <c r="E133" s="141"/>
      <c r="F133" s="142"/>
    </row>
    <row r="134" spans="1:6" ht="14.25">
      <c r="A134" s="97" t="s">
        <v>21</v>
      </c>
      <c r="B134" s="94" t="s">
        <v>6</v>
      </c>
      <c r="C134" s="98">
        <v>45230</v>
      </c>
      <c r="D134" s="86" t="s">
        <v>203</v>
      </c>
      <c r="E134" s="167" t="s">
        <v>145</v>
      </c>
      <c r="F134" s="89">
        <f>150*3.15</f>
        <v>472.5</v>
      </c>
    </row>
    <row r="135" spans="1:6" ht="12.75">
      <c r="A135" s="93"/>
      <c r="B135" s="143" t="s">
        <v>138</v>
      </c>
      <c r="C135" s="95" t="s">
        <v>15</v>
      </c>
      <c r="D135" s="86" t="s">
        <v>204</v>
      </c>
      <c r="E135" s="87"/>
      <c r="F135" s="96"/>
    </row>
    <row r="136" spans="1:6" ht="12.75">
      <c r="A136" s="93"/>
      <c r="B136" s="94"/>
      <c r="C136" s="95"/>
      <c r="D136" s="74" t="s">
        <v>205</v>
      </c>
      <c r="E136" s="87"/>
      <c r="F136" s="96"/>
    </row>
    <row r="137" spans="1:6" ht="12.75">
      <c r="A137" s="99"/>
      <c r="B137" s="109"/>
      <c r="C137" s="101"/>
      <c r="D137" s="176" t="s">
        <v>206</v>
      </c>
      <c r="E137" s="117"/>
      <c r="F137" s="102"/>
    </row>
    <row r="138" spans="1:6" ht="14.25">
      <c r="A138" s="93" t="s">
        <v>109</v>
      </c>
      <c r="B138" s="94" t="s">
        <v>6</v>
      </c>
      <c r="C138" s="95">
        <v>45230</v>
      </c>
      <c r="D138" s="74" t="s">
        <v>170</v>
      </c>
      <c r="E138" s="167" t="s">
        <v>145</v>
      </c>
      <c r="F138" s="96">
        <f>150*3.15</f>
        <v>472.5</v>
      </c>
    </row>
    <row r="139" spans="1:6" ht="12.75">
      <c r="A139" s="93"/>
      <c r="B139" s="143" t="s">
        <v>139</v>
      </c>
      <c r="C139" s="95" t="s">
        <v>15</v>
      </c>
      <c r="D139" s="74" t="s">
        <v>207</v>
      </c>
      <c r="E139" s="87"/>
      <c r="F139" s="96"/>
    </row>
    <row r="140" spans="1:6" ht="12.75">
      <c r="A140" s="99"/>
      <c r="B140" s="109"/>
      <c r="C140" s="101"/>
      <c r="D140" s="176" t="s">
        <v>206</v>
      </c>
      <c r="E140" s="117"/>
      <c r="F140" s="102"/>
    </row>
    <row r="141" spans="1:6" ht="14.25">
      <c r="A141" s="93" t="s">
        <v>112</v>
      </c>
      <c r="B141" s="159" t="s">
        <v>131</v>
      </c>
      <c r="C141" s="95">
        <v>45230</v>
      </c>
      <c r="D141" s="201" t="s">
        <v>208</v>
      </c>
      <c r="E141" s="196" t="s">
        <v>144</v>
      </c>
      <c r="F141" s="154">
        <f>4*2.5*5-3.14*0.88*0.88*5</f>
        <v>37.84192</v>
      </c>
    </row>
    <row r="142" spans="1:6" ht="12.75">
      <c r="A142" s="99"/>
      <c r="B142" s="156" t="s">
        <v>129</v>
      </c>
      <c r="C142" s="101" t="s">
        <v>15</v>
      </c>
      <c r="D142" s="176" t="s">
        <v>209</v>
      </c>
      <c r="E142" s="153"/>
      <c r="F142" s="148"/>
    </row>
    <row r="143" spans="1:6" ht="14.25">
      <c r="A143" s="93" t="s">
        <v>110</v>
      </c>
      <c r="B143" s="159" t="s">
        <v>131</v>
      </c>
      <c r="C143" s="95">
        <v>45230</v>
      </c>
      <c r="D143" s="199" t="s">
        <v>210</v>
      </c>
      <c r="E143" s="167" t="s">
        <v>145</v>
      </c>
      <c r="F143" s="197">
        <f>5*4</f>
        <v>20</v>
      </c>
    </row>
    <row r="144" spans="1:6" ht="12.75">
      <c r="A144" s="93"/>
      <c r="B144" s="143" t="s">
        <v>130</v>
      </c>
      <c r="C144" s="95" t="s">
        <v>15</v>
      </c>
      <c r="D144" s="133" t="s">
        <v>211</v>
      </c>
      <c r="E144" s="161"/>
      <c r="F144" s="67"/>
    </row>
    <row r="145" spans="1:6" ht="12.75">
      <c r="A145" s="99"/>
      <c r="B145" s="156"/>
      <c r="C145" s="101"/>
      <c r="D145" s="203" t="s">
        <v>212</v>
      </c>
      <c r="E145" s="153"/>
      <c r="F145" s="148"/>
    </row>
    <row r="146" spans="1:6" ht="14.25">
      <c r="A146" s="93" t="s">
        <v>111</v>
      </c>
      <c r="B146" s="159" t="s">
        <v>131</v>
      </c>
      <c r="C146" s="16">
        <v>45233</v>
      </c>
      <c r="D146" s="200" t="s">
        <v>213</v>
      </c>
      <c r="E146" s="167" t="s">
        <v>145</v>
      </c>
      <c r="F146" s="154">
        <f>150*3.15+4.2*8</f>
        <v>506.1</v>
      </c>
    </row>
    <row r="147" spans="1:6" ht="12.75">
      <c r="A147" s="67"/>
      <c r="B147" s="160" t="s">
        <v>132</v>
      </c>
      <c r="C147" s="16" t="s">
        <v>15</v>
      </c>
      <c r="D147" s="157" t="s">
        <v>214</v>
      </c>
      <c r="E147" s="161"/>
      <c r="F147" s="197"/>
    </row>
    <row r="148" spans="1:6" ht="12.75">
      <c r="A148" s="148"/>
      <c r="B148" s="158"/>
      <c r="C148" s="14"/>
      <c r="D148" s="176" t="s">
        <v>215</v>
      </c>
      <c r="E148" s="153"/>
      <c r="F148" s="198"/>
    </row>
    <row r="149" spans="1:6" ht="14.25">
      <c r="A149" s="93" t="s">
        <v>133</v>
      </c>
      <c r="B149" s="159" t="s">
        <v>131</v>
      </c>
      <c r="C149" s="16">
        <v>45230</v>
      </c>
      <c r="D149" s="86" t="s">
        <v>216</v>
      </c>
      <c r="E149" s="167" t="s">
        <v>144</v>
      </c>
      <c r="F149" s="96">
        <f>950*3.15*0.15+2*3.14*5*5/4*0.15</f>
        <v>454.7625</v>
      </c>
    </row>
    <row r="150" spans="1:6" ht="12.75">
      <c r="A150" s="33"/>
      <c r="B150" s="143" t="s">
        <v>121</v>
      </c>
      <c r="C150" s="16" t="s">
        <v>15</v>
      </c>
      <c r="D150" s="86" t="s">
        <v>217</v>
      </c>
      <c r="E150" s="66"/>
      <c r="F150" s="93"/>
    </row>
    <row r="151" spans="1:6" ht="13.5" thickBot="1">
      <c r="A151" s="19"/>
      <c r="B151" s="24"/>
      <c r="C151" s="155"/>
      <c r="D151" s="192" t="s">
        <v>218</v>
      </c>
      <c r="E151" s="66"/>
      <c r="F151" s="103"/>
    </row>
    <row r="152" spans="1:6" ht="15" thickBot="1">
      <c r="A152" s="123"/>
      <c r="B152" s="110"/>
      <c r="C152" s="9"/>
      <c r="D152" s="10" t="s">
        <v>19</v>
      </c>
      <c r="E152" s="12"/>
      <c r="F152" s="123"/>
    </row>
    <row r="153" spans="1:6" ht="14.25">
      <c r="A153" s="97" t="s">
        <v>134</v>
      </c>
      <c r="B153" s="159" t="s">
        <v>131</v>
      </c>
      <c r="C153" s="32">
        <v>45233</v>
      </c>
      <c r="D153" s="171" t="s">
        <v>227</v>
      </c>
      <c r="E153" s="167" t="s">
        <v>145</v>
      </c>
      <c r="F153" s="96">
        <f>1100*0.5*2</f>
        <v>1100</v>
      </c>
    </row>
    <row r="154" spans="1:6" ht="12.75">
      <c r="A154" s="33"/>
      <c r="B154" s="145" t="s">
        <v>124</v>
      </c>
      <c r="C154" s="34" t="s">
        <v>15</v>
      </c>
      <c r="D154" s="133" t="s">
        <v>183</v>
      </c>
      <c r="E154" s="40"/>
      <c r="F154" s="93"/>
    </row>
    <row r="155" spans="1:6" ht="13.5" thickBot="1">
      <c r="A155" s="37"/>
      <c r="B155" s="38"/>
      <c r="C155" s="134"/>
      <c r="D155" s="192" t="s">
        <v>228</v>
      </c>
      <c r="E155" s="41"/>
      <c r="F155" s="37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spans="1:6" ht="12.75">
      <c r="A163" s="269" t="s">
        <v>220</v>
      </c>
      <c r="B163" s="269"/>
      <c r="C163" s="269"/>
      <c r="D163" s="269"/>
      <c r="E163" s="269"/>
      <c r="F163" s="269"/>
    </row>
    <row r="164" spans="1:6" ht="12.75">
      <c r="A164" s="271" t="s">
        <v>221</v>
      </c>
      <c r="B164" s="271"/>
      <c r="C164" s="271"/>
      <c r="D164" s="271"/>
      <c r="E164" s="271"/>
      <c r="F164" s="271"/>
    </row>
    <row r="165" spans="1:2" ht="13.5" thickBot="1">
      <c r="A165" s="1"/>
      <c r="B165" s="20"/>
    </row>
    <row r="166" spans="1:6" ht="15">
      <c r="A166" s="3" t="s">
        <v>0</v>
      </c>
      <c r="B166" s="21" t="s">
        <v>1</v>
      </c>
      <c r="C166" s="3" t="s">
        <v>2</v>
      </c>
      <c r="D166" s="4" t="s">
        <v>3</v>
      </c>
      <c r="E166" s="47" t="s">
        <v>4</v>
      </c>
      <c r="F166" s="3" t="s">
        <v>5</v>
      </c>
    </row>
    <row r="167" spans="1:6" ht="15.75" thickBot="1">
      <c r="A167" s="5"/>
      <c r="B167" s="22" t="s">
        <v>6</v>
      </c>
      <c r="C167" s="5" t="s">
        <v>7</v>
      </c>
      <c r="D167" s="6"/>
      <c r="E167" s="50" t="s">
        <v>8</v>
      </c>
      <c r="F167" s="5"/>
    </row>
    <row r="168" spans="1:6" ht="15" thickBot="1">
      <c r="A168" s="7"/>
      <c r="B168" s="23"/>
      <c r="C168" s="9"/>
      <c r="D168" s="10" t="s">
        <v>9</v>
      </c>
      <c r="E168" s="12"/>
      <c r="F168" s="9"/>
    </row>
    <row r="169" spans="1:6" ht="14.25">
      <c r="A169" s="97" t="s">
        <v>10</v>
      </c>
      <c r="B169" s="159" t="s">
        <v>131</v>
      </c>
      <c r="C169" s="98">
        <v>45230</v>
      </c>
      <c r="D169" s="193" t="s">
        <v>192</v>
      </c>
      <c r="E169" s="167" t="s">
        <v>145</v>
      </c>
      <c r="F169" s="96">
        <f>1100*0.5*2</f>
        <v>1100</v>
      </c>
    </row>
    <row r="170" spans="1:6" ht="12.75">
      <c r="A170" s="93"/>
      <c r="B170" s="143" t="s">
        <v>119</v>
      </c>
      <c r="C170" s="95" t="s">
        <v>15</v>
      </c>
      <c r="D170" s="129" t="s">
        <v>193</v>
      </c>
      <c r="E170" s="118"/>
      <c r="F170" s="93"/>
    </row>
    <row r="171" spans="1:6" ht="12.75">
      <c r="A171" s="93"/>
      <c r="B171" s="106"/>
      <c r="C171" s="95"/>
      <c r="D171" s="130" t="s">
        <v>164</v>
      </c>
      <c r="E171" s="118"/>
      <c r="F171" s="93"/>
    </row>
    <row r="172" spans="1:6" ht="12.75">
      <c r="A172" s="99"/>
      <c r="B172" s="100"/>
      <c r="C172" s="101"/>
      <c r="D172" s="176" t="s">
        <v>194</v>
      </c>
      <c r="E172" s="140"/>
      <c r="F172" s="99"/>
    </row>
    <row r="173" spans="1:6" ht="14.25">
      <c r="A173" s="93" t="s">
        <v>17</v>
      </c>
      <c r="B173" s="159" t="s">
        <v>131</v>
      </c>
      <c r="C173" s="95">
        <v>45230</v>
      </c>
      <c r="D173" s="74" t="s">
        <v>165</v>
      </c>
      <c r="E173" s="167" t="s">
        <v>145</v>
      </c>
      <c r="F173" s="96">
        <f>1100*0.5*2</f>
        <v>1100</v>
      </c>
    </row>
    <row r="174" spans="1:6" ht="12.75">
      <c r="A174" s="93"/>
      <c r="B174" s="143" t="s">
        <v>120</v>
      </c>
      <c r="C174" s="95" t="s">
        <v>15</v>
      </c>
      <c r="D174" s="86" t="s">
        <v>166</v>
      </c>
      <c r="E174" s="118"/>
      <c r="F174" s="93"/>
    </row>
    <row r="175" spans="1:6" ht="13.5" thickBot="1">
      <c r="A175" s="103"/>
      <c r="B175" s="104"/>
      <c r="C175" s="105"/>
      <c r="D175" s="176" t="s">
        <v>194</v>
      </c>
      <c r="E175" s="119"/>
      <c r="F175" s="103"/>
    </row>
    <row r="176" spans="1:6" ht="15" thickBot="1">
      <c r="A176" s="7"/>
      <c r="B176" s="23"/>
      <c r="C176" s="9"/>
      <c r="D176" s="150" t="s">
        <v>125</v>
      </c>
      <c r="E176" s="12"/>
      <c r="F176" s="9"/>
    </row>
    <row r="177" spans="1:6" ht="12.75">
      <c r="A177" s="93" t="s">
        <v>12</v>
      </c>
      <c r="B177" s="159" t="s">
        <v>131</v>
      </c>
      <c r="C177" s="98">
        <v>45230</v>
      </c>
      <c r="D177" s="208" t="s">
        <v>195</v>
      </c>
      <c r="E177" s="206" t="s">
        <v>114</v>
      </c>
      <c r="F177" s="89">
        <v>5</v>
      </c>
    </row>
    <row r="178" spans="1:6" ht="12.75">
      <c r="A178" s="33"/>
      <c r="B178" s="143" t="s">
        <v>128</v>
      </c>
      <c r="C178" s="95" t="s">
        <v>15</v>
      </c>
      <c r="D178" s="74" t="s">
        <v>196</v>
      </c>
      <c r="E178" s="87"/>
      <c r="F178" s="96"/>
    </row>
    <row r="179" spans="1:6" ht="12.75">
      <c r="A179" s="148"/>
      <c r="B179" s="149"/>
      <c r="C179" s="101"/>
      <c r="D179" s="165" t="s">
        <v>222</v>
      </c>
      <c r="E179" s="117"/>
      <c r="F179" s="102"/>
    </row>
    <row r="180" spans="1:6" ht="14.25">
      <c r="A180" s="93" t="s">
        <v>13</v>
      </c>
      <c r="B180" s="159" t="s">
        <v>131</v>
      </c>
      <c r="C180" s="95">
        <v>45230</v>
      </c>
      <c r="D180" s="74" t="s">
        <v>223</v>
      </c>
      <c r="E180" s="167" t="s">
        <v>144</v>
      </c>
      <c r="F180" s="96">
        <f>5*0.6*0.1</f>
        <v>0.30000000000000004</v>
      </c>
    </row>
    <row r="181" spans="1:6" ht="12.75">
      <c r="A181" s="93"/>
      <c r="B181" s="143" t="s">
        <v>126</v>
      </c>
      <c r="C181" s="95" t="s">
        <v>15</v>
      </c>
      <c r="D181" s="86" t="s">
        <v>224</v>
      </c>
      <c r="E181" s="87"/>
      <c r="F181" s="96"/>
    </row>
    <row r="182" spans="1:6" ht="12.75">
      <c r="A182" s="93"/>
      <c r="B182" s="106"/>
      <c r="C182" s="95"/>
      <c r="D182" s="74" t="s">
        <v>225</v>
      </c>
      <c r="E182" s="87"/>
      <c r="F182" s="93"/>
    </row>
    <row r="183" spans="1:6" ht="13.5" thickBot="1">
      <c r="A183" s="67"/>
      <c r="B183" s="20"/>
      <c r="C183" s="19"/>
      <c r="D183" s="207" t="s">
        <v>226</v>
      </c>
      <c r="E183" s="17"/>
      <c r="F183" s="19"/>
    </row>
    <row r="184" spans="1:6" ht="15.75" thickBot="1">
      <c r="A184" s="9"/>
      <c r="B184" s="23"/>
      <c r="C184" s="9"/>
      <c r="D184" s="150" t="s">
        <v>151</v>
      </c>
      <c r="E184" s="205"/>
      <c r="F184" s="142"/>
    </row>
    <row r="185" spans="1:6" ht="14.25">
      <c r="A185" s="97" t="s">
        <v>14</v>
      </c>
      <c r="B185" s="94" t="s">
        <v>6</v>
      </c>
      <c r="C185" s="98">
        <v>45230</v>
      </c>
      <c r="D185" s="86" t="s">
        <v>203</v>
      </c>
      <c r="E185" s="167" t="s">
        <v>145</v>
      </c>
      <c r="F185" s="89">
        <f>150*3.15</f>
        <v>472.5</v>
      </c>
    </row>
    <row r="186" spans="1:6" ht="12.75">
      <c r="A186" s="93"/>
      <c r="B186" s="143" t="s">
        <v>138</v>
      </c>
      <c r="C186" s="95" t="s">
        <v>15</v>
      </c>
      <c r="D186" s="86" t="s">
        <v>204</v>
      </c>
      <c r="E186" s="87"/>
      <c r="F186" s="96"/>
    </row>
    <row r="187" spans="1:6" ht="12.75">
      <c r="A187" s="93"/>
      <c r="B187" s="94"/>
      <c r="C187" s="95"/>
      <c r="D187" s="74" t="s">
        <v>205</v>
      </c>
      <c r="E187" s="87"/>
      <c r="F187" s="96"/>
    </row>
    <row r="188" spans="1:6" ht="12.75">
      <c r="A188" s="99"/>
      <c r="B188" s="109"/>
      <c r="C188" s="101"/>
      <c r="D188" s="176" t="s">
        <v>206</v>
      </c>
      <c r="E188" s="117"/>
      <c r="F188" s="102"/>
    </row>
    <row r="189" spans="1:6" ht="14.25">
      <c r="A189" s="93" t="s">
        <v>21</v>
      </c>
      <c r="B189" s="94" t="s">
        <v>6</v>
      </c>
      <c r="C189" s="95">
        <v>45230</v>
      </c>
      <c r="D189" s="74" t="s">
        <v>170</v>
      </c>
      <c r="E189" s="167" t="s">
        <v>145</v>
      </c>
      <c r="F189" s="96">
        <f>150*3.15</f>
        <v>472.5</v>
      </c>
    </row>
    <row r="190" spans="1:6" ht="12.75">
      <c r="A190" s="93"/>
      <c r="B190" s="143" t="s">
        <v>139</v>
      </c>
      <c r="C190" s="95" t="s">
        <v>15</v>
      </c>
      <c r="D190" s="74" t="s">
        <v>207</v>
      </c>
      <c r="E190" s="87"/>
      <c r="F190" s="96"/>
    </row>
    <row r="191" spans="1:6" ht="12.75">
      <c r="A191" s="99"/>
      <c r="B191" s="109"/>
      <c r="C191" s="101"/>
      <c r="D191" s="176" t="s">
        <v>206</v>
      </c>
      <c r="E191" s="117"/>
      <c r="F191" s="102"/>
    </row>
    <row r="192" spans="1:6" ht="14.25">
      <c r="A192" s="93" t="s">
        <v>109</v>
      </c>
      <c r="B192" s="159" t="s">
        <v>131</v>
      </c>
      <c r="C192" s="95">
        <v>45230</v>
      </c>
      <c r="D192" s="199" t="s">
        <v>210</v>
      </c>
      <c r="E192" s="167" t="s">
        <v>145</v>
      </c>
      <c r="F192" s="197">
        <f>5*4</f>
        <v>20</v>
      </c>
    </row>
    <row r="193" spans="1:6" ht="12.75">
      <c r="A193" s="93"/>
      <c r="B193" s="143" t="s">
        <v>130</v>
      </c>
      <c r="C193" s="95" t="s">
        <v>15</v>
      </c>
      <c r="D193" s="133" t="s">
        <v>211</v>
      </c>
      <c r="E193" s="161"/>
      <c r="F193" s="67"/>
    </row>
    <row r="194" spans="1:6" ht="12.75">
      <c r="A194" s="99"/>
      <c r="B194" s="156"/>
      <c r="C194" s="101"/>
      <c r="D194" s="203" t="s">
        <v>212</v>
      </c>
      <c r="E194" s="153"/>
      <c r="F194" s="148"/>
    </row>
    <row r="195" spans="1:6" ht="14.25">
      <c r="A195" s="93" t="s">
        <v>112</v>
      </c>
      <c r="B195" s="159" t="s">
        <v>131</v>
      </c>
      <c r="C195" s="16">
        <v>45233</v>
      </c>
      <c r="D195" s="200" t="s">
        <v>213</v>
      </c>
      <c r="E195" s="167" t="s">
        <v>145</v>
      </c>
      <c r="F195" s="154">
        <f>150*3.15+4.2*8</f>
        <v>506.1</v>
      </c>
    </row>
    <row r="196" spans="1:6" ht="12.75">
      <c r="A196" s="67"/>
      <c r="B196" s="160" t="s">
        <v>132</v>
      </c>
      <c r="C196" s="16" t="s">
        <v>15</v>
      </c>
      <c r="D196" s="157" t="s">
        <v>214</v>
      </c>
      <c r="E196" s="161"/>
      <c r="F196" s="197"/>
    </row>
    <row r="197" spans="1:6" ht="12.75">
      <c r="A197" s="148"/>
      <c r="B197" s="158"/>
      <c r="C197" s="14"/>
      <c r="D197" s="176" t="s">
        <v>215</v>
      </c>
      <c r="E197" s="153"/>
      <c r="F197" s="198"/>
    </row>
    <row r="198" spans="1:6" ht="14.25">
      <c r="A198" s="93" t="s">
        <v>110</v>
      </c>
      <c r="B198" s="159" t="s">
        <v>131</v>
      </c>
      <c r="C198" s="16">
        <v>45230</v>
      </c>
      <c r="D198" s="86" t="s">
        <v>216</v>
      </c>
      <c r="E198" s="167" t="s">
        <v>144</v>
      </c>
      <c r="F198" s="96">
        <f>950*3.15*0.15+2*3.14*5*5/4*0.15</f>
        <v>454.7625</v>
      </c>
    </row>
    <row r="199" spans="1:6" ht="12.75">
      <c r="A199" s="33"/>
      <c r="B199" s="143" t="s">
        <v>121</v>
      </c>
      <c r="C199" s="16" t="s">
        <v>15</v>
      </c>
      <c r="D199" s="86" t="s">
        <v>242</v>
      </c>
      <c r="E199" s="66"/>
      <c r="F199" s="93"/>
    </row>
    <row r="200" spans="1:6" ht="13.5" thickBot="1">
      <c r="A200" s="19"/>
      <c r="B200" s="24"/>
      <c r="C200" s="155"/>
      <c r="D200" s="192" t="s">
        <v>218</v>
      </c>
      <c r="E200" s="66"/>
      <c r="F200" s="103"/>
    </row>
    <row r="201" spans="1:6" ht="15" thickBot="1">
      <c r="A201" s="123"/>
      <c r="B201" s="110"/>
      <c r="C201" s="9"/>
      <c r="D201" s="10" t="s">
        <v>19</v>
      </c>
      <c r="E201" s="12"/>
      <c r="F201" s="123"/>
    </row>
    <row r="202" spans="1:6" ht="14.25">
      <c r="A202" s="97" t="s">
        <v>111</v>
      </c>
      <c r="B202" s="159" t="s">
        <v>131</v>
      </c>
      <c r="C202" s="32">
        <v>45233</v>
      </c>
      <c r="D202" s="171" t="s">
        <v>227</v>
      </c>
      <c r="E202" s="167" t="s">
        <v>145</v>
      </c>
      <c r="F202" s="96">
        <f>1100*0.5*2</f>
        <v>1100</v>
      </c>
    </row>
    <row r="203" spans="1:6" ht="12.75">
      <c r="A203" s="33"/>
      <c r="B203" s="145" t="s">
        <v>124</v>
      </c>
      <c r="C203" s="34" t="s">
        <v>15</v>
      </c>
      <c r="D203" s="133" t="s">
        <v>183</v>
      </c>
      <c r="E203" s="40"/>
      <c r="F203" s="93"/>
    </row>
    <row r="204" spans="1:6" ht="13.5" thickBot="1">
      <c r="A204" s="37"/>
      <c r="B204" s="38"/>
      <c r="C204" s="134"/>
      <c r="D204" s="192" t="s">
        <v>228</v>
      </c>
      <c r="E204" s="41"/>
      <c r="F204" s="37"/>
    </row>
    <row r="205" ht="12.75">
      <c r="B205" s="20"/>
    </row>
    <row r="206" ht="12.75">
      <c r="B206" s="20"/>
    </row>
    <row r="207" ht="12.75">
      <c r="B207" s="20"/>
    </row>
    <row r="208" ht="12.75">
      <c r="B208" s="20"/>
    </row>
    <row r="209" ht="12.75">
      <c r="B209" s="20"/>
    </row>
    <row r="210" ht="12.75">
      <c r="B210" s="20"/>
    </row>
    <row r="211" ht="12.75">
      <c r="B211" s="20"/>
    </row>
    <row r="212" ht="12.75">
      <c r="B212" s="20"/>
    </row>
    <row r="213" ht="12.75">
      <c r="B213" s="20"/>
    </row>
    <row r="214" ht="12.75">
      <c r="B214" s="20"/>
    </row>
    <row r="215" ht="12.75">
      <c r="B215" s="20"/>
    </row>
    <row r="216" ht="12.75">
      <c r="B216" s="20"/>
    </row>
    <row r="217" spans="1:6" ht="12.75">
      <c r="A217" s="269" t="s">
        <v>240</v>
      </c>
      <c r="B217" s="269"/>
      <c r="C217" s="269"/>
      <c r="D217" s="269"/>
      <c r="E217" s="269"/>
      <c r="F217" s="269"/>
    </row>
    <row r="218" spans="1:6" ht="12.75">
      <c r="A218" s="271" t="s">
        <v>136</v>
      </c>
      <c r="B218" s="271"/>
      <c r="C218" s="271"/>
      <c r="D218" s="271"/>
      <c r="E218" s="271"/>
      <c r="F218" s="271"/>
    </row>
    <row r="219" spans="1:2" ht="13.5" thickBot="1">
      <c r="A219" s="1"/>
      <c r="B219" s="20"/>
    </row>
    <row r="220" spans="1:6" ht="15">
      <c r="A220" s="3" t="s">
        <v>0</v>
      </c>
      <c r="B220" s="21" t="s">
        <v>1</v>
      </c>
      <c r="C220" s="3" t="s">
        <v>2</v>
      </c>
      <c r="D220" s="4" t="s">
        <v>3</v>
      </c>
      <c r="E220" s="47" t="s">
        <v>4</v>
      </c>
      <c r="F220" s="3" t="s">
        <v>5</v>
      </c>
    </row>
    <row r="221" spans="1:6" ht="15.75" thickBot="1">
      <c r="A221" s="5"/>
      <c r="B221" s="22" t="s">
        <v>6</v>
      </c>
      <c r="C221" s="5" t="s">
        <v>7</v>
      </c>
      <c r="D221" s="6"/>
      <c r="E221" s="50" t="s">
        <v>8</v>
      </c>
      <c r="F221" s="5"/>
    </row>
    <row r="222" spans="1:6" ht="15" thickBot="1">
      <c r="A222" s="7"/>
      <c r="B222" s="23"/>
      <c r="C222" s="9"/>
      <c r="D222" s="10" t="s">
        <v>9</v>
      </c>
      <c r="E222" s="12"/>
      <c r="F222" s="9"/>
    </row>
    <row r="223" spans="1:6" ht="14.25">
      <c r="A223" s="97" t="s">
        <v>10</v>
      </c>
      <c r="B223" s="159" t="s">
        <v>131</v>
      </c>
      <c r="C223" s="98">
        <v>45230</v>
      </c>
      <c r="D223" s="128" t="s">
        <v>229</v>
      </c>
      <c r="E223" s="168" t="s">
        <v>145</v>
      </c>
      <c r="F223" s="209">
        <f>450*0.5*2</f>
        <v>450</v>
      </c>
    </row>
    <row r="224" spans="1:6" ht="12.75">
      <c r="A224" s="93"/>
      <c r="B224" s="143" t="s">
        <v>119</v>
      </c>
      <c r="C224" s="95" t="s">
        <v>15</v>
      </c>
      <c r="D224" s="129" t="s">
        <v>230</v>
      </c>
      <c r="E224" s="80"/>
      <c r="F224" s="210"/>
    </row>
    <row r="225" spans="1:6" ht="12.75">
      <c r="A225" s="93"/>
      <c r="B225" s="106"/>
      <c r="C225" s="95"/>
      <c r="D225" s="130" t="s">
        <v>231</v>
      </c>
      <c r="E225" s="80"/>
      <c r="F225" s="210"/>
    </row>
    <row r="226" spans="1:6" ht="12.75">
      <c r="A226" s="99"/>
      <c r="B226" s="100"/>
      <c r="C226" s="101"/>
      <c r="D226" s="132" t="s">
        <v>232</v>
      </c>
      <c r="E226" s="81"/>
      <c r="F226" s="211"/>
    </row>
    <row r="227" spans="1:6" ht="14.25">
      <c r="A227" s="93" t="s">
        <v>17</v>
      </c>
      <c r="B227" s="159" t="s">
        <v>131</v>
      </c>
      <c r="C227" s="95">
        <v>45230</v>
      </c>
      <c r="D227" s="74" t="s">
        <v>165</v>
      </c>
      <c r="E227" s="169" t="s">
        <v>145</v>
      </c>
      <c r="F227" s="212">
        <f>450*0.5*2</f>
        <v>450</v>
      </c>
    </row>
    <row r="228" spans="1:6" ht="12.75">
      <c r="A228" s="93"/>
      <c r="B228" s="143" t="s">
        <v>120</v>
      </c>
      <c r="C228" s="95" t="s">
        <v>15</v>
      </c>
      <c r="D228" s="86" t="s">
        <v>166</v>
      </c>
      <c r="E228" s="80"/>
      <c r="F228" s="210"/>
    </row>
    <row r="229" spans="1:6" ht="13.5" thickBot="1">
      <c r="A229" s="103"/>
      <c r="B229" s="104"/>
      <c r="C229" s="105"/>
      <c r="D229" s="218" t="s">
        <v>232</v>
      </c>
      <c r="E229" s="82"/>
      <c r="F229" s="213"/>
    </row>
    <row r="230" spans="1:6" ht="15.75" thickBot="1">
      <c r="A230" s="15"/>
      <c r="B230" s="26"/>
      <c r="C230" s="15"/>
      <c r="D230" s="27" t="s">
        <v>153</v>
      </c>
      <c r="E230" s="28"/>
      <c r="F230" s="214"/>
    </row>
    <row r="231" spans="1:6" ht="14.25">
      <c r="A231" s="97" t="s">
        <v>12</v>
      </c>
      <c r="B231" s="94" t="s">
        <v>6</v>
      </c>
      <c r="C231" s="98">
        <v>45230</v>
      </c>
      <c r="D231" s="86" t="s">
        <v>233</v>
      </c>
      <c r="E231" s="168" t="s">
        <v>145</v>
      </c>
      <c r="F231" s="209">
        <f>450*3.15</f>
        <v>1417.5</v>
      </c>
    </row>
    <row r="232" spans="1:6" ht="12.75">
      <c r="A232" s="93"/>
      <c r="B232" s="143" t="s">
        <v>138</v>
      </c>
      <c r="C232" s="95" t="s">
        <v>15</v>
      </c>
      <c r="D232" s="74" t="s">
        <v>234</v>
      </c>
      <c r="E232" s="80"/>
      <c r="F232" s="212"/>
    </row>
    <row r="233" spans="1:6" ht="12.75">
      <c r="A233" s="93"/>
      <c r="B233" s="94"/>
      <c r="C233" s="95"/>
      <c r="D233" s="74" t="s">
        <v>235</v>
      </c>
      <c r="E233" s="80"/>
      <c r="F233" s="212"/>
    </row>
    <row r="234" spans="1:6" ht="12.75">
      <c r="A234" s="99"/>
      <c r="B234" s="109"/>
      <c r="C234" s="101"/>
      <c r="D234" s="176" t="s">
        <v>238</v>
      </c>
      <c r="E234" s="81"/>
      <c r="F234" s="215"/>
    </row>
    <row r="235" spans="1:6" ht="14.25">
      <c r="A235" s="93" t="s">
        <v>13</v>
      </c>
      <c r="B235" s="94" t="s">
        <v>6</v>
      </c>
      <c r="C235" s="95">
        <v>45230</v>
      </c>
      <c r="D235" s="74" t="s">
        <v>170</v>
      </c>
      <c r="E235" s="169" t="s">
        <v>145</v>
      </c>
      <c r="F235" s="212">
        <f>450*3.15</f>
        <v>1417.5</v>
      </c>
    </row>
    <row r="236" spans="1:6" ht="12.75">
      <c r="A236" s="93"/>
      <c r="B236" s="143" t="s">
        <v>139</v>
      </c>
      <c r="C236" s="95" t="s">
        <v>15</v>
      </c>
      <c r="D236" s="74" t="s">
        <v>236</v>
      </c>
      <c r="E236" s="80"/>
      <c r="F236" s="212"/>
    </row>
    <row r="237" spans="1:6" ht="12.75">
      <c r="A237" s="93"/>
      <c r="B237" s="94"/>
      <c r="C237" s="95"/>
      <c r="D237" s="86" t="s">
        <v>237</v>
      </c>
      <c r="E237" s="80"/>
      <c r="F237" s="212"/>
    </row>
    <row r="238" spans="1:6" ht="12.75">
      <c r="A238" s="99"/>
      <c r="B238" s="109"/>
      <c r="C238" s="101"/>
      <c r="D238" s="176" t="s">
        <v>238</v>
      </c>
      <c r="E238" s="81"/>
      <c r="F238" s="215"/>
    </row>
    <row r="239" spans="1:6" ht="14.25">
      <c r="A239" s="93" t="s">
        <v>14</v>
      </c>
      <c r="B239" s="159" t="s">
        <v>131</v>
      </c>
      <c r="C239" s="16">
        <v>45233</v>
      </c>
      <c r="D239" s="199" t="s">
        <v>213</v>
      </c>
      <c r="E239" s="169" t="s">
        <v>145</v>
      </c>
      <c r="F239" s="202">
        <f>450*3.15</f>
        <v>1417.5</v>
      </c>
    </row>
    <row r="240" spans="1:6" ht="12.75">
      <c r="A240" s="67"/>
      <c r="B240" s="160" t="s">
        <v>149</v>
      </c>
      <c r="C240" s="16" t="s">
        <v>15</v>
      </c>
      <c r="D240" s="157" t="s">
        <v>239</v>
      </c>
      <c r="E240" s="152"/>
      <c r="F240" s="204"/>
    </row>
    <row r="241" spans="1:6" ht="13.5" thickBot="1">
      <c r="A241" s="19"/>
      <c r="B241" s="158"/>
      <c r="C241" s="155"/>
      <c r="D241" s="176" t="s">
        <v>238</v>
      </c>
      <c r="E241" s="166"/>
      <c r="F241" s="217"/>
    </row>
    <row r="242" spans="1:6" ht="15" thickBot="1">
      <c r="A242" s="123"/>
      <c r="B242" s="110"/>
      <c r="C242" s="9"/>
      <c r="D242" s="10" t="s">
        <v>116</v>
      </c>
      <c r="E242" s="11"/>
      <c r="F242" s="216"/>
    </row>
    <row r="243" spans="1:6" ht="14.25">
      <c r="A243" s="97" t="s">
        <v>21</v>
      </c>
      <c r="B243" s="159" t="s">
        <v>131</v>
      </c>
      <c r="C243" s="32">
        <v>45233</v>
      </c>
      <c r="D243" s="170" t="s">
        <v>20</v>
      </c>
      <c r="E243" s="169" t="s">
        <v>145</v>
      </c>
      <c r="F243" s="212">
        <f>450*0.5*2</f>
        <v>450</v>
      </c>
    </row>
    <row r="244" spans="1:6" ht="12.75">
      <c r="A244" s="33"/>
      <c r="B244" s="219" t="s">
        <v>124</v>
      </c>
      <c r="C244" s="34" t="s">
        <v>15</v>
      </c>
      <c r="D244" s="188" t="s">
        <v>241</v>
      </c>
      <c r="E244" s="35"/>
      <c r="F244" s="220"/>
    </row>
    <row r="245" spans="1:6" ht="13.5" thickBot="1">
      <c r="A245" s="103"/>
      <c r="B245" s="104"/>
      <c r="C245" s="105"/>
      <c r="D245" s="218" t="s">
        <v>232</v>
      </c>
      <c r="E245" s="82"/>
      <c r="F245" s="213"/>
    </row>
    <row r="246" ht="12.75">
      <c r="B246" s="20"/>
    </row>
    <row r="247" ht="12.75">
      <c r="B247" s="20"/>
    </row>
    <row r="248" ht="12.75">
      <c r="B248" s="20"/>
    </row>
    <row r="249" ht="12.75">
      <c r="B249" s="20"/>
    </row>
    <row r="250" ht="12.75">
      <c r="B250" s="20"/>
    </row>
    <row r="251" ht="12.75">
      <c r="B251" s="20"/>
    </row>
    <row r="252" ht="12.75">
      <c r="B252" s="20"/>
    </row>
    <row r="253" ht="12.75">
      <c r="B253" s="20"/>
    </row>
    <row r="254" ht="12.75">
      <c r="B254" s="20"/>
    </row>
    <row r="255" ht="12.75">
      <c r="B255" s="20"/>
    </row>
    <row r="256" ht="12.75">
      <c r="B256" s="20"/>
    </row>
    <row r="257" ht="12.75">
      <c r="B257" s="20"/>
    </row>
    <row r="258" ht="12.75">
      <c r="B258" s="20"/>
    </row>
    <row r="259" ht="12.75">
      <c r="B259" s="20"/>
    </row>
    <row r="260" ht="12.75">
      <c r="B260" s="20"/>
    </row>
    <row r="261" ht="12.75">
      <c r="B261" s="20"/>
    </row>
    <row r="262" ht="12.75">
      <c r="B262" s="20"/>
    </row>
    <row r="263" ht="12.75">
      <c r="B263" s="20"/>
    </row>
    <row r="264" ht="12.75">
      <c r="B264" s="20"/>
    </row>
    <row r="265" ht="12.75">
      <c r="B265" s="20"/>
    </row>
    <row r="266" ht="12.75">
      <c r="B266" s="20"/>
    </row>
    <row r="267" ht="12.75">
      <c r="B267" s="20"/>
    </row>
    <row r="268" ht="12.75">
      <c r="B268" s="20"/>
    </row>
    <row r="269" ht="12.75">
      <c r="B269" s="20"/>
    </row>
    <row r="270" ht="12.75">
      <c r="B270" s="20"/>
    </row>
    <row r="271" ht="12.75">
      <c r="B271" s="20"/>
    </row>
    <row r="272" ht="12.75">
      <c r="B272" s="20"/>
    </row>
    <row r="273" ht="12.75">
      <c r="B273" s="20"/>
    </row>
    <row r="274" ht="12.75">
      <c r="B274" s="20"/>
    </row>
    <row r="275" ht="12.75">
      <c r="B275" s="20"/>
    </row>
    <row r="276" ht="12.75">
      <c r="B276" s="20"/>
    </row>
    <row r="277" ht="12.75">
      <c r="B277" s="20"/>
    </row>
    <row r="278" ht="12.75">
      <c r="B278" s="20"/>
    </row>
    <row r="279" ht="12.75">
      <c r="B279" s="20"/>
    </row>
    <row r="280" ht="12.75">
      <c r="B280" s="20"/>
    </row>
    <row r="281" ht="12.75">
      <c r="B281" s="20"/>
    </row>
    <row r="282" ht="12.75">
      <c r="B282" s="20"/>
    </row>
    <row r="283" ht="12.75">
      <c r="B283" s="20"/>
    </row>
    <row r="284" ht="12.75">
      <c r="B284" s="20"/>
    </row>
    <row r="285" ht="12.75">
      <c r="B285" s="20"/>
    </row>
    <row r="286" ht="12.75">
      <c r="B286" s="20"/>
    </row>
    <row r="287" ht="12.75">
      <c r="B287" s="20"/>
    </row>
    <row r="288" ht="12.75">
      <c r="B288" s="20"/>
    </row>
    <row r="289" ht="12.75">
      <c r="B289" s="20"/>
    </row>
    <row r="290" ht="12.75">
      <c r="B290" s="20"/>
    </row>
    <row r="291" ht="12.75">
      <c r="B291" s="20"/>
    </row>
    <row r="292" ht="12.75">
      <c r="B292" s="20"/>
    </row>
    <row r="293" ht="12.75">
      <c r="B293" s="20"/>
    </row>
    <row r="294" ht="12.75">
      <c r="B294" s="20"/>
    </row>
    <row r="295" ht="12.75">
      <c r="B295" s="20"/>
    </row>
    <row r="296" ht="12.75">
      <c r="B296" s="20"/>
    </row>
    <row r="297" ht="12.75">
      <c r="B297" s="20"/>
    </row>
    <row r="298" ht="12.75">
      <c r="B298" s="20"/>
    </row>
    <row r="299" ht="12.75">
      <c r="B299" s="20"/>
    </row>
    <row r="300" ht="12.75">
      <c r="B300" s="20"/>
    </row>
    <row r="301" ht="12.75">
      <c r="B301" s="20"/>
    </row>
    <row r="302" ht="12.75">
      <c r="B302" s="20"/>
    </row>
    <row r="303" ht="12.75">
      <c r="B303" s="20"/>
    </row>
    <row r="304" ht="12.75">
      <c r="B304" s="20"/>
    </row>
    <row r="305" ht="12.75">
      <c r="B305" s="20"/>
    </row>
    <row r="306" ht="12.75">
      <c r="B306" s="20"/>
    </row>
    <row r="307" ht="12.75">
      <c r="B307" s="20"/>
    </row>
    <row r="308" ht="12.75">
      <c r="B308" s="20"/>
    </row>
    <row r="309" ht="12.75">
      <c r="B309" s="20"/>
    </row>
    <row r="310" ht="12.75">
      <c r="B310" s="20"/>
    </row>
    <row r="311" ht="12.75">
      <c r="B311" s="20"/>
    </row>
  </sheetData>
  <sheetProtection/>
  <mergeCells count="10">
    <mergeCell ref="A163:F163"/>
    <mergeCell ref="A164:F164"/>
    <mergeCell ref="A217:F217"/>
    <mergeCell ref="A218:F218"/>
    <mergeCell ref="A2:F2"/>
    <mergeCell ref="A3:F3"/>
    <mergeCell ref="A56:F56"/>
    <mergeCell ref="A57:F57"/>
    <mergeCell ref="A110:F110"/>
    <mergeCell ref="A111:F1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admin</cp:lastModifiedBy>
  <cp:lastPrinted>2014-07-20T08:20:37Z</cp:lastPrinted>
  <dcterms:created xsi:type="dcterms:W3CDTF">2007-05-14T17:41:11Z</dcterms:created>
  <dcterms:modified xsi:type="dcterms:W3CDTF">2014-09-05T11:27:44Z</dcterms:modified>
  <cp:category/>
  <cp:version/>
  <cp:contentType/>
  <cp:contentStatus/>
</cp:coreProperties>
</file>