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Zał. 1" sheetId="2" r:id="rId2"/>
    <sheet name="Zał. 2" sheetId="3" r:id="rId3"/>
    <sheet name="Zał. 3" sheetId="4" r:id="rId4"/>
    <sheet name="Zał. 4" sheetId="5" r:id="rId5"/>
    <sheet name="Zał. 5 " sheetId="6" r:id="rId6"/>
    <sheet name="Zał. 6" sheetId="7" r:id="rId7"/>
    <sheet name="Zał. 7" sheetId="8" r:id="rId8"/>
    <sheet name="Zał. 8" sheetId="9" r:id="rId9"/>
    <sheet name="Mienie 31.12.12" sheetId="10" r:id="rId10"/>
    <sheet name="Arkusz2" sheetId="11" r:id="rId11"/>
  </sheets>
  <definedNames/>
  <calcPr fullCalcOnLoad="1"/>
</workbook>
</file>

<file path=xl/sharedStrings.xml><?xml version="1.0" encoding="utf-8"?>
<sst xmlns="http://schemas.openxmlformats.org/spreadsheetml/2006/main" count="1582" uniqueCount="935">
  <si>
    <t xml:space="preserve">Dochody bieżące: w tym:         </t>
  </si>
  <si>
    <t>Dochody bieżące: w tym:</t>
  </si>
  <si>
    <t xml:space="preserve">Dochody bieżące: w tym: </t>
  </si>
  <si>
    <t>Dochody majątkowe: w tym:</t>
  </si>
  <si>
    <t>Sprawozdanie z wykonania wydatków budżetowych za 2012 rok</t>
  </si>
  <si>
    <t>za 2012 rok</t>
  </si>
  <si>
    <t>Wydatki bieżące:</t>
  </si>
  <si>
    <t xml:space="preserve">Wydatki majątkowe: </t>
  </si>
  <si>
    <t>Szpitale ogólne</t>
  </si>
  <si>
    <t>Zwalczanie narkomanii</t>
  </si>
  <si>
    <t xml:space="preserve">Dochody i wydatki związane z realizacją  zadań z zakresu administracji rządowej  za 2012 rok </t>
  </si>
  <si>
    <t>Załącznik nr 3 do sprawozdania z wykonania budżetu gminy Kiernozia za 2012 rok</t>
  </si>
  <si>
    <t>wynagrodzenia i składki od nich naliczane</t>
  </si>
  <si>
    <t>Załącznik nr 4 do sprawozdania z wykonania budżetu Gminy Kiernozia za 2012 rok</t>
  </si>
  <si>
    <t xml:space="preserve">Dochody budżetu 
z tytułu opłat i kar za korzystanie ze środowiska na 2012 rok
</t>
  </si>
  <si>
    <t>Wydatki budżetu na finansowanie ochrony 
środowiska i gospodarki wodnej w 2012 roku</t>
  </si>
  <si>
    <t>90003</t>
  </si>
  <si>
    <t>Załącznik nr 5 do sprawozdania z wykonania budżetu Gminy Kiernozia za 2012 rok</t>
  </si>
  <si>
    <t xml:space="preserve">profilaktyki i rozwiązywania problemów alkoholowych </t>
  </si>
  <si>
    <t>oraz w gminnym programie przeciwdziałania nakomanii w 2012 roku</t>
  </si>
  <si>
    <t>Wydatki budżetu na realizację zadań ujętych w gminnym programie
profilaktyki i rozwiązywania problemów alkoholowych</t>
  </si>
  <si>
    <t>Wykaz dotacji 
przekazanych z budżetu Gminy Kiernozia  w 2012 roku</t>
  </si>
  <si>
    <t>Załącznik Nr 6 do sprawozdania z wykonania 
budżetu Gminy Kiernozia za 2012 rok</t>
  </si>
  <si>
    <t>75412</t>
  </si>
  <si>
    <t>Dotacja celowa dla OSP Osiny na dofinansowanie zakupu agregatu prądotwórczego i pompy szlamowej.</t>
  </si>
  <si>
    <t>Załącznik Nr  8 
do sprawozdania z wykonania budżetu gminy Kiernozia za 2012 rok</t>
  </si>
  <si>
    <t>państwa w roku 2012</t>
  </si>
  <si>
    <r>
      <t xml:space="preserve">  </t>
    </r>
    <r>
      <rPr>
        <b/>
        <u val="single"/>
        <sz val="14"/>
        <rFont val="Times New Roman"/>
        <family val="1"/>
      </rPr>
      <t xml:space="preserve">Informacja  o  stanie  mienia  komunalnego Gminy Kiernozia  - 31.12.2012 rok </t>
    </r>
  </si>
  <si>
    <t>Zmiany w
 2012 roku</t>
  </si>
  <si>
    <t>W 2012 roku wprowadzano zmiany w stanie mienia komunalnego gminy Kiernozia.</t>
  </si>
  <si>
    <t>448/1</t>
  </si>
  <si>
    <t>448/2; 448/3; 448/4</t>
  </si>
  <si>
    <t>Boisko wielofunkcyjne</t>
  </si>
  <si>
    <t>Pobudowano boisko wielofunkcyjne na własnych gruntach.</t>
  </si>
  <si>
    <r>
      <t xml:space="preserve">Zwiększono wartość gruntów o kwotę </t>
    </r>
    <r>
      <rPr>
        <b/>
        <sz val="10"/>
        <rFont val="Arial CE"/>
        <family val="0"/>
      </rPr>
      <t>445 138,92 zł</t>
    </r>
  </si>
  <si>
    <t>Jedynie do nieruchomości wymienionych w poz. 17 i 18 w Tab. III, Gmina Kiernozia nie posiada tytułu własności.   Nieruchomość oznaczona jako działki nr 68 i 69 znajdująca się w miejscowości Sokołów Towarzystwo jest, od 2008 roku  przedmiotem sprawy w sądzie o zasiedzenie na rzecz Gminy, natomiast budynek świetlicy wiejskiej  również w Sokołowie Towarzystwo, jest usytuowany na prywatnym gruncie.</t>
  </si>
  <si>
    <t xml:space="preserve">      -   dochody  roku  2012  - </t>
  </si>
  <si>
    <t xml:space="preserve">      -   wydatki   roku  2012 -     </t>
  </si>
  <si>
    <t>W roku 2012 zachodziły zmiany w wartości środków trwałych będących w posiadaniu Gminy Kiernozia.</t>
  </si>
  <si>
    <t>Środki trwałe na dzień 31.12.2012 roku</t>
  </si>
  <si>
    <t>z wykonania budżetu gminy Kiernozia
za 2012 rok</t>
  </si>
  <si>
    <t>Wykaz zaległości i nadpłat na 31 grudnia 2012 roku</t>
  </si>
  <si>
    <t>Zaległości stanowią  1,78 % dochodów wykonanych ogółem.</t>
  </si>
  <si>
    <t>użytkowanie wieczyste</t>
  </si>
  <si>
    <r>
      <t>Zaległości w podatkach i opłatach na dzień 31 grudnia 2012 roku wynoszą</t>
    </r>
    <r>
      <rPr>
        <b/>
        <sz val="10"/>
        <rFont val="Arial CE"/>
        <family val="0"/>
      </rPr>
      <t xml:space="preserve"> 164 158,94 zł.</t>
    </r>
  </si>
  <si>
    <t>Informacja o ulgach, zwolnieniach, zaległościach  i nadpłatach za 2012 rok</t>
  </si>
  <si>
    <t>za  2012 rok</t>
  </si>
  <si>
    <t>Wykaz zaległości i nadpłat w podatku rolnym, od nieruchomości 
oraz leśnym od osób fizycznych według stanu na dzień 31.12.2012 roku</t>
  </si>
  <si>
    <t>W 10 wsiach zaległości wzrosły, natomiast w 10 zmalały.</t>
  </si>
  <si>
    <t>Najmniejsze zaległości  są we wsi Czerniew, natomiast największe w Tydówce.</t>
  </si>
  <si>
    <t>Budżet na 2012 rok został zatwierdzony uchwałą Rady Gminy
w Kiernozi Nr X/57/11 z dnia 14 grudnia 2011 roku  w wysokości:</t>
  </si>
  <si>
    <t>Po tych zmianach budżet Gminy Kiernozia na dzień 31 grudnia 2012 roku wynosi:</t>
  </si>
  <si>
    <r>
      <t xml:space="preserve">Rok 2012 zamknięto deficytem - przewagą wydatków nad dochodami w wysokości  
</t>
    </r>
    <r>
      <rPr>
        <b/>
        <sz val="12"/>
        <rFont val="Times New Roman"/>
        <family val="1"/>
      </rPr>
      <t xml:space="preserve">1 209 721,39 zł. </t>
    </r>
  </si>
  <si>
    <t>Na dzień 31 grudnia 2012 roku gmina posiada zadłużenie w kwocie 1 199 382,28 zł.</t>
  </si>
  <si>
    <r>
      <t xml:space="preserve">W trakcie wykonywania budżetu dokonano </t>
    </r>
    <r>
      <rPr>
        <b/>
        <sz val="12"/>
        <rFont val="Times New Roman"/>
        <family val="1"/>
      </rPr>
      <t xml:space="preserve">zwiększenia planu dochodów  na kwotę 
466 330,31 zł i zmniejszenia wydatków </t>
    </r>
    <r>
      <rPr>
        <sz val="12"/>
        <rFont val="Times New Roman"/>
        <family val="1"/>
      </rPr>
      <t xml:space="preserve">budżetowych  na kwotę  </t>
    </r>
    <r>
      <rPr>
        <b/>
        <sz val="12"/>
        <rFont val="Times New Roman"/>
        <family val="1"/>
      </rPr>
      <t>468 085,69 zł.</t>
    </r>
    <r>
      <rPr>
        <sz val="12"/>
        <rFont val="Times New Roman"/>
        <family val="1"/>
      </rPr>
      <t xml:space="preserve"> </t>
    </r>
  </si>
  <si>
    <r>
      <t xml:space="preserve">Na dzień 31 grudnia 2012 roku skutki obniżenia przez Radę Gminy górnych stawek podatków wynoszą  </t>
    </r>
    <r>
      <rPr>
        <b/>
        <sz val="12"/>
        <rFont val="Times New Roman"/>
        <family val="1"/>
      </rPr>
      <t>978 086,13 zł</t>
    </r>
    <r>
      <rPr>
        <sz val="12"/>
        <rFont val="Times New Roman"/>
        <family val="1"/>
      </rPr>
      <t xml:space="preserve"> w tym:</t>
    </r>
  </si>
  <si>
    <r>
      <t>Zaległości w podatkach i opłatach na dzień 31 grudnia 2012 roku wynoszą</t>
    </r>
    <r>
      <rPr>
        <b/>
        <sz val="12"/>
        <rFont val="Times New Roman"/>
        <family val="1"/>
      </rPr>
      <t xml:space="preserve"> 164 158,94 zł.</t>
    </r>
  </si>
  <si>
    <t>Informacja o ulgach, zwolnieniach, zaległościach i nadpłatach za 2012 rok stanowi załącznik 
nr 7 do niniejszego sprawozdania.</t>
  </si>
  <si>
    <t xml:space="preserve">6. Dotacje otrzymane na realizację programów ekologicznych otrzymnane z WFOŚiGW w Łodzi </t>
  </si>
  <si>
    <t xml:space="preserve"> - Program ekologiczny "Jest wesoło jest bezpiecznie"</t>
  </si>
  <si>
    <t xml:space="preserve"> - Program ekologiczny "Wszystkie dzieci segregują śmieci"</t>
  </si>
  <si>
    <t xml:space="preserve">7. Dotacje otrzymane na dofinansowanie inwestycji </t>
  </si>
  <si>
    <t xml:space="preserve"> - środki na uzupełnienie dochodów gmin</t>
  </si>
  <si>
    <t xml:space="preserve">2. Dotacje na zadania zlecone - 
    plan 1 274 942,67 zł  otrzymano 96,58 % planu.                       </t>
  </si>
  <si>
    <t xml:space="preserve">1. Dotacje na zadania własne - 
    plan 154 858 zł  otrzymano 99,84 % planu.                                                         </t>
  </si>
  <si>
    <t>4. Subwencja ogólna i środki na uzupelnienie dochodów gmin - 
    plan  4 811 424 zł otrzymano  100 % planu rocznego.</t>
  </si>
  <si>
    <t>Na dzień 31 grudnia 2012 roku plan dotacji i subwencji wyniósł  6 476 521,10 zł natomiast wykonanie wyniosło 6 431 284,46 zł  co daje 99,30%  planu rocznego.</t>
  </si>
  <si>
    <t xml:space="preserve"> - udziały w podatku dochodowym od osób fizycznych 
   wyliczone przez Ministerstwo Finansów  -  97,22% planu</t>
  </si>
  <si>
    <t xml:space="preserve"> - udziały w podatku dochodowym od osób prawnych przekazywane 
   za pośrednictwem Urzędów Skarbowych  w wysokości 5 % wpływów  
   z terenu naszej gminy - 67,85% planu                                                                                            </t>
  </si>
  <si>
    <t>Dział 600 - Transport i łączność</t>
  </si>
  <si>
    <t>Opłata za zajęcie pasa drogowego</t>
  </si>
  <si>
    <t>Opłaty za wieczyste użytkowanie gruntów, czynsze z lokali mieszkalnych, czynsz z zespołu pałacowo-parkowego w Kiernozi, ośrodka zdrowia, zwrot kosztów upomnienia oraz odsetki za nieterminowe wpłaty.</t>
  </si>
  <si>
    <t>Wpływy z tytułu prowizji za rozliczanie podatku dochodowego od osób fizycznych, zwrot nadpłaty za energię z 2011 r.</t>
  </si>
  <si>
    <t>6) Odsetki za nieterminowe regulowanie należności przez osoby prawne 
    oraz koszty upomnień  .</t>
  </si>
  <si>
    <t>Wpływy z podatków od osób prawnych zrealizowano w 90,25%:</t>
  </si>
  <si>
    <t xml:space="preserve">  Wpływy z podatków i opłat  od osób fizycznych zrealizowano w  102,48 %:</t>
  </si>
  <si>
    <t>Wpływy z tytułu opłat za korzystanie ze środowiska otrzymane z UM w Łodzi oraz kara za 2011 rok</t>
  </si>
  <si>
    <t>Plan na 2012 rok wynosi 712 299 zł, otrzymano 96,92% planu rocznego:</t>
  </si>
  <si>
    <t>Plan dochodów własnych ogółem wynosi 1 976 510,21 zł, wykonano 
105,69 % planu rocznego.</t>
  </si>
  <si>
    <r>
      <t xml:space="preserve">Odroczono termin płatności osobie prawnej płacącej podatek od nieruchomości w kwocie 
</t>
    </r>
    <r>
      <rPr>
        <b/>
        <sz val="12"/>
        <rFont val="Times New Roman"/>
        <family val="1"/>
      </rPr>
      <t xml:space="preserve">8 558 zł, </t>
    </r>
    <r>
      <rPr>
        <sz val="12"/>
        <rFont val="Times New Roman"/>
        <family val="1"/>
      </rPr>
      <t xml:space="preserve">a także udzielono ulgi osobom fizycznym - od budynków mieszkalnych w kwocie
</t>
    </r>
    <r>
      <rPr>
        <b/>
        <sz val="12"/>
        <rFont val="Times New Roman"/>
        <family val="1"/>
      </rPr>
      <t>13 008,56 zł</t>
    </r>
    <r>
      <rPr>
        <sz val="12"/>
        <rFont val="Times New Roman"/>
        <family val="1"/>
      </rPr>
      <t xml:space="preserve">, natomiast w podatku rolnym od osób fizycznych odroczono kwotę </t>
    </r>
    <r>
      <rPr>
        <b/>
        <sz val="12"/>
        <rFont val="Times New Roman"/>
        <family val="1"/>
      </rPr>
      <t>398,00 zł.</t>
    </r>
  </si>
  <si>
    <t>Wydatki bieżące w 2012 roku wynoszą 7 880 773,65 zł i stanowią 75,63% wydatków wykonanych ogółem, natomiast wydatki majątkowe wynoszą 2 539 570,98 zł co stanowi 24,37% wydatków wykonanych.</t>
  </si>
  <si>
    <t>Dochodami budżetu gminy są: dotacje i subwencje, które stanowią 69,82% dochodów wykonanych ogółem, udziały w podatku dochodowym od osób prawnych i od osób fizycznych, które stanowią 7,50% oraz dochody własne, które stanowią 22,68%.</t>
  </si>
  <si>
    <t>1) Uzgodnienia zmian w projekcie kanalizacji</t>
  </si>
  <si>
    <t>Złożono 751 sztuk wniosków o zwrot podatku akcyzowego na 5 318,2478 ha.</t>
  </si>
  <si>
    <t>Rozdział   85151</t>
  </si>
  <si>
    <t>28) Realizacja Gminnego Programu Przeciwdziałania Narkomanii</t>
  </si>
  <si>
    <t>Plan wydatków majątkowych na 2012 rok wynosił 2 613 736,00 zł natomiast wykonanie  
2 539 570,98 zł co daje 97,16% planu rocznego. Dokonano wydatków na:</t>
  </si>
  <si>
    <t>Budowa kanalizacji sanitarnej w Kiernozi oraz koszty nadzoru inwestorskiego.</t>
  </si>
  <si>
    <t>Zrealizowano przebudowę drogi gminnej w miejscowości Stępów o dł. 1 700 mb</t>
  </si>
  <si>
    <t>Dofinansowanie dla OSP Osiny na zakup pompy szlamowej i agregatu prądotwórczego</t>
  </si>
  <si>
    <t>Zrealizowano zadanie: "Budowa boiska wielofunkcyjnego, odwodnienia, nawierzchni i ogrodzenia terenu w Kiernozi" oraz poniesiono koszty nadzoru inwestorskiego</t>
  </si>
  <si>
    <t xml:space="preserve">STOPIEŃ ZAAWANSOWANIA PROGRAMÓW WIELOLETNICH W 2012 ROKU </t>
  </si>
  <si>
    <t>Poniesiono wydatki m.in. na zakup i transport kruszywa i tłucznia na równanie dróg i poboczy, zakup znaków drogowych, piachu do posypywania dróg gminnych, odśnieżanie, ubezpieczenie oraz remont dróg gminnych.</t>
  </si>
  <si>
    <t>Koszty ubezpieczenia mienia komunalnego, energii, oraz prac remontowych - przebudowa kominów oraz naprawy dachu w Stępowie i Sokołowie</t>
  </si>
  <si>
    <t>Są to wydatki na wynagrodzenia pracowników Urzędu Gminy, na ryczałty samochodowe, wyjazdy służbowe, koszty szkoleń, zakup materiałów biurowych, koszty rozmów telefonicznych, opłaty pocztowe, koszty ogrzewania lokalu, zużycia energii  oraz inne wydatki  związane z bieżącą działalnością Urzędu, a także remontem pieca w Urzędzie.</t>
  </si>
  <si>
    <t>Koszty m.in. wypłaty ekwiwalentu za udział w akcjach ratowniczych, wynagrodzenia i badania kierowców, prenumeraty, paliwa i części do samochodów. Zakupiono artykuły na remont OSP Kiernozia, mundury oraz energię.</t>
  </si>
  <si>
    <t>Zapłacono za prenumeratę "Przeglądu OC", zakupiono pilarkę do drzewa i plandekę.</t>
  </si>
  <si>
    <t>Prace związane z realizacją budowy zaplanowane są w latach 2012 - 2013</t>
  </si>
  <si>
    <t>Gminy Kiernozia na lata 2012-2014 wynosi 6 512 010 zł.</t>
  </si>
  <si>
    <t>Wpłata ta stanowi wkład własny Gminy Kiernozia jako członka Związku. Wpłaty są planowane na lata 2011-2014 na łączną kwotę 216 601,00 zł.</t>
  </si>
  <si>
    <r>
      <t xml:space="preserve">W 2012 roku wpłacono kwotę  </t>
    </r>
    <r>
      <rPr>
        <b/>
        <sz val="11"/>
        <rFont val="Times New Roman"/>
        <family val="1"/>
      </rPr>
      <t>72 199,83 zł</t>
    </r>
    <r>
      <rPr>
        <sz val="11"/>
        <rFont val="Times New Roman"/>
        <family val="1"/>
      </rPr>
      <t xml:space="preserve"> co stanowiło 100% planu.</t>
    </r>
  </si>
  <si>
    <r>
      <t xml:space="preserve">W 2012 roku wpłacono kwotę </t>
    </r>
    <r>
      <rPr>
        <b/>
        <sz val="11"/>
        <rFont val="Times New Roman"/>
        <family val="1"/>
      </rPr>
      <t xml:space="preserve"> 61 517,53 zł</t>
    </r>
    <r>
      <rPr>
        <sz val="11"/>
        <rFont val="Times New Roman"/>
        <family val="1"/>
      </rPr>
      <t xml:space="preserve"> co stanowiło 98,82% planu.</t>
    </r>
  </si>
  <si>
    <t xml:space="preserve">* umowa na dowożenie uczniów do szkół - łącznie zapłacono 126 665,99 zł co stanowi </t>
  </si>
  <si>
    <t xml:space="preserve">* umowa na konserwację oświetlenia ulicznego - łącznie zapłacono 41 438,88 zł </t>
  </si>
  <si>
    <t>* umowa na zakup oleju opałowego - łącznie koszty wyniosły 176 683,53 zł co stanowi 99,82%</t>
  </si>
  <si>
    <r>
      <rPr>
        <b/>
        <sz val="11"/>
        <rFont val="Times New Roman"/>
        <family val="1"/>
      </rPr>
      <t>1 606 071,11</t>
    </r>
    <r>
      <rPr>
        <sz val="11"/>
        <rFont val="Times New Roman"/>
        <family val="1"/>
      </rPr>
      <t xml:space="preserve"> zł co stanowi 97,75% planu.</t>
    </r>
  </si>
  <si>
    <r>
      <t xml:space="preserve">Zaplanowano realizację zadania </t>
    </r>
    <r>
      <rPr>
        <i/>
        <sz val="11"/>
        <rFont val="Times New Roman"/>
        <family val="1"/>
      </rPr>
      <t xml:space="preserve">"Opracowanie projektu zmiany Studium Uwarunkowań i Kierunków Zagospodarowania Przestrzennego oraz opracowania zmian do Miejscowego Planu Zagospodarowania Przestrzennego Gminy Kiernozia" </t>
    </r>
    <r>
      <rPr>
        <sz val="11"/>
        <rFont val="Times New Roman"/>
        <family val="1"/>
      </rPr>
      <t>w latach 2012 - 2014.</t>
    </r>
  </si>
  <si>
    <t>WYDATKI NA REALIZACJĘ PROGRAMÓW FINANSOWANYCH Z UDZIAŁEM ŚRODKÓW, O KTÓRYCH MOWA W ART. 5 UST.1 PKT 2 I 3</t>
  </si>
  <si>
    <r>
      <t xml:space="preserve">W 2012 roku ponoszono </t>
    </r>
    <r>
      <rPr>
        <b/>
        <sz val="12"/>
        <rFont val="Times New Roman"/>
        <family val="1"/>
      </rPr>
      <t>wydatki na realizację programów finansowanych z udziałem środków, o których mowa w art. 5 ust. 1 pkt 2 i 3 - realizowane były:</t>
    </r>
  </si>
  <si>
    <t>7) Podatek od nieruchomości od osób fizycznych</t>
  </si>
  <si>
    <t>8) Podatek rolny od osób fizycznych</t>
  </si>
  <si>
    <t>9) Podatek leśny od osób fizycznych</t>
  </si>
  <si>
    <t>10) Podatek od środków transportowych od osób fizycznych</t>
  </si>
  <si>
    <t>11) Podatek od spadków i darowizn -</t>
  </si>
  <si>
    <t>12) Opłata od posiadania psów</t>
  </si>
  <si>
    <t>13) Opłata targowa</t>
  </si>
  <si>
    <t>14) Podatek od czynności cywilnoprawnych -</t>
  </si>
  <si>
    <t>15) Zwrot kosztów upomnienia</t>
  </si>
  <si>
    <t>16) Odsetki od nieterminowych wpłat z tytułu podatków i opłat</t>
  </si>
  <si>
    <t>17) Wpływy z opłaty skarbowej</t>
  </si>
  <si>
    <t>18) Wpłaty za zajęcie pasa drogowego</t>
  </si>
  <si>
    <t>7) Plan zagospodarowania przestrzennego gminy</t>
  </si>
  <si>
    <t>8) Koszty utrzymania cmentarza wojskowego w Kiernozi</t>
  </si>
  <si>
    <t>9) Administracja państwowa</t>
  </si>
  <si>
    <t>10) Utrzymanie Rady Gminy</t>
  </si>
  <si>
    <t>11) Administracja samorządowa</t>
  </si>
  <si>
    <t xml:space="preserve">14) Koszty prowizji sołtysów i inkasentów oraz druków i materiałów 
       biurowych oraz szkoleń związanych z poborem podatków i opłat </t>
  </si>
  <si>
    <t>15) Koszty prowadzenia i aktualizacji stałego rejestru wyborców</t>
  </si>
  <si>
    <t>16) Utrzymanie 9 jednostek OSP</t>
  </si>
  <si>
    <t>17) Wydatki na obronę cywilną</t>
  </si>
  <si>
    <t>18) Odsetki od pożyczki</t>
  </si>
  <si>
    <t>19) Utrzymanie Szkoły Podstawowej w Kiernozi</t>
  </si>
  <si>
    <t>20) Utrzymanie Przedszkola Samorządowego w Kiernozi</t>
  </si>
  <si>
    <t>21) Utrzymanie Gimnazjum w Kiernozi</t>
  </si>
  <si>
    <t>22) Dowożenie dzieci do szkół w Kiernozi</t>
  </si>
  <si>
    <t>23) Dokształcanie zawodowe nauczycieli</t>
  </si>
  <si>
    <t>24) Dotacja dla Miasta Płocka na obsługę KZP dla pracowników oświaty</t>
  </si>
  <si>
    <t>25) Dotacja na zakładowy fundusz socjalny dla nauczycieli emerytów
      i rencistów</t>
  </si>
  <si>
    <t>26) Zakup łóżeczka dla Szpitala w Łowiczu
      Problemów Alkoholowych</t>
  </si>
  <si>
    <t>27) Realizacja Gminnego Programu Profilaktyki  i Rozwiązywania 
      Problemów Alkoholowych</t>
  </si>
  <si>
    <t>28) Świadczenia rodzinne</t>
  </si>
  <si>
    <t>29) Składki na ubezpieczenia zdrowotne opłacane za osoby pobierające 
      niektóre świadczenia  z pomocy społecznej oraz niektóre 
      świadczenia rodzinne</t>
  </si>
  <si>
    <t xml:space="preserve">30) Zasiłki i pomoc w naturze </t>
  </si>
  <si>
    <t>31) Dodatki mieszkaniowe</t>
  </si>
  <si>
    <t>32) Zasiłki stałe</t>
  </si>
  <si>
    <t>33) Utrzymanie Gminnego Ośrodka Pomocy Społecznej  w Kiernozi</t>
  </si>
  <si>
    <t>34) Usługi opiekuńcze</t>
  </si>
  <si>
    <t>35) Koszty pobytu mieszkańca gminy w Domu Pomocy Społecznej</t>
  </si>
  <si>
    <t>36) Wydatki poniesione w ramach Programu Operacyjnego Kapitał Ludzki zgodnie z wnioskiem o dofinansowanie projektu.
       Kapitał Ludzki</t>
  </si>
  <si>
    <t>37) Dożywianie dzieci</t>
  </si>
  <si>
    <t>38) Dopłata do świadczeń pielęgnacyjncyh</t>
  </si>
  <si>
    <t>39)  Koszty prac społęcznie użytecznych</t>
  </si>
  <si>
    <t>50) Wydatki na działalność sportową  w gminie</t>
  </si>
  <si>
    <t>51) Dotacja celowa dla LKS Kopernik</t>
  </si>
  <si>
    <t>Wydatki na utrzymanie dozorcy ulic, zakup paliwa do kosiarki oraz inne wydatki związane z utrzymaniem czystości na ulicach w Kiernozi, a także wydatki związane z selektywną zbiórką odpadów, zakupem drzew i krzewów  itp. w związku z wydatkami na ochronę środowiska.</t>
  </si>
  <si>
    <t>Koszty m.in. zakupu nagród dla dzieci w konkursie, dyżuru psychologa w punkcie interwencji kryzysowej, koszty sądowe,  a także koszty zajęć dla dzieci.</t>
  </si>
  <si>
    <t>Koszty m.in. utrzymania domeny internetowej, zakupu materiałów papierniczych, zamieszczenie życzeń, zakup choinki, światełek, zakup gadżetów reklamowych, kalendarzy i toreb.</t>
  </si>
  <si>
    <t>Powierzchnia w/w gruntów - 31,0550 ha, wartość  gruntów - 204 581,94 zł, wartość budynków – 3 385 691,25 zł</t>
  </si>
  <si>
    <t>Wymieniono okna w budynku ośrodka zdrowia i zwiększono wartość budynku o 17 655,86 zł.</t>
  </si>
  <si>
    <r>
      <t xml:space="preserve">Wartość działki wynosi </t>
    </r>
    <r>
      <rPr>
        <b/>
        <sz val="10"/>
        <rFont val="Arial CE"/>
        <family val="0"/>
      </rPr>
      <t>21 000,00 zł</t>
    </r>
    <r>
      <rPr>
        <sz val="10"/>
        <rFont val="Arial CE"/>
        <family val="0"/>
      </rPr>
      <t xml:space="preserve">, wartość budynku </t>
    </r>
    <r>
      <rPr>
        <b/>
        <sz val="10"/>
        <rFont val="Arial CE"/>
        <family val="0"/>
      </rPr>
      <t>153 228,67 zł.</t>
    </r>
  </si>
  <si>
    <r>
      <t xml:space="preserve">W wyniku rozliczenia roku 2012 oraz kumulując nadwyżkę budżetu z lat ubiegłych w kwocie 
</t>
    </r>
    <r>
      <rPr>
        <b/>
        <sz val="12"/>
        <rFont val="Times New Roman"/>
        <family val="1"/>
      </rPr>
      <t>469 130,81 zł,</t>
    </r>
    <r>
      <rPr>
        <sz val="12"/>
        <rFont val="Times New Roman"/>
        <family val="1"/>
      </rPr>
      <t xml:space="preserve"> pozostały do wprowadzenia do budżetu na 2013 rok, wolne środki pieniężne jako nadwyżka środków pieniężnych na rachunku bieżącym budżetu jednostki samorządu terytorialnego, wynikające z rozliczenia pożyczek w kwocie </t>
    </r>
    <r>
      <rPr>
        <b/>
        <sz val="12"/>
        <rFont val="Times New Roman"/>
        <family val="1"/>
      </rPr>
      <t>1 199 382,28 zł,</t>
    </r>
    <r>
      <rPr>
        <sz val="12"/>
        <rFont val="Times New Roman"/>
        <family val="1"/>
      </rPr>
      <t xml:space="preserve"> zaciągniętych 
w 2012 roku.</t>
    </r>
  </si>
  <si>
    <t>Wydatki związane z zakupem wyposażenia, remont podłóg - ułożenie parkietu oraz inne wydatki związane  z bieżącą działalnością szkoły.</t>
  </si>
  <si>
    <r>
      <t xml:space="preserve"> -  w ramach POKL na lata 2007 - 2013 na projekt </t>
    </r>
    <r>
      <rPr>
        <b/>
        <i/>
        <sz val="11"/>
        <rFont val="Times New Roman"/>
        <family val="1"/>
      </rPr>
      <t>"Nowe kwalifikacje Twoją szansą"</t>
    </r>
    <r>
      <rPr>
        <sz val="11"/>
        <rFont val="Times New Roman"/>
        <family val="1"/>
      </rPr>
      <t xml:space="preserve">  realizowany przez GOPS w Kiernozi w kwocie </t>
    </r>
    <r>
      <rPr>
        <b/>
        <sz val="11"/>
        <rFont val="Times New Roman"/>
        <family val="1"/>
      </rPr>
      <t>106 012,86 zł</t>
    </r>
  </si>
  <si>
    <r>
      <t xml:space="preserve"> -  w ramach Programu Rozwoju Obszarów Wiejskich na lata 2007 - 2013  na projekt </t>
    </r>
    <r>
      <rPr>
        <b/>
        <i/>
        <sz val="11"/>
        <rFont val="Times New Roman"/>
        <family val="1"/>
      </rPr>
      <t xml:space="preserve">"Budowa boiska wielofunkcyjnego, odwodnienia, nawierzchni i ogrodzenia terenu w Kiernozi" 
</t>
    </r>
    <r>
      <rPr>
        <sz val="11"/>
        <rFont val="Times New Roman"/>
        <family val="1"/>
      </rPr>
      <t>w kwocie</t>
    </r>
    <r>
      <rPr>
        <b/>
        <sz val="11"/>
        <rFont val="Times New Roman"/>
        <family val="1"/>
      </rPr>
      <t xml:space="preserve"> 433 189,47 zł.</t>
    </r>
  </si>
  <si>
    <t>90001</t>
  </si>
  <si>
    <t>Stan na 
31.12.2012</t>
  </si>
  <si>
    <r>
      <t xml:space="preserve">Wolne środki pieniężne wynoszą </t>
    </r>
    <r>
      <rPr>
        <b/>
        <sz val="12"/>
        <rFont val="Times New Roman"/>
        <family val="1"/>
      </rPr>
      <t>458 791,70 z</t>
    </r>
    <r>
      <rPr>
        <sz val="12"/>
        <rFont val="Times New Roman"/>
        <family val="1"/>
      </rPr>
      <t>ł.</t>
    </r>
  </si>
  <si>
    <r>
      <t xml:space="preserve">Projekt </t>
    </r>
    <r>
      <rPr>
        <b/>
        <i/>
        <sz val="11"/>
        <rFont val="Times New Roman"/>
        <family val="1"/>
      </rPr>
      <t>"Nowe kwalifikacje Twoją szansą"</t>
    </r>
    <r>
      <rPr>
        <sz val="11"/>
        <rFont val="Times New Roman"/>
        <family val="1"/>
      </rPr>
      <t xml:space="preserve">  realizowany przez GOPS w Kiernozi zaplanowany był w wysokości </t>
    </r>
    <r>
      <rPr>
        <b/>
        <sz val="11"/>
        <rFont val="Times New Roman"/>
        <family val="1"/>
      </rPr>
      <t>106 703,27 zł</t>
    </r>
    <r>
      <rPr>
        <sz val="11"/>
        <rFont val="Times New Roman"/>
        <family val="1"/>
      </rPr>
      <t xml:space="preserve"> i został zrealizowany w kwocie </t>
    </r>
    <r>
      <rPr>
        <b/>
        <sz val="11"/>
        <rFont val="Times New Roman"/>
        <family val="1"/>
      </rPr>
      <t xml:space="preserve">106 012,86 zł. </t>
    </r>
    <r>
      <rPr>
        <sz val="11"/>
        <rFont val="Times New Roman"/>
        <family val="1"/>
      </rPr>
      <t xml:space="preserve">Od wprowadzenia projektu do budżetu Uchwałą Rady Gminy XIII/80/12 z dn. 11.05.2012 r. do końca roku budżetowego </t>
    </r>
    <r>
      <rPr>
        <b/>
        <sz val="11"/>
        <rFont val="Times New Roman"/>
        <family val="1"/>
      </rPr>
      <t>nie wprowadzano żadnych zmian</t>
    </r>
    <r>
      <rPr>
        <sz val="11"/>
        <rFont val="Times New Roman"/>
        <family val="1"/>
      </rPr>
      <t>.</t>
    </r>
  </si>
  <si>
    <r>
      <t xml:space="preserve">Projekt </t>
    </r>
    <r>
      <rPr>
        <b/>
        <i/>
        <sz val="11"/>
        <rFont val="Times New Roman"/>
        <family val="1"/>
      </rPr>
      <t xml:space="preserve">"Budowa boiska wielofunkcyjnego, odwodnienia, nawierzchni i ogrodzenia terenu w Kiernozi" </t>
    </r>
    <r>
      <rPr>
        <sz val="11"/>
        <rFont val="Times New Roman"/>
        <family val="1"/>
      </rPr>
      <t xml:space="preserve">zaplanowany był na 2012 rok w wysokości </t>
    </r>
    <r>
      <rPr>
        <b/>
        <sz val="11"/>
        <rFont val="Times New Roman"/>
        <family val="1"/>
      </rPr>
      <t>460 526,00 zł</t>
    </r>
    <r>
      <rPr>
        <sz val="11"/>
        <rFont val="Times New Roman"/>
        <family val="1"/>
      </rPr>
      <t>, a został zrealizowany w kwocie</t>
    </r>
    <r>
      <rPr>
        <b/>
        <sz val="11"/>
        <rFont val="Times New Roman"/>
        <family val="1"/>
      </rPr>
      <t xml:space="preserve"> 433 189,47 zł.</t>
    </r>
  </si>
  <si>
    <r>
      <t xml:space="preserve">Projekt wprowadzono do budżetu Uchwałą Rady Gminy XII/75/12 z dn. 04.04.2012 r. w wysokości wydatków na 2012 rok </t>
    </r>
    <r>
      <rPr>
        <b/>
        <sz val="11"/>
        <rFont val="Times New Roman"/>
        <family val="1"/>
      </rPr>
      <t xml:space="preserve">460 526,00 zł. </t>
    </r>
    <r>
      <rPr>
        <sz val="11"/>
        <rFont val="Times New Roman"/>
        <family val="1"/>
      </rPr>
      <t xml:space="preserve">Uchwałą Rady Gminy nr XVI/97/12 z dnia 23.10.2012 r. </t>
    </r>
    <r>
      <rPr>
        <b/>
        <sz val="11"/>
        <rFont val="Times New Roman"/>
        <family val="1"/>
      </rPr>
      <t>wprowadzono zmianę</t>
    </r>
    <r>
      <rPr>
        <sz val="11"/>
        <rFont val="Times New Roman"/>
        <family val="1"/>
      </rPr>
      <t xml:space="preserve">, na podstawie podpisanego Aneksu do umowy o przyznanie pomocy na kwotę 433 189,47 zł  i w takiej wysokości zrealizowano wydatki. </t>
    </r>
  </si>
  <si>
    <r>
      <t xml:space="preserve">i zostały rozpoczęte w styczniu 2012 roku. Za prace wykonane do sierpnia 2012 roku dokonano zapłaty, za wykonanie pozostałej części prac zapłata w wysokości brutto </t>
    </r>
    <r>
      <rPr>
        <b/>
        <sz val="11"/>
        <rFont val="Times New Roman"/>
        <family val="1"/>
      </rPr>
      <t xml:space="preserve">3 310 959,56 zł </t>
    </r>
    <r>
      <rPr>
        <sz val="11"/>
        <rFont val="Times New Roman"/>
        <family val="1"/>
      </rPr>
      <t>nastąpi 
w 2013 roku (w tym VAT  619 122,52 zł)</t>
    </r>
  </si>
  <si>
    <t>W ramach budowy kanalizacji sanitarnej w Kiernozi poniesiono wydatki - w kwocie  netto</t>
  </si>
  <si>
    <r>
      <t xml:space="preserve">W 2011 roku wpłacono </t>
    </r>
    <r>
      <rPr>
        <b/>
        <sz val="11"/>
        <rFont val="Times New Roman"/>
        <family val="1"/>
      </rPr>
      <t xml:space="preserve">24 066,61 zł. </t>
    </r>
    <r>
      <rPr>
        <sz val="11"/>
        <rFont val="Times New Roman"/>
        <family val="1"/>
      </rPr>
      <t>Zaawansowanie realizacji programu na koniec 2012 roku wynosi 43%.</t>
    </r>
  </si>
  <si>
    <t xml:space="preserve">Zaawansowanie realizacji programu na koniec 2012 roku wynosi 20%. </t>
  </si>
  <si>
    <t xml:space="preserve">Zaawansowanie realizacji programu na koniec 2012 roku wynosi 37%. </t>
  </si>
  <si>
    <t xml:space="preserve">   99,74% planu, który wynosił 127 000 zł.</t>
  </si>
  <si>
    <r>
      <t xml:space="preserve">Łączne koszty sporządzenia projektu w latach 2012 - 2014 wyniosą </t>
    </r>
    <r>
      <rPr>
        <b/>
        <sz val="11"/>
        <rFont val="Times New Roman"/>
        <family val="1"/>
      </rPr>
      <t>304 000 zł</t>
    </r>
    <r>
      <rPr>
        <sz val="11"/>
        <rFont val="Times New Roman"/>
        <family val="1"/>
      </rPr>
      <t>.</t>
    </r>
  </si>
  <si>
    <t xml:space="preserve">   planu, który wynosił 180 000 zł</t>
  </si>
  <si>
    <t>* umowa licencyjno-serwisowa na obsługę "Systemu USC" - łącznie 1 969,23 co stanowi 93,77% 
   planu, który wynosił 2 100 zł.</t>
  </si>
  <si>
    <t xml:space="preserve">   co stanowi 90,08% planu, który wynosił 50 000 zł. </t>
  </si>
  <si>
    <t>* umowa na obsługę BIP - łącznie 1 476,00 co stanowi 100% planu.</t>
  </si>
  <si>
    <t>Wytwarzanie i zaopatrywanie w energię elektryczną, gaz i wodę</t>
  </si>
  <si>
    <t>0690</t>
  </si>
  <si>
    <t>Wpływy z różnych opłat</t>
  </si>
  <si>
    <t>0910</t>
  </si>
  <si>
    <t>Odsetki od nieterminowych wpłat z tytułu podatków i opłat</t>
  </si>
  <si>
    <t>Transport i łączność</t>
  </si>
  <si>
    <t>Gospodarka mieszkaniowa</t>
  </si>
  <si>
    <t>0470</t>
  </si>
  <si>
    <t>0870</t>
  </si>
  <si>
    <t>Wpływy ze sprzedaży składników majątkowych</t>
  </si>
  <si>
    <t>Administracja publiczna</t>
  </si>
  <si>
    <t>0970</t>
  </si>
  <si>
    <t>2010</t>
  </si>
  <si>
    <t>2360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</si>
  <si>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</si>
  <si>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</si>
  <si>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>Bezpieczeństwo publiczne i ochrona przeciwpożarowa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</si>
  <si>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</si>
  <si>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</si>
  <si>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</si>
  <si>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</si>
  <si>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</si>
  <si>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</si>
  <si>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</si>
  <si>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</si>
  <si>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</si>
  <si>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</si>
  <si>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</si>
  <si>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0500</t>
  </si>
  <si>
    <t>Różne rozliczenia</t>
  </si>
  <si>
    <t>0920</t>
  </si>
  <si>
    <t>Pozostałe odsetki</t>
  </si>
  <si>
    <t>2920</t>
  </si>
  <si>
    <t>Oświata i wychowanie</t>
  </si>
  <si>
    <t>2030</t>
  </si>
  <si>
    <t>Dotacje celowe otrzymane z budżetu państwa na realizację własnych zadań bieżących gmin (związków gmin)</t>
  </si>
  <si>
    <t>Ochrona zdrowia</t>
  </si>
  <si>
    <t>0480</t>
  </si>
  <si>
    <t>zaległości</t>
  </si>
  <si>
    <t>nadpłaty</t>
  </si>
  <si>
    <t>Opłata za wodę</t>
  </si>
  <si>
    <t>Czynsze</t>
  </si>
  <si>
    <t>Podatek od czynności cywilnoprawnych</t>
  </si>
  <si>
    <t>Pomoc społeczna</t>
  </si>
  <si>
    <t>Edukacyjna opieka wychowawcza</t>
  </si>
  <si>
    <t>OGÓŁEM</t>
  </si>
  <si>
    <t>2) Podatek od nieruchomości od osób prawnych</t>
  </si>
  <si>
    <t>3) Podatek rolny od osób  prawnych</t>
  </si>
  <si>
    <t xml:space="preserve">4) Podatek leśny od osób prawnych </t>
  </si>
  <si>
    <t>Dział 758 - Różne rozliczenia</t>
  </si>
  <si>
    <t>Odsetki od lokat terminowych na rachunkach bankowych</t>
  </si>
  <si>
    <t>Dział 801 - Oświata i wychowanie</t>
  </si>
  <si>
    <t xml:space="preserve">Opłaty za pobyt dziecka w przedszkolu </t>
  </si>
  <si>
    <t>Dział 851 - Ochrona zdrowia</t>
  </si>
  <si>
    <t>Opłaty za wydane zezwolenia na sprzedaż alkoholu</t>
  </si>
  <si>
    <t>Dział 852 - Pomoc społeczna</t>
  </si>
  <si>
    <t>Odpłatność za świadczone usługi opiekuńcze</t>
  </si>
  <si>
    <t>Dział 854 - Edukacyjna opieka wychowawcza</t>
  </si>
  <si>
    <t>Za posiłki wydawane w stołówce przy Szkole Podstawowej  w Kiernozi</t>
  </si>
  <si>
    <t>Rozdział</t>
  </si>
  <si>
    <t>Treść</t>
  </si>
  <si>
    <t>Plan</t>
  </si>
  <si>
    <t>01008</t>
  </si>
  <si>
    <t>Melioracje wodne</t>
  </si>
  <si>
    <t>Wydatki bieżące</t>
  </si>
  <si>
    <t>01010</t>
  </si>
  <si>
    <t>Infrastruktura wodociągowa i sanitacyjna wsi</t>
  </si>
  <si>
    <t>Wydatki majątkowe</t>
  </si>
  <si>
    <t>01030</t>
  </si>
  <si>
    <t>Izby rolnicze</t>
  </si>
  <si>
    <t>01095</t>
  </si>
  <si>
    <t>Pozostała działalność</t>
  </si>
  <si>
    <t>w tym:</t>
  </si>
  <si>
    <t>Wytwarzanie i zaopatrywanie                                  w energię elektryczną, gaz i wodę</t>
  </si>
  <si>
    <t>Dostarczanie wody</t>
  </si>
  <si>
    <t>Drogi publiczne gminne</t>
  </si>
  <si>
    <t>Gospodarka gruntami i  nieruchomościami</t>
  </si>
  <si>
    <t>Działalność usługowa</t>
  </si>
  <si>
    <t>Cmentarze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</si>
  <si>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</si>
  <si>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</si>
  <si>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</si>
  <si>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</si>
  <si>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</si>
  <si>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</si>
  <si>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</si>
  <si>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</si>
  <si>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Obsługa długu publicznego</t>
  </si>
  <si>
    <t>obsługa długu</t>
  </si>
  <si>
    <t>Rezerwy ogólne i celowe</t>
  </si>
  <si>
    <t>Szkoły podstawowe</t>
  </si>
  <si>
    <t>Przedszkola</t>
  </si>
  <si>
    <t>Gimnazja</t>
  </si>
  <si>
    <t>Komisje egzaminacyjne</t>
  </si>
  <si>
    <t>Dokształcanie i doskonalenie nauczycieli</t>
  </si>
  <si>
    <t>Przeciwdziałanie alkoholizmowi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</si>
  <si>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</si>
  <si>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</si>
  <si>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</si>
  <si>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</si>
  <si>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</si>
  <si>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</si>
  <si>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</si>
  <si>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</si>
  <si>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</si>
  <si>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</si>
  <si>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</si>
  <si>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Wydatki</t>
  </si>
  <si>
    <t>Dochody własne według działów wynoszą odpowiednio:</t>
  </si>
  <si>
    <t>Dział 020 - Leśnictwo</t>
  </si>
  <si>
    <t>Dział 400 - Wytwarzanie i zaopatrywanie w energię elektryczną, gaz i wodę</t>
  </si>
  <si>
    <t>Czynsz za dzierżawę terenów łowieckich</t>
  </si>
  <si>
    <t xml:space="preserve">Opłata za wodę </t>
  </si>
  <si>
    <t>Dział 700 - Gospodarka mieszkaniowa</t>
  </si>
  <si>
    <t>Dział 750 - Administracja publiczna</t>
  </si>
  <si>
    <t>Dochody z tytułu wydawania dowodów osobistych</t>
  </si>
  <si>
    <t>Dział 756 - Dochody od osób prawnych, od osób fizycznych i od 
                 innych jednostek nieposiadających osobowości prawnej 
                 oraz wydatki związane z ich poborem</t>
  </si>
  <si>
    <t>Dochody</t>
  </si>
  <si>
    <t>Razem</t>
  </si>
  <si>
    <t>Podatek rolny</t>
  </si>
  <si>
    <t>Podatek od nieruchomości</t>
  </si>
  <si>
    <t>Podatek od środków transportowych</t>
  </si>
  <si>
    <t>Kultura i ochrona dziedzictwa narodowego</t>
  </si>
  <si>
    <t>Biblioteki</t>
  </si>
  <si>
    <t>Kultura fizyczna i sport</t>
  </si>
  <si>
    <t>Zadania w zakresie kultury fizycznej i sportu</t>
  </si>
  <si>
    <t>Otrzymano następujące rodzaje dotacji i subwencji:</t>
  </si>
  <si>
    <t>Podatek dochodowy od osób fizycznych</t>
  </si>
  <si>
    <t>wydatki bieżące</t>
  </si>
  <si>
    <t>Zarządzanie kryzysowe</t>
  </si>
  <si>
    <t>Źródło dochodów</t>
  </si>
  <si>
    <t xml:space="preserve">Leśnictwo </t>
  </si>
  <si>
    <t>Dochody z najmu i dzierżawy składników majątkowych Skarbu Państwa, jednostek samorzadu terytorialnego lub innych jednostek zaliczanych do sektora finansów publicznych oraz innych umów o podobnym charakterze</t>
  </si>
  <si>
    <t>400</t>
  </si>
  <si>
    <t>700</t>
  </si>
  <si>
    <t>Wpływy z opłat za zarząd, użytkowanie  i użytkowanie wieczyste nieruchomości</t>
  </si>
  <si>
    <t>750</t>
  </si>
  <si>
    <t>Dotacje celowe otrzymane z budżetu państwa na realizację zadań bieżących z zakresu administracji rządowej oraz innych zadań zleconych gminie  (związkom gmin) ustawami</t>
  </si>
  <si>
    <t>Dochody jednostek samorządu terytorialnego związane z realizacją zadań z zakresu administracji rządowej oraz innych zadań zleconych ustawami</t>
  </si>
  <si>
    <t>751</t>
  </si>
  <si>
    <t>754</t>
  </si>
  <si>
    <t>756</t>
  </si>
  <si>
    <t>Podatek dochodowy od osób prawnych</t>
  </si>
  <si>
    <t>Podatek leśny</t>
  </si>
  <si>
    <t>Podatek od działalności gospodarczej osób fizycznych, opłacany w formie karty podatkowej</t>
  </si>
  <si>
    <t>Podatek od spadków i darowizn</t>
  </si>
  <si>
    <t>Opłata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</si>
  <si>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</si>
  <si>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</si>
  <si>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</si>
  <si>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758</t>
  </si>
  <si>
    <t>Subwencje ogólne z budżetu państwa</t>
  </si>
  <si>
    <t>801</t>
  </si>
  <si>
    <t>851</t>
  </si>
  <si>
    <t>852</t>
  </si>
  <si>
    <t>Opieka społeczna</t>
  </si>
  <si>
    <t>854</t>
  </si>
  <si>
    <t>Dochody ogółem</t>
  </si>
  <si>
    <t>%
wykonania
planu</t>
  </si>
  <si>
    <t xml:space="preserve"> </t>
  </si>
  <si>
    <t>1. W podatku od nieruchomości</t>
  </si>
  <si>
    <t>2. W podatku rolnym</t>
  </si>
  <si>
    <t>% wykonania</t>
  </si>
  <si>
    <t xml:space="preserve">Dochody </t>
  </si>
  <si>
    <t xml:space="preserve">Wydatki </t>
  </si>
  <si>
    <t>Obiekty sportowe</t>
  </si>
  <si>
    <t>Świadczenia rodzinne, świadczenie z funduszu alimentacyjnego oraz składki na ubezpieczenia emerytalne i rentowe z ubezpieczenia społecznego</t>
  </si>
  <si>
    <t>2009</t>
  </si>
  <si>
    <t>Rozdział   01030</t>
  </si>
  <si>
    <t>Przekazano 2 % wpływów z tytułu podatku rolnego i odsetek za zwłokę.</t>
  </si>
  <si>
    <t>Rozdział   01095</t>
  </si>
  <si>
    <t>Rozdział   01010</t>
  </si>
  <si>
    <t>3) Zwrot podatku akcyzowego zawartego w cenie oleju opałowego</t>
  </si>
  <si>
    <t>Rozdział   40002</t>
  </si>
  <si>
    <t>Rozdział   60016</t>
  </si>
  <si>
    <t>Rozdział   70005</t>
  </si>
  <si>
    <t>Rozdział   71004</t>
  </si>
  <si>
    <t>Rozdział   71035</t>
  </si>
  <si>
    <t>Rozdział   75011</t>
  </si>
  <si>
    <t>Rozdział   75022</t>
  </si>
  <si>
    <t>Rozdział   75023</t>
  </si>
  <si>
    <t>Rozdział   75075</t>
  </si>
  <si>
    <t>Rozdział   75095</t>
  </si>
  <si>
    <t>Rozdział   75101</t>
  </si>
  <si>
    <t>Rozdział   75412</t>
  </si>
  <si>
    <t>Rozdział   80101</t>
  </si>
  <si>
    <t>Rozdział   80104</t>
  </si>
  <si>
    <t>Rozdział   80110</t>
  </si>
  <si>
    <t>Rozdział   80113</t>
  </si>
  <si>
    <t>Rozdział   80145</t>
  </si>
  <si>
    <t>Rozdział   80146</t>
  </si>
  <si>
    <t>Rozdział   80195</t>
  </si>
  <si>
    <t>Rozdział   85212</t>
  </si>
  <si>
    <t>Rozdział   85213</t>
  </si>
  <si>
    <t>Rozdział   85214</t>
  </si>
  <si>
    <t>Rozdział   85215</t>
  </si>
  <si>
    <t>Rozdział   85219</t>
  </si>
  <si>
    <t>Rozdział   85228</t>
  </si>
  <si>
    <t>Rozdział   85401</t>
  </si>
  <si>
    <t>Rozdział   85415</t>
  </si>
  <si>
    <t>Rozdział   85446</t>
  </si>
  <si>
    <t>Rozdział   90001</t>
  </si>
  <si>
    <t>Rozdział   90003</t>
  </si>
  <si>
    <t>Rozdział   90015</t>
  </si>
  <si>
    <t>Rozdział   92109</t>
  </si>
  <si>
    <t>Rozdział   92116</t>
  </si>
  <si>
    <t>Rozdział   92195</t>
  </si>
  <si>
    <t>Rozdział   92605</t>
  </si>
  <si>
    <t xml:space="preserve">  I - D O T A C J E   I    S U B W E N C J E</t>
  </si>
  <si>
    <t xml:space="preserve">  II - U D Z I A Ł Y  W  P O D A T K A C H   S T A N O W I Ą C Y C H                          
        D O C H Ó D   B U D Ż E T U  P A Ń S T W A</t>
  </si>
  <si>
    <t xml:space="preserve">  III - D O C H O D Y   W Ł A S N E</t>
  </si>
  <si>
    <t>oraz inne wydatki związane z gospodarką nieruchomościami gminnymi.</t>
  </si>
  <si>
    <t>Rozdział   75414</t>
  </si>
  <si>
    <t>Wydatki na wynagrodzenia nauczycieli i pracowników obsługi szkoły.</t>
  </si>
  <si>
    <t>Wydatki na wynagrodzenia nauczycieli i pracowników obsługi przedszkola.</t>
  </si>
  <si>
    <t xml:space="preserve">Wydatki na bieżacą działalność placówki: koszty ogrzewania lokalu, koszty zużycia energii, zakup środków czystości, materiałów biurowych, pomocy dydaktycznych  i inne wydatki związane z bieżącą działalnością placówki. </t>
  </si>
  <si>
    <t>Wydatki rzeczowe m.in. na zakup środków czystości, materiałów biurowych, koszty rozmów telefonicznych, opłata pocztowa, koszty związane  z ogrzewaniem lokalu, koszty zużycia energii elektrycznej.</t>
  </si>
  <si>
    <t>Wydatki na wynagrodzenia nauczycieli i pracowników obsługi.  Pozostałe wydatki na utrzymanie placówki: koszty ogrzewania, koszty zużycia energii, zakup materiałów biurowych, wyposażenia itp.</t>
  </si>
  <si>
    <t>Środki na wynagrodzenie pracownika oraz zakup artykułów biurowych i wyposażenia.</t>
  </si>
  <si>
    <t>Wydatki związane z wypłatą świadczeń rodzinnych dla mieszkańców gminy.</t>
  </si>
  <si>
    <t>Wypłata wynagrodzeń - na umowę zlecenie dla osób świadczących usługi opiekuńcze.</t>
  </si>
  <si>
    <t>Rozdział   85295</t>
  </si>
  <si>
    <t>4) Koszty utrzymania wodociągu gminnego</t>
  </si>
  <si>
    <t>Zadania zlecone - ewidencja ludności, Urząd Stanu Cywilnego oraz obrona cywilna.</t>
  </si>
  <si>
    <t>Kierownicy jednostek otrzymują co miesiąc sprawozdanie z wykonania budżetu 
swojej jednostki.</t>
  </si>
  <si>
    <t>Szczegółowa analiza wykonania wydatków bieżących 
według rodzajów działalności:</t>
  </si>
  <si>
    <t>Poniesiono koszty wynagrodzenia pracownika, organizacji spotkania o charakterze integracyjnym dla beneficjentów, zakupu wyposażenia, artykułów biurowych oraz wypłaty zasiłków dla beneficjentów.</t>
  </si>
  <si>
    <t xml:space="preserve">5) Podatek od środków transportowych od osób prawnych </t>
  </si>
  <si>
    <t>Środki na wynagrodzenia pracowników oraz na wydatki rzeczowe - koszty zakupu materiałów biurowych, wypłaty ryczałtu samochodowego, koszty zużycia energii, rozmów telefonicznych, opłaty pocztowej itp. wydatki związane z bieżącą działalnością jednostki.</t>
  </si>
  <si>
    <t>Dochody z najmu i dzierżawy składników majątkowych Skarbu Państwa, jednostek samorządu terytorialnego lub innych jednostek zaliczanych do sektora finansów publicznych oraz innych umów o podobnym charakterze</t>
  </si>
  <si>
    <t>Obsługa papierów wartościowych, kredytów i pożyczek jednostek samorządu terytorialnego</t>
  </si>
  <si>
    <t>Domy i ośrodki kultury, świetlice i kluby</t>
  </si>
  <si>
    <t>Dowożenie uczniów do szkół</t>
  </si>
  <si>
    <t xml:space="preserve">Sprawozdanie opisowe z wykonania budżetu Gminy Kiernozia </t>
  </si>
  <si>
    <t>Za wydawane dowody osobiste oraz udostępnianie danych osobowych  Urząd Gminy ma prawo do 5 % zainkasowanej należności. Inkaso za wydanie 147 dowodów to kwota  4 410,00  zł z czego 220,50 zł to dochody Urzędu natomiast kwota 4 189,50 zł to dochody budżetu państwa. Udostępniano dane 2 razy - jest to kwota 62,00 zł, 
z tego 3,10 zł stanowi dochód gminy, a 58,90 zł budżetu państwa.</t>
  </si>
  <si>
    <t>20) Zwrot opłaty za hipotekę</t>
  </si>
  <si>
    <t>Dochody za wynajęcie sali w szkole i gimnazjum</t>
  </si>
  <si>
    <t>Rozdział   90095</t>
  </si>
  <si>
    <t>Rozdział   60014</t>
  </si>
  <si>
    <t>5) Utrzymanie dróg powiatowych</t>
  </si>
  <si>
    <t>Plan roczny wykonano w 100 %.</t>
  </si>
  <si>
    <t>Wykonanie planu rocznego 100 %.</t>
  </si>
  <si>
    <t>wykonano w  149,07 % planu rocznego.</t>
  </si>
  <si>
    <t>Zaległości w kwocie  17 116,04 zł oraz  353,97 zł nadpłaty.</t>
  </si>
  <si>
    <t>Zaległości w kwocie 88 158,60 zł oraz  1 825,00 zł nadpłaty.</t>
  </si>
  <si>
    <t>Zaległości w kwocie  251,41 zł oraz  24,40 zł nadpłaty.</t>
  </si>
  <si>
    <t>Zaległości w kwocie 1 658,40 zł</t>
  </si>
  <si>
    <t>Zaległości w wysokości  5,00 zł oraz nadpłaty  17,73 zł.</t>
  </si>
  <si>
    <t>Wykonanie planu rocznego - 164,92 %.</t>
  </si>
  <si>
    <t>Wykonanie planu rocznego - 112,65 %.</t>
  </si>
  <si>
    <t>Wykonanie planu rocznego - 118,56 %.</t>
  </si>
  <si>
    <t>Wykonanie planu rocznego - 65,66 %.</t>
  </si>
  <si>
    <t>Drogi publiczne powiatowe</t>
  </si>
  <si>
    <t>Załącznik nr 1 do sprawozdania</t>
  </si>
  <si>
    <t>Załącznik nr 2 do sprawozdania</t>
  </si>
  <si>
    <t>Plan roczny wykonano w 88,17 %.</t>
  </si>
  <si>
    <t>Wykonanie planu rocznego - 42,70 %</t>
  </si>
  <si>
    <t>Wykonanie planu rocznego - 82,49 %.</t>
  </si>
  <si>
    <t>Wykonanie planu rocznego - 98,86 %.</t>
  </si>
  <si>
    <t>Wykonanie planu rocznego - 84,87 %.</t>
  </si>
  <si>
    <t>Wykonanie planu rocznego - 89,93 %.</t>
  </si>
  <si>
    <t>Plan roczny wykonano w 73,06 %.</t>
  </si>
  <si>
    <t>Składki wpłacone jednorazowo - wykonanie 99,58 % planu.</t>
  </si>
  <si>
    <t>Wykonanie planu rocznego - 100 %.</t>
  </si>
  <si>
    <t>Wykonanie planu rocznego - 99,97 %.</t>
  </si>
  <si>
    <t>Wykonanie planu rocznego - 96,75 %.</t>
  </si>
  <si>
    <t>Wykonanie planu rocznego - 95,31 %.</t>
  </si>
  <si>
    <t>Wykonanie planu rocznego - 89,58 %.</t>
  </si>
  <si>
    <t>Wykonanie planu rocznego - 96,58 %.</t>
  </si>
  <si>
    <t>Wykonanie planu rocznego - 98,78 %.</t>
  </si>
  <si>
    <t>Wykonanie planu rocznego - 86,69%.</t>
  </si>
  <si>
    <t xml:space="preserve">41) Koszty udzielenia pomocy materialnej dla uczniów </t>
  </si>
  <si>
    <t>Wykonanie planu rocznego - 91,68 %.</t>
  </si>
  <si>
    <t>Wykonanie planu rocznego - 84,00 %.</t>
  </si>
  <si>
    <t>Wypłacono dodatki mieszkaniowe oraz zapłacono za aktualizację programu komputerowego .</t>
  </si>
  <si>
    <t>Wykonanie planu rocznego - 86,56 %.</t>
  </si>
  <si>
    <t>Plan roczny wykonano w 56,58 %.</t>
  </si>
  <si>
    <t>Plan roczny wykonano w 100%</t>
  </si>
  <si>
    <t>Plan roczny wykonano w  100 %.</t>
  </si>
  <si>
    <t>Plan roczny wykonano w 97,16 %.</t>
  </si>
  <si>
    <t>Plan roczny zrealizowano w  96,15 %.</t>
  </si>
  <si>
    <t>Plan roczny zrealizowano w 90,31 %.</t>
  </si>
  <si>
    <t>Wykonanie planu rocznego 96,12 %.</t>
  </si>
  <si>
    <t>Wykonanie planu rocznego 30,26 %.</t>
  </si>
  <si>
    <t>Wykonanie planu rocznego 99,56 %.</t>
  </si>
  <si>
    <t>Wykonanie planu rocznego 92,31 %.</t>
  </si>
  <si>
    <t>Są to wydatki na opłacenie kosztów zużycia energii, koszty usunięcia awarii, badanie prób wody, opłaty za korzystanie ze środowiska
 i inne  wydatki związane z bieżącą eksploatacją urządzeń wodociągowych.</t>
  </si>
  <si>
    <t>Rozdział   85154</t>
  </si>
  <si>
    <t>25) Komisje egzaminacyjne ds. awansu zawodowego nauczycieli</t>
  </si>
  <si>
    <t>29)  Wydatek poniesiony na dokształcanie młodocianego pracownika zgodnie z umową z pracodawcą, pokryte w 100% z dotacji.</t>
  </si>
  <si>
    <t xml:space="preserve">46) Dokształcanie zawodowe nauczycieli zatrudnionych w świetlicy. </t>
  </si>
  <si>
    <t xml:space="preserve">W łącznych zobowiązaniach pieniężnych (poz.8 -10) wysłano 413 upomnień 
na kwotę - 77 681,82 zł oraz wystawiono 163 tytuły  wykonawcze - na kwotę 24 126 zł.                                </t>
  </si>
  <si>
    <t>Wypłacono koszty delegacji - osoby uczestniczącej w pracach komisji - na nauczyciela dyplomowanego.</t>
  </si>
  <si>
    <t>30)  Wydatek na umowę zlecenia dot. udziału w komisji ds. awansu zawodowego nauczycieli - na nauczyciela mianowanego.</t>
  </si>
  <si>
    <t>600</t>
  </si>
  <si>
    <t>LP</t>
  </si>
  <si>
    <t xml:space="preserve">Podatek rolny </t>
  </si>
  <si>
    <t>Podatek od czynności cywilno-prawnych</t>
  </si>
  <si>
    <t>Za zajęcie pasa drogowego</t>
  </si>
  <si>
    <t>Wzrosły zaległości w:</t>
  </si>
  <si>
    <t>Ogółem</t>
  </si>
  <si>
    <t>podatku rolnym</t>
  </si>
  <si>
    <t>czynszach</t>
  </si>
  <si>
    <t>karcie podatkowej</t>
  </si>
  <si>
    <t>podatku leśnym</t>
  </si>
  <si>
    <t>podatku do środków transportowych</t>
  </si>
  <si>
    <t>Zaległości zmalały w:</t>
  </si>
  <si>
    <t>opłacie za wodę</t>
  </si>
  <si>
    <t xml:space="preserve">podatku od nieruchomości </t>
  </si>
  <si>
    <t>Nazwa wsi</t>
  </si>
  <si>
    <t>Brodne Józefów</t>
  </si>
  <si>
    <t>Brodne Towarzystwo</t>
  </si>
  <si>
    <t>Chruśle</t>
  </si>
  <si>
    <t>Czerniew</t>
  </si>
  <si>
    <t>Jadzień</t>
  </si>
  <si>
    <t>Jerzewo</t>
  </si>
  <si>
    <t>Kiernozia</t>
  </si>
  <si>
    <t>Lasocin</t>
  </si>
  <si>
    <t>Natolin Kiernozki</t>
  </si>
  <si>
    <t>Niedzieliska</t>
  </si>
  <si>
    <t>Osiny</t>
  </si>
  <si>
    <t>Sokołów Kolonia</t>
  </si>
  <si>
    <t>Sokołów Towarzystwo</t>
  </si>
  <si>
    <t>Stępów</t>
  </si>
  <si>
    <t>Teresew</t>
  </si>
  <si>
    <t>Tydówka</t>
  </si>
  <si>
    <t>Wiśniewo</t>
  </si>
  <si>
    <t>Witusza</t>
  </si>
  <si>
    <t>Wola Stępowska</t>
  </si>
  <si>
    <t>Zamiary</t>
  </si>
  <si>
    <t>%</t>
  </si>
  <si>
    <r>
      <t>Pozostała działalnoś</t>
    </r>
    <r>
      <rPr>
        <sz val="8"/>
        <rFont val="Arial"/>
        <family val="2"/>
      </rPr>
      <t>ċ</t>
    </r>
  </si>
  <si>
    <t>4210</t>
  </si>
  <si>
    <t>Zakup materiałów i wyposażenia</t>
  </si>
  <si>
    <t>4300</t>
  </si>
  <si>
    <t>Zakup usług pozostałych</t>
  </si>
  <si>
    <t>4430</t>
  </si>
  <si>
    <t>X</t>
  </si>
  <si>
    <t>Administracja  publiczna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</si>
  <si>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</si>
  <si>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</si>
  <si>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</si>
  <si>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</si>
  <si>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</si>
  <si>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Dotacje celowe otrzymane z budżetu państwa na realizacje zadań bieżących z zakresu administracji rządowej oraz innych zadań zleconych gminie (związkom gmin) ustawami</t>
  </si>
  <si>
    <t>Wydatki osobowe nie zaliczane do wynagrodzeń</t>
  </si>
  <si>
    <t>Zakup akcesoriów komputerowych, w tym programów i licencji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</si>
  <si>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</si>
  <si>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Plan dochodów, które zostały przekazane  do budżetu </t>
  </si>
  <si>
    <t>Zaliczka alimentacyjna</t>
  </si>
  <si>
    <t>Fundusz alimentacyjny</t>
  </si>
  <si>
    <t>Odsetki</t>
  </si>
  <si>
    <t>Rozdz</t>
  </si>
  <si>
    <r>
      <t xml:space="preserve"> </t>
    </r>
    <r>
      <rPr>
        <b/>
        <sz val="12"/>
        <rFont val="Times New Roman"/>
        <family val="1"/>
      </rPr>
      <t xml:space="preserve">  I.  Wykaz  nieruchomości  stanowiących  własność  gminy  Kiernozia</t>
    </r>
    <r>
      <rPr>
        <sz val="12"/>
        <rFont val="Times New Roman"/>
        <family val="1"/>
      </rPr>
      <t>.</t>
    </r>
  </si>
  <si>
    <r>
      <t xml:space="preserve"> </t>
    </r>
    <r>
      <rPr>
        <sz val="12"/>
        <rFont val="Times New Roman"/>
        <family val="1"/>
      </rPr>
      <t xml:space="preserve">Własność  bez  ustalonych  praw  rzeczowych - bez  użytkowania  wieczystego,  </t>
    </r>
  </si>
  <si>
    <t>zarządu,  darowizny,  najmu,  użytkowania  czy  użyczenia  na  krótki  czas -</t>
  </si>
  <si>
    <t>wartość budynków 1 683 300,41 zł.</t>
  </si>
  <si>
    <t xml:space="preserve">                                               Są  to  następujące  nieruchomości:</t>
  </si>
  <si>
    <t>L.p.</t>
  </si>
  <si>
    <t xml:space="preserve">  Numer działki</t>
  </si>
  <si>
    <t>Powie
rzchnia działki 
w ha</t>
  </si>
  <si>
    <t xml:space="preserve"> Położenie działki</t>
  </si>
  <si>
    <t>Numer KW</t>
  </si>
  <si>
    <t>Wartość 
gruntów w zł</t>
  </si>
  <si>
    <t xml:space="preserve"> Wartość budynków</t>
  </si>
  <si>
    <t>Ogólna wartość nieruchomości</t>
  </si>
  <si>
    <t>Uwagi</t>
  </si>
  <si>
    <t>1.</t>
  </si>
  <si>
    <t>Staw</t>
  </si>
  <si>
    <t>2.</t>
  </si>
  <si>
    <t>Łąka</t>
  </si>
  <si>
    <t>3.</t>
  </si>
  <si>
    <t>71:72</t>
  </si>
  <si>
    <t>Stawy Stępowskie</t>
  </si>
  <si>
    <t>4.</t>
  </si>
  <si>
    <t>Nieużytek</t>
  </si>
  <si>
    <t>5.</t>
  </si>
  <si>
    <t>34:99:101</t>
  </si>
  <si>
    <t>Wyrobisko po piasku</t>
  </si>
  <si>
    <t>6.</t>
  </si>
  <si>
    <t>Plac przy cmentarzu</t>
  </si>
  <si>
    <t>7.</t>
  </si>
  <si>
    <t>271/1</t>
  </si>
  <si>
    <t>UG, GBP</t>
  </si>
  <si>
    <t>8.</t>
  </si>
  <si>
    <t>Działka ul. 1 Maja</t>
  </si>
  <si>
    <t>9.</t>
  </si>
  <si>
    <t>Rynek</t>
  </si>
  <si>
    <t>10.</t>
  </si>
  <si>
    <t>319/4</t>
  </si>
  <si>
    <t>11.</t>
  </si>
  <si>
    <t>Wola Stęp.</t>
  </si>
  <si>
    <t>Pałac Wola Stępowska</t>
  </si>
  <si>
    <t>12.</t>
  </si>
  <si>
    <t>104/2:104/4</t>
  </si>
  <si>
    <t>SUW Chruśle i budynek gospodarczy</t>
  </si>
  <si>
    <t>13.</t>
  </si>
  <si>
    <t>97/1:97/2:97:3</t>
  </si>
  <si>
    <t>Sokołów T</t>
  </si>
  <si>
    <t>nieużytek Sokołów Tow.</t>
  </si>
  <si>
    <t>14.</t>
  </si>
  <si>
    <t>125/2:125/6:125:8</t>
  </si>
  <si>
    <t>Wola Stępowska.</t>
  </si>
  <si>
    <t>SUW w Woli Stępowskiej</t>
  </si>
  <si>
    <t xml:space="preserve">     Kiernozia</t>
  </si>
  <si>
    <t xml:space="preserve">    Drogi gminne</t>
  </si>
  <si>
    <t>6,7,9,12,17,19,25,61,62,76,79,80</t>
  </si>
  <si>
    <t xml:space="preserve">   Brodne  Józ.</t>
  </si>
  <si>
    <t>7,31,34,81,91,102,121,152,160.</t>
  </si>
  <si>
    <t xml:space="preserve">   Brodne  Tow.</t>
  </si>
  <si>
    <t>62,107,139,143,155,186,208,220,221,228,232,233,243</t>
  </si>
  <si>
    <t xml:space="preserve">   Chruśle</t>
  </si>
  <si>
    <t>1,8/1,14,17.</t>
  </si>
  <si>
    <t>PGR  Czerniew</t>
  </si>
  <si>
    <t>81/1,82,83,88,97,98.</t>
  </si>
  <si>
    <t xml:space="preserve">     Czerniew</t>
  </si>
  <si>
    <t xml:space="preserve">3,5,8,10. </t>
  </si>
  <si>
    <t>PGR  Długie</t>
  </si>
  <si>
    <t>18,34,53,71,98,107,108,109,133.</t>
  </si>
  <si>
    <t xml:space="preserve">     Jadzień</t>
  </si>
  <si>
    <t>29,61,85,97,98,107,126,129.</t>
  </si>
  <si>
    <t xml:space="preserve">     Jerzewo</t>
  </si>
  <si>
    <t>14,47,74,106.</t>
  </si>
  <si>
    <t xml:space="preserve">     Lasocin</t>
  </si>
  <si>
    <t>43,62,73,107,114,148.</t>
  </si>
  <si>
    <t xml:space="preserve">     Natolin</t>
  </si>
  <si>
    <t>28,58,59,79,127,201,222,245.</t>
  </si>
  <si>
    <t xml:space="preserve">   Niedzieliska</t>
  </si>
  <si>
    <t xml:space="preserve">       Osiny</t>
  </si>
  <si>
    <t>13,22,44,90,111,124,146,147,148,149,150,151</t>
  </si>
  <si>
    <t xml:space="preserve">  Sokołów  Kol.</t>
  </si>
  <si>
    <t>24,25,28,60,73,74,108,131,138.</t>
  </si>
  <si>
    <t xml:space="preserve"> Sokołów  Tow.</t>
  </si>
  <si>
    <t>4,10,69,282,301,353,355,402,439,451,529,532,557,565,592,622</t>
  </si>
  <si>
    <t xml:space="preserve">      Stępów</t>
  </si>
  <si>
    <t>18,21,36,83,89,90,137,138,175.</t>
  </si>
  <si>
    <t xml:space="preserve">     Teresew</t>
  </si>
  <si>
    <t>11,21,22,65,74,100.</t>
  </si>
  <si>
    <t xml:space="preserve">     Różanów</t>
  </si>
  <si>
    <t>16,29,30,37,50,58,100,128,176,177,178,179,207</t>
  </si>
  <si>
    <t xml:space="preserve">    Tydówka</t>
  </si>
  <si>
    <t>23,67,69/2,76,89,130,160,166,171,175</t>
  </si>
  <si>
    <t xml:space="preserve">    Wiśniewo</t>
  </si>
  <si>
    <t>27,28,69,133.</t>
  </si>
  <si>
    <t xml:space="preserve">     Witusza</t>
  </si>
  <si>
    <t>1,22,48,61,62,100,101,102,142,143,144.</t>
  </si>
  <si>
    <t xml:space="preserve">    Wola  Stęp.</t>
  </si>
  <si>
    <t>24,44,90,117,143,145.</t>
  </si>
  <si>
    <t xml:space="preserve">     Zamiary</t>
  </si>
  <si>
    <t>27,50,133,215,422,468,481,502,512,70</t>
  </si>
  <si>
    <t xml:space="preserve">    Stępów</t>
  </si>
  <si>
    <t>66, 76.</t>
  </si>
  <si>
    <t>556,557,558.</t>
  </si>
  <si>
    <t>106/2</t>
  </si>
  <si>
    <t>45/2</t>
  </si>
  <si>
    <t>228/2</t>
  </si>
  <si>
    <t>Drogi gminne</t>
  </si>
  <si>
    <t xml:space="preserve">                                                       </t>
  </si>
  <si>
    <r>
      <t>II.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Wykaz  nieruchomości  oddanych  w  wieczyste  użytkowanie:</t>
    </r>
  </si>
  <si>
    <t xml:space="preserve">   483/3</t>
  </si>
  <si>
    <t xml:space="preserve">     Stępów</t>
  </si>
  <si>
    <t>Motyl Waldemar - Stępów</t>
  </si>
  <si>
    <t xml:space="preserve"> SKR</t>
  </si>
  <si>
    <t xml:space="preserve">   383/2</t>
  </si>
  <si>
    <t xml:space="preserve">    Kiernozia</t>
  </si>
  <si>
    <t>Bogucki  Grzegorz Kiernozia</t>
  </si>
  <si>
    <t xml:space="preserve">    Niedzieliska</t>
  </si>
  <si>
    <t>Jóźwiak Marek</t>
  </si>
  <si>
    <t>Wodras Józef Czerniew</t>
  </si>
  <si>
    <t>383/3, 383/6</t>
  </si>
  <si>
    <t>Klimkiewicz Agnieszka Grzegorz</t>
  </si>
  <si>
    <t xml:space="preserve">   383/7</t>
  </si>
  <si>
    <t>Piekarnia Kowalski Marek</t>
  </si>
  <si>
    <t xml:space="preserve">  </t>
  </si>
  <si>
    <t>Kwota opłat za wieczyste użytkowanie</t>
  </si>
  <si>
    <t xml:space="preserve">   III. Inne nieruchomości  nie  wymienione  w  pkt.  I  i  II</t>
  </si>
  <si>
    <t>telekomunikacja</t>
  </si>
  <si>
    <t>Przedszkole przy Ogrodowej</t>
  </si>
  <si>
    <t>Boisko sportowe, szatnia</t>
  </si>
  <si>
    <t>561/1</t>
  </si>
  <si>
    <t>targowica</t>
  </si>
  <si>
    <t>413/3</t>
  </si>
  <si>
    <t>Park, pałac i stróżówka</t>
  </si>
  <si>
    <t>449/44-449/45</t>
  </si>
  <si>
    <t>413/4</t>
  </si>
  <si>
    <t xml:space="preserve">                                                                                                                                                                                   </t>
  </si>
  <si>
    <t>Szkola, Gimnazjum ,Dom Nauczyciela, garaż</t>
  </si>
  <si>
    <t>91/1, 91/2, 92/2</t>
  </si>
  <si>
    <t>Sokołow Kolonia</t>
  </si>
  <si>
    <t>Budynek po szkole, dz. 91/1 na poszerzenie drogi o
 wielkości 0,0307 ha,</t>
  </si>
  <si>
    <t>483/2</t>
  </si>
  <si>
    <t>Po hydrofornii-garaż OSP</t>
  </si>
  <si>
    <t>483/4; 483/6</t>
  </si>
  <si>
    <t xml:space="preserve">OSP Stępów </t>
  </si>
  <si>
    <t>572/2</t>
  </si>
  <si>
    <t>Grunty rolne</t>
  </si>
  <si>
    <t>572/1</t>
  </si>
  <si>
    <t xml:space="preserve">Budynek mieszkalny </t>
  </si>
  <si>
    <t>po szkole Brodne J.</t>
  </si>
  <si>
    <t>Świetlica wiejska</t>
  </si>
  <si>
    <t>PZP Sokołów Tow.oraz budynek gospodarczy</t>
  </si>
  <si>
    <t>Sokołów Tow.</t>
  </si>
  <si>
    <t>świetlica wiejska</t>
  </si>
  <si>
    <t>228/1, 228/4</t>
  </si>
  <si>
    <t>po placu buraczanym,  wagownia, bud. drew., metalowy</t>
  </si>
  <si>
    <t>Dotacje celowe na pomoc finansową innym jednostkom samorządu terytorialnego</t>
  </si>
  <si>
    <t>Dotacje celowe na zadania własne gminy realizowane przez podmioty należące i nienależące do sektora finansów publicznych</t>
  </si>
  <si>
    <t xml:space="preserve">w tym: </t>
  </si>
  <si>
    <t>Dotacje podmiotowe przekazane samorządowym instytucjom kultury</t>
  </si>
  <si>
    <t>Razem dotacje</t>
  </si>
  <si>
    <t>Dotacje na realizację zadań wykonywanych na podstawie porozumień (umów) między jednostkami samorządu terytorialnego</t>
  </si>
  <si>
    <t>Dotacja celowa na współfinansowanie obsługi pracowników oświaty w Międzyzakładowej Kasie Zapomogowo-Pożyczkowej</t>
  </si>
  <si>
    <t>wpływy z wynajmu lokali i dzierżawy działek</t>
  </si>
  <si>
    <t>68, 69</t>
  </si>
  <si>
    <t>21/2</t>
  </si>
  <si>
    <t>413/5</t>
  </si>
  <si>
    <t>2/2,4/1,22,27,175,52/1,52/2,60,76,77,92,100,104,106,117,153</t>
  </si>
  <si>
    <t>17,34,36,87,119,154,177,180,181,241,269,280,294,329/1,363,364,373,407,413/2,415,416/3,435/1,438/2,449/40,449/41/449/42,449/7,463,474/1,484,527,162</t>
  </si>
  <si>
    <t>25/1</t>
  </si>
  <si>
    <t xml:space="preserve">IV.  Dochody  i  wydatki  związane  z  gospodarką  mieszkaniową  i  mieniem   </t>
  </si>
  <si>
    <t>wpływy ze sprzedaży składników majątkowych</t>
  </si>
  <si>
    <t xml:space="preserve">wydatki bieżące </t>
  </si>
  <si>
    <t>wydatki majątkowe</t>
  </si>
  <si>
    <t>pozostałe</t>
  </si>
  <si>
    <t>Użytkowanie wieczyste</t>
  </si>
  <si>
    <t xml:space="preserve">Podatek od nieruchomości </t>
  </si>
  <si>
    <t>wpływach ze sprzedaży składników majątkowych</t>
  </si>
  <si>
    <t>6207</t>
  </si>
  <si>
    <t>2007</t>
  </si>
  <si>
    <t>900</t>
  </si>
  <si>
    <t>Dotacje celowe w ramach programów finansowanych z udziałem środków europejskich oraz środków, o których mowa w art.5 ust.1 pkt 3 oraz ust.3 pkt 5 i 6 ustawy, lub płatności w ramach budżetu środków europejskich</t>
  </si>
  <si>
    <t>01009</t>
  </si>
  <si>
    <t>Spółki wodne</t>
  </si>
  <si>
    <t>wynagrodzenia i pochodne</t>
  </si>
  <si>
    <t>Dochody bieżące</t>
  </si>
  <si>
    <t>z zakresu administracji rządowej i innych zleconych jst ustawami</t>
  </si>
  <si>
    <t>w drodze umów lub porozumień z jst</t>
  </si>
  <si>
    <t>własne</t>
  </si>
  <si>
    <t>Dochody majątkowe</t>
  </si>
  <si>
    <t>dochody ze sprzedaży majątku</t>
  </si>
  <si>
    <t>Dotacje celowe w ramach programów finansowanych z udziałem środków europejskich oraz środków, o których mowa w art.5 ust.1 pkt 3 oraz ust.3 pkt 5 
i 6 ustawy, lub płatności w ramach budżetu środków europejskich</t>
  </si>
  <si>
    <t>środki na inwestycje z udziałem środków unijnych</t>
  </si>
  <si>
    <t>środki na zadania bieżące z udziałem środków unijnych</t>
  </si>
  <si>
    <t>z wykonania budżetu gminy</t>
  </si>
  <si>
    <t>zadania statutowe</t>
  </si>
  <si>
    <t>inwestycje i zakupy inwestycyjne</t>
  </si>
  <si>
    <t>świadczenia na rzecz osób fizycznych</t>
  </si>
  <si>
    <t>dotacje na zadania bieżące</t>
  </si>
  <si>
    <t>Zasiłki stałe</t>
  </si>
  <si>
    <t>wydatki z udziałem środków unii europejskiej</t>
  </si>
  <si>
    <t>wynagrodz</t>
  </si>
  <si>
    <t>świadczxenia</t>
  </si>
  <si>
    <t>dotacje na zad bież</t>
  </si>
  <si>
    <t>wydatki z ue</t>
  </si>
  <si>
    <t>bieżące</t>
  </si>
  <si>
    <t>inwestycje i zakupy inwest</t>
  </si>
  <si>
    <t>Spis powszechny i inne</t>
  </si>
  <si>
    <t>Wybory do rad gmin, rad powiatów i sejmików województw, wybory wójtów, burmistrzów i prezydentów miast oraz referenda gminne, powiatowe i wojewódzkie</t>
  </si>
  <si>
    <t>Organizowanie zajęć sportowych w zakresie organizacji rozgrywek sportowych w dyscyplinie piłka nożna</t>
  </si>
  <si>
    <t>Dochody bieżące, w tym: własne</t>
  </si>
  <si>
    <t xml:space="preserve">Dochody budżetu 
na realizację zadań ujętych w gminnym programie
</t>
  </si>
  <si>
    <t>budowy dróg gminnych</t>
  </si>
  <si>
    <t>budowy oczyszczalni ścieków</t>
  </si>
  <si>
    <t>5. Dotacja rozwojowa otrzymana w ramach Programu Operacyjnego Kapitał Ludzki na realizację, przez GOPS w Kiernozi, projektu "Nowe kwalifikacje Twoją szansą".</t>
  </si>
  <si>
    <t>3. Dotacja ze Starostwa Powiatowego w Łowiczu na dofinansowanie 
     zadań bieżących</t>
  </si>
  <si>
    <t>Opłaty za korzystanie z wodociągu gminnego, odsetki za nieterminowe wpłaty oraz zwrot kosztów upomnienia.</t>
  </si>
  <si>
    <t xml:space="preserve">Na dzień 31 grudnia zaległości w opłacie wynoszą  28 365,21 zł. </t>
  </si>
  <si>
    <t>tj. na łączną kwotę:</t>
  </si>
  <si>
    <t>Dział 900 - Gospodarka komunalna i ochrona środowiska</t>
  </si>
  <si>
    <t>Dział 010 - Rolnictwo i łowiectwo</t>
  </si>
  <si>
    <t>Kara umowna zg. z umową na przygotowanie dokumentacji kanalizacji</t>
  </si>
  <si>
    <t>Tabelaryczne zestawienie dochodów budżetowych oraz ich procentowe wykonanie przedstawiono w załączniku nr 1 do sprawozdania.</t>
  </si>
  <si>
    <t xml:space="preserve"> - środki z Powiatu Łowickiego</t>
  </si>
  <si>
    <t xml:space="preserve"> - środki z budżetu państwa </t>
  </si>
  <si>
    <t xml:space="preserve"> - środki otrzymane w ramach PROW </t>
  </si>
  <si>
    <t>budowa parkingu</t>
  </si>
  <si>
    <t xml:space="preserve"> - środki z budżetu Unii Europejskiej w ramach RPO</t>
  </si>
  <si>
    <t xml:space="preserve"> - na wybory do Sejmu i Senatu</t>
  </si>
  <si>
    <t xml:space="preserve"> - dofinansowanie dla OSP Zamiary</t>
  </si>
  <si>
    <t xml:space="preserve"> - dopłata do świadczeń pielęgnacyjnych</t>
  </si>
  <si>
    <t>rewitalizacja parku w Kiernozi</t>
  </si>
  <si>
    <t xml:space="preserve"> - środki z WFOŚiGW w Łodzi</t>
  </si>
  <si>
    <t xml:space="preserve"> - dofinansowanie selektywnej zbiórki odpadów </t>
  </si>
  <si>
    <t>Wykaz zaległości i nadpłat w podatkach i opłatach stanowi załącznik nr 7 do sprawozdania.</t>
  </si>
  <si>
    <t>Wpływy z opłat za ścieki wraz z odsetkami i kosztami upomnień</t>
  </si>
  <si>
    <t xml:space="preserve"> - na finansowane zadań własnych</t>
  </si>
  <si>
    <t>Odszkodowanie z ubezpieczenia</t>
  </si>
  <si>
    <t>Dział 754 - Bezpieczeństwo publiczne i ochrona przeciwpożarowa</t>
  </si>
  <si>
    <t>Rozdział   90004</t>
  </si>
  <si>
    <t>Wymiana okien w budynku ośrodka zdrowia</t>
  </si>
  <si>
    <t>Wydatki budżetu gminy dzielimy na wydatki bieżące i majątkowe.</t>
  </si>
  <si>
    <t>Tabelaryczne zestawienie wydatków budżetowych oraz ich procentowe wykonanie przedstawiono w załączniku nr 2 do sprawozdania.</t>
  </si>
  <si>
    <t>Koszty wypłaty diet dla radnych i zakupu artykułów biurowych i usług telefonicznych.</t>
  </si>
  <si>
    <t>Rozdział   75702</t>
  </si>
  <si>
    <t>Rozdział   85216</t>
  </si>
  <si>
    <t xml:space="preserve">Opłacono pobyt za 3 osoby. </t>
  </si>
  <si>
    <t>Są to opłaty za korzystanie ze środowiska oraz wydatki związane z zatrudnieniem pracownika i utrzymaniem oczyszczalni ścieków.</t>
  </si>
  <si>
    <t>Koszty oświetlenia i konserwacja punktów świetlnych.</t>
  </si>
  <si>
    <t xml:space="preserve">Budowa dróg gminych </t>
  </si>
  <si>
    <t>Rozdział   92601</t>
  </si>
  <si>
    <t>Gospodarka gruntami i nieruchomościami</t>
  </si>
  <si>
    <t xml:space="preserve"> - na zasiłki i pomoc w naturze </t>
  </si>
  <si>
    <t xml:space="preserve"> - na utrzymanie GOPS w Kiernozi </t>
  </si>
  <si>
    <t xml:space="preserve"> - na dożywianie dzieci</t>
  </si>
  <si>
    <t xml:space="preserve"> - na dofinansowanie świadczeń pomocy materialnej dla uczniów      
    o charakterze socjalnym </t>
  </si>
  <si>
    <t xml:space="preserve"> - na składkę zdrowotną opłacaną za osoby pobierające niektóre 
    świadczenia z pomocy społecznej i niektóre świadczenia rodzinne  </t>
  </si>
  <si>
    <t xml:space="preserve"> - zakup podręczników dla uczniów </t>
  </si>
  <si>
    <t xml:space="preserve"> - zasiłki stałe</t>
  </si>
  <si>
    <t xml:space="preserve"> - na administrację państwową </t>
  </si>
  <si>
    <t xml:space="preserve"> - na aktualizację rejestru wyborców </t>
  </si>
  <si>
    <t xml:space="preserve"> - na obronę cywilną </t>
  </si>
  <si>
    <t xml:space="preserve"> - na świadczenia rodzinne </t>
  </si>
  <si>
    <t xml:space="preserve"> - na składkę zdrowotną opłacaną za osoby pobierające niektóre 
   świadczenia z pomocy społecznej i niektóre świadczenia rodzinne  </t>
  </si>
  <si>
    <t xml:space="preserve"> - na zasiłki z pomocy społecznej </t>
  </si>
  <si>
    <t xml:space="preserve"> - na zwrot podatku akcyzowego zawartego w cenie oleju opałowego</t>
  </si>
  <si>
    <t xml:space="preserve"> - wybory do rad gmin oraz wójtów</t>
  </si>
  <si>
    <t xml:space="preserve"> - przeprowadzenie spisu powszechnego</t>
  </si>
  <si>
    <t xml:space="preserve"> - część oświatową </t>
  </si>
  <si>
    <t xml:space="preserve"> - część wyrównawczą </t>
  </si>
  <si>
    <t xml:space="preserve"> - środki z budżetu Unii Europejskiej</t>
  </si>
  <si>
    <t xml:space="preserve"> - środki z budżetu państwa</t>
  </si>
  <si>
    <t xml:space="preserve"> - środki z Terenowego Funduszu Ochrony Gruntów Rolnych</t>
  </si>
  <si>
    <t>5) Utrzymanie dróg gminnych</t>
  </si>
  <si>
    <t>6) Gospodarka gruntami i nieruchomościami</t>
  </si>
  <si>
    <t>12) Koszty związane z promocją gminy</t>
  </si>
  <si>
    <t>13) Składka na rzecz Stowarzyszenia Powiatów i Gmin Dorzecza Bzury</t>
  </si>
  <si>
    <t>40) Świetlica z dożywianiem przy Szkole Podstawowej w Kiernozi</t>
  </si>
  <si>
    <t>42) Świadczenie pomocy materialnej dla uczniów o charakterze socjalnym finansowane w 80% z dotacji oraz zakup wyprawki szkolnej.</t>
  </si>
  <si>
    <t>43) Gospodarka ściekowa i ochrona wód</t>
  </si>
  <si>
    <t>44) Oczyszczanie miast i wsi</t>
  </si>
  <si>
    <t>45) Oświetlenie ulic, placów i dróg</t>
  </si>
  <si>
    <t>47) Dotacja dla Gminnego Ośrodka Kultury w Kiernozi</t>
  </si>
  <si>
    <t>48) Dotacja dla Gminnej  Biblioteki  Publicznej w Kiernozi</t>
  </si>
  <si>
    <t xml:space="preserve">49) Utrzymanie kapelmistrza </t>
  </si>
  <si>
    <t xml:space="preserve">      Związku Gmin Wiejskich RP, Związku międzygminnego BZURA </t>
  </si>
  <si>
    <t xml:space="preserve">      oraz dla Stowarzyszenia Lokalna Grupa Działania GNIAZDO </t>
  </si>
  <si>
    <t>352/1</t>
  </si>
  <si>
    <t>Działka i budynek ośrodka zdrowia</t>
  </si>
  <si>
    <t xml:space="preserve">Przy basenie </t>
  </si>
  <si>
    <t>pod lasem - bud. oczyszczalni</t>
  </si>
  <si>
    <r>
      <t xml:space="preserve">       </t>
    </r>
    <r>
      <rPr>
        <sz val="12"/>
        <rFont val="Times New Roman"/>
        <family val="1"/>
      </rPr>
      <t>Powierzchnia  gruntów  w/w – 3,8865 ha, wartość  gruntów – 68 693 zł</t>
    </r>
  </si>
  <si>
    <t>powierzchnia 140,5200 ha, wartość gruntów 153 350,50 zł.,</t>
  </si>
  <si>
    <t>Grupa</t>
  </si>
  <si>
    <t>Nazwa</t>
  </si>
  <si>
    <t>Zwiększenia</t>
  </si>
  <si>
    <t>Zmniejszenia</t>
  </si>
  <si>
    <t>O</t>
  </si>
  <si>
    <t>Grunty</t>
  </si>
  <si>
    <t>I</t>
  </si>
  <si>
    <t>Budynki i lokale, spółdzielcze własnościowe prawo do lokalu mieszkalnego oraz spółdzielcze prawo do lokalu niemieszkalnego</t>
  </si>
  <si>
    <t>II</t>
  </si>
  <si>
    <t>Obiekty inżynierii lądowej</t>
  </si>
  <si>
    <t>III</t>
  </si>
  <si>
    <t>Kotły i maszyny energetyczne</t>
  </si>
  <si>
    <t>IV</t>
  </si>
  <si>
    <t>V</t>
  </si>
  <si>
    <t>Specjalistyczne maszyny, urządzenia i aparaty</t>
  </si>
  <si>
    <t>VI</t>
  </si>
  <si>
    <t>Urządzenia techniczne</t>
  </si>
  <si>
    <t>VII</t>
  </si>
  <si>
    <t>Środki transportu</t>
  </si>
  <si>
    <t>VIII</t>
  </si>
  <si>
    <t>Narzędzia, przyrządy, ruchomości i wyposażenie</t>
  </si>
  <si>
    <t>RAZEM</t>
  </si>
  <si>
    <t>Zgodnie z art. 267 ust. 1 pkt 3 ustawy o finansach publicznych (Dz.U. z 2009 roku nr 157 poz. 1240 z późn. zm.) informuję, iż Gmina Kiernozia jest właścicielem nieruchomości wymienionych w Tab. I i III informacji o stanie mienia komunalnego.</t>
  </si>
  <si>
    <t>W Tab. II wymieniono nieruchomości oddane w wieczyste użytkowanie.</t>
  </si>
  <si>
    <t>Z katalogu praw rzeczowych ograniczonych Gmina nie posiada nieruchomości w użytkowaniu, służebności, spółdzielczego prawa do lokalu, objętych zastawem lub hipoteką.</t>
  </si>
  <si>
    <t>6290</t>
  </si>
  <si>
    <t>Środki na dofinansowanie własnych inwestycji gmin (związków gmin), powiatów (związków powiatów), samorządów województw, pozyskane z innych źródeł</t>
  </si>
  <si>
    <t>zlecone</t>
  </si>
  <si>
    <t>w drodze umów</t>
  </si>
  <si>
    <t>unijne</t>
  </si>
  <si>
    <t>ze sprzedaży majątku</t>
  </si>
  <si>
    <t>majątkowe własne</t>
  </si>
  <si>
    <t>Plany zagospodarowania przestrzennego</t>
  </si>
  <si>
    <t>Wybory do Sejmu i Senatu</t>
  </si>
  <si>
    <t>Komendy wojewódzkie Państwowej Straży Pożarnej</t>
  </si>
  <si>
    <t>Załącznik nr 7 do sprawozdania</t>
  </si>
  <si>
    <t>Utrzymanie zieleni w miastach i gminach</t>
  </si>
  <si>
    <t>Wpływy i wydatki związane z gromadzeniem środków z opłat i kar za korzystanie ze środowiska</t>
  </si>
  <si>
    <t>Dotacje celowe dla jednostek nie zaliczanych do jednostek sektora finansów publicznych</t>
  </si>
  <si>
    <t>Pozostała działalnośċ</t>
  </si>
  <si>
    <t>-</t>
  </si>
  <si>
    <t>Za ścieki</t>
  </si>
  <si>
    <t>Podatek od działalności gospodarczej od osób fizycznych, opłacany w formie karty podatkowej</t>
  </si>
  <si>
    <t>Są to koszty związane z dowożeniem dzieci do szkół w Kiernozi przez PKS w Skierniewicach.</t>
  </si>
  <si>
    <t>W Y K O N A N  I E   D O C H O D Ó W   B U D Ż E T O W Y C H</t>
  </si>
  <si>
    <t>W Y K O N A N I E   W Y D A T K Ó W   B U D Ż E T O W Y C H</t>
  </si>
  <si>
    <t>W Y D A T K I    B I E Ż Ą C E</t>
  </si>
  <si>
    <t>WYDATKI  BIEŻĄCE  OGÓŁEM</t>
  </si>
  <si>
    <t>DOCHODY  OGÓŁEM</t>
  </si>
  <si>
    <t>WYDATKI  MAJĄTKOWE OGÓŁEM</t>
  </si>
  <si>
    <t>3. W podatku od środków transportowych</t>
  </si>
  <si>
    <t>Wpływy z opłat za wydawanie zezwoleń na sprzedaż alkoholu</t>
  </si>
  <si>
    <t>Wypłacono do wysokości dotacji otrzymanej z budżetu państwa.</t>
  </si>
  <si>
    <t>W Y D A T K I     M A J Ą T K O W E</t>
  </si>
  <si>
    <t>Kwota podatku VAT wynikająca z rozliczeń z Urzędem Skarbowym
pomniejszająca wydatki związane z utrzymaniem wodociągu.</t>
  </si>
  <si>
    <t>Kwota podatku VAT wynikająca z rozliczeń z Urzędem Skarbowym
pomniejszająca wydatki związane z gospodarką mieszkaniową.</t>
  </si>
  <si>
    <t>Dział</t>
  </si>
  <si>
    <t>§</t>
  </si>
  <si>
    <t>Wykonanie</t>
  </si>
  <si>
    <t>% wykonania planu</t>
  </si>
  <si>
    <t>010</t>
  </si>
  <si>
    <t>Rolnictwo i łowiectwo</t>
  </si>
  <si>
    <t>0830</t>
  </si>
  <si>
    <t>Wpływy z usług</t>
  </si>
  <si>
    <t>2320</t>
  </si>
  <si>
    <t>Dotacje celowe otrzymane z powiatu na zadania bieżące realizowane na podstawie porozumień (umów) między jednostkami samorządu terytorialnego</t>
  </si>
  <si>
    <t>020</t>
  </si>
  <si>
    <t>0750</t>
  </si>
  <si>
    <t>Wpływy z różnych dochodów</t>
  </si>
  <si>
    <t>0490</t>
  </si>
  <si>
    <t>2) Opłata na rzecz Izby Rolnej Województwa Łódzkiego</t>
  </si>
  <si>
    <t>Koszty paliwa do koszenia trawy na cmentarzu oraz wieńca i zniczy</t>
  </si>
  <si>
    <t>Dotacje i subwencje stanowią 76,26% dochodów gminy.</t>
  </si>
  <si>
    <t xml:space="preserve">Występują zaległości w wysokości 10 189,78 zł </t>
  </si>
  <si>
    <t>Z budżetu gminy opłacane są koszty zatrudnienia pracowników                                                    i utrzymania świetlicy  i stołówki oraz zakup środków żywności.</t>
  </si>
  <si>
    <t>46) Pozostała działalność - opłaty za przetrzymywanie psa w schronisku</t>
  </si>
  <si>
    <t>finansowane własnych inwestycji</t>
  </si>
  <si>
    <r>
      <t xml:space="preserve">Wpłata na rzecz Związku Międzygminnego "Bzura" na realizację projektu </t>
    </r>
    <r>
      <rPr>
        <i/>
        <sz val="11"/>
        <rFont val="Times New Roman"/>
        <family val="1"/>
      </rPr>
      <t>"Kompleksowy system gospodarki odpadami komunalnymi i niebezpiecznymi dla obszaru Podregionu Północnego Województwa Łódzkiego wraz z budową zakładu zagospodarowania odpadów".</t>
    </r>
  </si>
  <si>
    <r>
      <t xml:space="preserve">Dotacja dla Powiatu Łowickiego na wykonanie zadania pn. </t>
    </r>
    <r>
      <rPr>
        <i/>
        <sz val="9"/>
        <rFont val="Times New Roman"/>
        <family val="1"/>
      </rPr>
      <t>"Przebudowa i remony ciągu dróg powiatowych nr 2707E, 2709E, 2717E celem zwiększenia bezpieczeństwa użytkowników poprzez poszerzenie jezdni, poprawę nawierzchni, w tym drogi zniszczonej w skutek powodzi 
2010 r., budowę chodników oraz remonty nawierzchni chodników".</t>
    </r>
  </si>
  <si>
    <r>
      <t xml:space="preserve">Dotacja dla Powiatu Łowickiego na zadanie pn. </t>
    </r>
    <r>
      <rPr>
        <i/>
        <sz val="10"/>
        <rFont val="Times New Roman"/>
        <family val="1"/>
      </rPr>
      <t>"Droga nr 2712E odc. w m. Niedzieliska - przebudowa i nakładfka"</t>
    </r>
  </si>
  <si>
    <t>Dotacja celowa na dofinansowanie zakupu bram garażowych 
dla PSP w Łowiczu</t>
  </si>
  <si>
    <t>podatek od czynności cywilno-prawnych</t>
  </si>
  <si>
    <t>opłaty za ścieki</t>
  </si>
  <si>
    <t>udostępnienie danych osobowych</t>
  </si>
  <si>
    <t>Dochody i wydatki związne z gospodarką mieszkaniową i mieniem były następujące:</t>
  </si>
  <si>
    <t>Zwiększenia i zmniejszenia przedstawia poniższa tabela:</t>
  </si>
  <si>
    <t>Maszyny, urządzenia i aparaty ogólnego zastosowania</t>
  </si>
  <si>
    <t>Stan na 
31.12.2011</t>
  </si>
  <si>
    <t>Plan łącznych nakładów finansowych wykazanych w Wieloletniej Prognozie Finansowej</t>
  </si>
  <si>
    <t>Program - "Uporządkowanie gospodarki wodno-ściekowej dla miejscowości Kiernozia, woj. łódzkie"</t>
  </si>
  <si>
    <t>W ramach wydatków majątkowych planowano i zrealizowano:</t>
  </si>
  <si>
    <t>W ramach wydatków bieżących planowano i zrealizowano:</t>
  </si>
  <si>
    <t>W ramach umów wieloletnich , których realizacja w roku budżetowym i latach następnych jest niezbędna dla zapewnienia ciągłości działania jst i których płatności przypadają w okresie dłuższym niż rok zrealizowano:</t>
  </si>
  <si>
    <t>1) Podatek od działalności gospodarczej osób fizycznych opłacany 
    w formie karty podatkowej oraz odsetki -</t>
  </si>
  <si>
    <t xml:space="preserve">     - wpływy przekazywane za pośrednictwem Urzędów Skarbowych.</t>
  </si>
  <si>
    <t>6) Podatek od czynności cywilno-prawnych -</t>
  </si>
  <si>
    <t xml:space="preserve">      - wpływy przekazywane za pośrednictwem Urzędów Skarbowych.</t>
  </si>
  <si>
    <t xml:space="preserve">      - dochody przekazywane za pośrednictwem Urzędów Skarbowych.</t>
  </si>
  <si>
    <t xml:space="preserve">     - dochody przekazywane za pośrednictwem Urzędów Skarbowych.</t>
  </si>
  <si>
    <t>Wpływy za ściągane przez komorników zaliczki alimentacyjnej i świadczenia z funduszu alimentacyjnego oraz zwrot zasiłku z lat ubiegłych</t>
  </si>
  <si>
    <r>
      <t xml:space="preserve">Gmina Kiernozia posiada udziały w spółce „Rynek Rolny Ziemi Łowickiej” od 1996 roku w wysokości   </t>
    </r>
    <r>
      <rPr>
        <b/>
        <sz val="11"/>
        <rFont val="Calibri"/>
        <family val="2"/>
      </rPr>
      <t>3 195 zł</t>
    </r>
    <r>
      <rPr>
        <sz val="11"/>
        <rFont val="Calibri"/>
        <family val="2"/>
      </rPr>
      <t xml:space="preserve"> co stanowi równowartość 30 akcji o wartości emisyjnej (106,50 zł).</t>
    </r>
  </si>
  <si>
    <r>
      <t xml:space="preserve">Na sprzedaną nieruchomość  oznaczoną jako działka nr 236 położoną w Kiernozi zabezpieczono  </t>
    </r>
    <r>
      <rPr>
        <b/>
        <sz val="11"/>
        <rFont val="Calibri"/>
        <family val="2"/>
      </rPr>
      <t xml:space="preserve">wierzytelność </t>
    </r>
    <r>
      <rPr>
        <sz val="11"/>
        <rFont val="Calibri"/>
        <family val="2"/>
      </rPr>
      <t>Gminy hipoteką zwykłą.</t>
    </r>
  </si>
  <si>
    <t>Sprawozdanie z wykonania dochodów budżetowych za 2012 rok</t>
  </si>
  <si>
    <t>z wykonania budżetu gminy 
za  2012 rok</t>
  </si>
  <si>
    <t>Dochody bieżące: w tym: własne</t>
  </si>
  <si>
    <t>2750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</si>
  <si>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</si>
  <si>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</si>
  <si>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2700</t>
  </si>
  <si>
    <t>Środki na dofinansowanie własnych zadań bieżących gmin (związków gmin), powiatów (związków powiatów), samorządów województw, pozyskane z innych źródeł</t>
  </si>
  <si>
    <t>926</t>
  </si>
  <si>
    <t>Kultura fizyczna  i sport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</si>
</sst>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%"/>
    <numFmt numFmtId="171" formatCode="0.0000%"/>
    <numFmt numFmtId="172" formatCode="#,##0.00_ ;\-#,##0.00\ "/>
    <numFmt numFmtId="173" formatCode="0.0000"/>
  </numFmts>
  <fonts count="77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6"/>
      <name val="Arial CE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8"/>
      <name val="Arial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60"/>
      <name val="Times New Roman"/>
      <family val="1"/>
    </font>
    <font>
      <sz val="8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b/>
      <sz val="6"/>
      <name val="Arial CE"/>
      <family val="0"/>
    </font>
    <font>
      <b/>
      <sz val="7"/>
      <name val="Times New Roman"/>
      <family val="1"/>
    </font>
    <font>
      <sz val="7"/>
      <name val="Arial CE"/>
      <family val="2"/>
    </font>
    <font>
      <sz val="8"/>
      <color indexed="16"/>
      <name val="Arial CE"/>
      <family val="2"/>
    </font>
    <font>
      <i/>
      <sz val="11"/>
      <name val="Times New Roman"/>
      <family val="1"/>
    </font>
    <font>
      <i/>
      <sz val="11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i/>
      <sz val="8"/>
      <name val="Arial CE"/>
      <family val="2"/>
    </font>
    <font>
      <sz val="12"/>
      <color indexed="5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7"/>
      <name val="Arial CE"/>
      <family val="2"/>
    </font>
    <font>
      <b/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1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" borderId="0" applyNumberFormat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0" fontId="5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4" fontId="5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wrapText="1"/>
    </xf>
    <xf numFmtId="164" fontId="11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0" fontId="11" fillId="0" borderId="0" xfId="0" applyNumberFormat="1" applyFont="1" applyAlignment="1">
      <alignment wrapText="1"/>
    </xf>
    <xf numFmtId="44" fontId="11" fillId="0" borderId="0" xfId="0" applyNumberFormat="1" applyFont="1" applyAlignment="1">
      <alignment wrapText="1"/>
    </xf>
    <xf numFmtId="10" fontId="1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2" fontId="0" fillId="0" borderId="0" xfId="0" applyNumberFormat="1" applyAlignment="1">
      <alignment/>
    </xf>
    <xf numFmtId="172" fontId="5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2" fontId="0" fillId="0" borderId="0" xfId="0" applyNumberFormat="1" applyAlignment="1">
      <alignment/>
    </xf>
    <xf numFmtId="44" fontId="1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wrapText="1"/>
    </xf>
    <xf numFmtId="44" fontId="24" fillId="0" borderId="0" xfId="0" applyNumberFormat="1" applyFont="1" applyAlignment="1">
      <alignment horizontal="right" vertical="center" wrapText="1"/>
    </xf>
    <xf numFmtId="10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/>
    </xf>
    <xf numFmtId="44" fontId="11" fillId="0" borderId="0" xfId="0" applyNumberFormat="1" applyFont="1" applyAlignment="1">
      <alignment/>
    </xf>
    <xf numFmtId="44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vertical="center" wrapText="1"/>
    </xf>
    <xf numFmtId="44" fontId="24" fillId="0" borderId="0" xfId="0" applyNumberFormat="1" applyFont="1" applyAlignment="1">
      <alignment horizontal="right"/>
    </xf>
    <xf numFmtId="44" fontId="14" fillId="0" borderId="0" xfId="0" applyNumberFormat="1" applyFont="1" applyAlignment="1">
      <alignment horizontal="right"/>
    </xf>
    <xf numFmtId="43" fontId="5" fillId="0" borderId="10" xfId="0" applyNumberFormat="1" applyFont="1" applyBorder="1" applyAlignment="1">
      <alignment vertical="center"/>
    </xf>
    <xf numFmtId="44" fontId="12" fillId="0" borderId="0" xfId="0" applyNumberFormat="1" applyFont="1" applyAlignment="1">
      <alignment horizontal="left" indent="3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44" fontId="11" fillId="20" borderId="11" xfId="0" applyNumberFormat="1" applyFont="1" applyFill="1" applyBorder="1" applyAlignment="1">
      <alignment vertical="center"/>
    </xf>
    <xf numFmtId="44" fontId="11" fillId="20" borderId="11" xfId="0" applyNumberFormat="1" applyFont="1" applyFill="1" applyBorder="1" applyAlignment="1">
      <alignment horizontal="right" vertical="center"/>
    </xf>
    <xf numFmtId="164" fontId="12" fillId="20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4" fontId="53" fillId="0" borderId="0" xfId="0" applyNumberFormat="1" applyFont="1" applyAlignment="1">
      <alignment vertical="center"/>
    </xf>
    <xf numFmtId="0" fontId="53" fillId="0" borderId="0" xfId="0" applyFont="1" applyAlignment="1">
      <alignment wrapText="1"/>
    </xf>
    <xf numFmtId="44" fontId="27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0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1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2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20" borderId="10" xfId="0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/>
    </xf>
    <xf numFmtId="43" fontId="1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72" fontId="31" fillId="0" borderId="10" xfId="0" applyNumberFormat="1" applyFont="1" applyBorder="1" applyAlignment="1">
      <alignment horizontal="right" vertical="center" wrapText="1"/>
    </xf>
    <xf numFmtId="10" fontId="31" fillId="0" borderId="10" xfId="0" applyNumberFormat="1" applyFont="1" applyBorder="1" applyAlignment="1">
      <alignment horizontal="center" vertical="center" wrapText="1"/>
    </xf>
    <xf numFmtId="10" fontId="31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72" fontId="31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 wrapText="1"/>
    </xf>
    <xf numFmtId="172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10" fontId="31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right"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4" fontId="9" fillId="0" borderId="10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43" fontId="0" fillId="0" borderId="10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43" fontId="37" fillId="0" borderId="10" xfId="0" applyNumberFormat="1" applyFont="1" applyBorder="1" applyAlignment="1">
      <alignment horizontal="right" vertical="center" wrapText="1"/>
    </xf>
    <xf numFmtId="43" fontId="27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43" fontId="38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43" fontId="40" fillId="0" borderId="10" xfId="0" applyNumberFormat="1" applyFont="1" applyBorder="1" applyAlignment="1">
      <alignment horizontal="right" vertical="center" wrapText="1"/>
    </xf>
    <xf numFmtId="43" fontId="0" fillId="0" borderId="10" xfId="0" applyNumberFormat="1" applyBorder="1" applyAlignment="1">
      <alignment vertical="center" wrapText="1"/>
    </xf>
    <xf numFmtId="43" fontId="10" fillId="0" borderId="10" xfId="0" applyNumberFormat="1" applyFont="1" applyBorder="1" applyAlignment="1">
      <alignment horizontal="right" vertical="center" wrapText="1"/>
    </xf>
    <xf numFmtId="43" fontId="41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 wrapText="1"/>
    </xf>
    <xf numFmtId="43" fontId="2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3" fontId="38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indent="6"/>
    </xf>
    <xf numFmtId="43" fontId="10" fillId="0" borderId="14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43" fontId="38" fillId="0" borderId="10" xfId="0" applyNumberFormat="1" applyFont="1" applyBorder="1" applyAlignment="1">
      <alignment vertical="center"/>
    </xf>
    <xf numFmtId="43" fontId="43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173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43" fontId="36" fillId="0" borderId="16" xfId="0" applyNumberFormat="1" applyFont="1" applyBorder="1" applyAlignment="1">
      <alignment horizontal="right" vertical="center" wrapText="1"/>
    </xf>
    <xf numFmtId="43" fontId="36" fillId="0" borderId="10" xfId="0" applyNumberFormat="1" applyFont="1" applyBorder="1" applyAlignment="1">
      <alignment vertical="center" wrapText="1"/>
    </xf>
    <xf numFmtId="43" fontId="7" fillId="0" borderId="14" xfId="0" applyNumberFormat="1" applyFont="1" applyBorder="1" applyAlignment="1">
      <alignment vertical="center"/>
    </xf>
    <xf numFmtId="8" fontId="6" fillId="0" borderId="0" xfId="0" applyNumberFormat="1" applyFont="1" applyAlignment="1">
      <alignment/>
    </xf>
    <xf numFmtId="42" fontId="38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43" fontId="44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3" fontId="35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73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3" fontId="44" fillId="0" borderId="18" xfId="0" applyNumberFormat="1" applyFont="1" applyBorder="1" applyAlignment="1">
      <alignment vertical="center"/>
    </xf>
    <xf numFmtId="43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6" fontId="10" fillId="0" borderId="18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3" fontId="44" fillId="0" borderId="10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12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44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4" fontId="10" fillId="0" borderId="10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vertical="center"/>
    </xf>
    <xf numFmtId="43" fontId="33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43" fontId="29" fillId="0" borderId="10" xfId="0" applyNumberFormat="1" applyFont="1" applyBorder="1" applyAlignment="1">
      <alignment vertical="center"/>
    </xf>
    <xf numFmtId="0" fontId="5" fillId="24" borderId="14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43" fontId="0" fillId="24" borderId="12" xfId="0" applyNumberFormat="1" applyFill="1" applyBorder="1" applyAlignment="1">
      <alignment horizontal="left"/>
    </xf>
    <xf numFmtId="0" fontId="1" fillId="24" borderId="12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43" fontId="20" fillId="0" borderId="10" xfId="0" applyNumberFormat="1" applyFont="1" applyBorder="1" applyAlignment="1">
      <alignment vertical="center" wrapText="1"/>
    </xf>
    <xf numFmtId="43" fontId="20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43" fontId="47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4" fontId="0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44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5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0" fillId="0" borderId="0" xfId="0" applyAlignment="1">
      <alignment horizontal="right" vertical="center"/>
    </xf>
    <xf numFmtId="44" fontId="0" fillId="0" borderId="10" xfId="0" applyNumberFormat="1" applyFont="1" applyBorder="1" applyAlignment="1">
      <alignment vertical="center"/>
    </xf>
    <xf numFmtId="42" fontId="1" fillId="0" borderId="14" xfId="0" applyNumberFormat="1" applyFont="1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5" fillId="21" borderId="14" xfId="0" applyFont="1" applyFill="1" applyBorder="1" applyAlignment="1">
      <alignment horizontal="center" vertical="center"/>
    </xf>
    <xf numFmtId="42" fontId="10" fillId="0" borderId="14" xfId="0" applyNumberFormat="1" applyFont="1" applyBorder="1" applyAlignment="1">
      <alignment vertical="center"/>
    </xf>
    <xf numFmtId="0" fontId="29" fillId="0" borderId="0" xfId="0" applyFont="1" applyAlignment="1">
      <alignment vertical="center" wrapText="1"/>
    </xf>
    <xf numFmtId="44" fontId="1" fillId="0" borderId="10" xfId="0" applyNumberFormat="1" applyFont="1" applyBorder="1" applyAlignment="1">
      <alignment vertical="center"/>
    </xf>
    <xf numFmtId="44" fontId="10" fillId="0" borderId="10" xfId="0" applyNumberFormat="1" applyFont="1" applyBorder="1" applyAlignment="1">
      <alignment vertical="center"/>
    </xf>
    <xf numFmtId="42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44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73" fontId="36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/>
      <protection/>
    </xf>
    <xf numFmtId="0" fontId="10" fillId="0" borderId="10" xfId="0" applyFont="1" applyBorder="1" applyAlignment="1">
      <alignment horizontal="right" vertical="center" wrapText="1"/>
    </xf>
    <xf numFmtId="0" fontId="22" fillId="0" borderId="10" xfId="52" applyFont="1" applyBorder="1" applyAlignment="1">
      <alignment horizontal="right" vertical="center" wrapText="1"/>
      <protection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/>
    </xf>
    <xf numFmtId="172" fontId="10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44" fontId="1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11" fillId="0" borderId="0" xfId="0" applyFont="1" applyAlignment="1">
      <alignment vertical="top"/>
    </xf>
    <xf numFmtId="0" fontId="30" fillId="20" borderId="10" xfId="53" applyFont="1" applyFill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164" fontId="22" fillId="0" borderId="10" xfId="53" applyNumberFormat="1" applyFont="1" applyBorder="1" applyAlignment="1">
      <alignment horizontal="right" vertical="center"/>
      <protection/>
    </xf>
    <xf numFmtId="0" fontId="30" fillId="0" borderId="10" xfId="53" applyFont="1" applyBorder="1" applyAlignment="1">
      <alignment horizontal="center" vertical="center"/>
      <protection/>
    </xf>
    <xf numFmtId="164" fontId="30" fillId="0" borderId="10" xfId="53" applyNumberFormat="1" applyFont="1" applyBorder="1" applyAlignment="1">
      <alignment horizontal="right" vertical="center"/>
      <protection/>
    </xf>
    <xf numFmtId="0" fontId="30" fillId="20" borderId="10" xfId="53" applyFont="1" applyFill="1" applyBorder="1" applyAlignment="1">
      <alignment horizontal="center" vertical="center" wrapText="1"/>
      <protection/>
    </xf>
    <xf numFmtId="44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5" fillId="20" borderId="20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vertical="center"/>
    </xf>
    <xf numFmtId="0" fontId="16" fillId="20" borderId="2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9" fillId="20" borderId="14" xfId="0" applyFont="1" applyFill="1" applyBorder="1" applyAlignment="1">
      <alignment horizontal="left" vertical="center" wrapText="1"/>
    </xf>
    <xf numFmtId="0" fontId="15" fillId="20" borderId="23" xfId="0" applyFont="1" applyFill="1" applyBorder="1" applyAlignment="1">
      <alignment horizontal="center" vertical="center"/>
    </xf>
    <xf numFmtId="0" fontId="16" fillId="20" borderId="24" xfId="0" applyFont="1" applyFill="1" applyBorder="1" applyAlignment="1">
      <alignment vertical="center"/>
    </xf>
    <xf numFmtId="0" fontId="16" fillId="20" borderId="25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59" fillId="20" borderId="26" xfId="0" applyFont="1" applyFill="1" applyBorder="1" applyAlignment="1">
      <alignment horizontal="right" vertical="center" wrapText="1"/>
    </xf>
    <xf numFmtId="0" fontId="59" fillId="20" borderId="27" xfId="0" applyFont="1" applyFill="1" applyBorder="1" applyAlignment="1">
      <alignment horizontal="right" vertical="center" wrapText="1"/>
    </xf>
    <xf numFmtId="44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45" fillId="20" borderId="1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20" borderId="26" xfId="0" applyFont="1" applyFill="1" applyBorder="1" applyAlignment="1">
      <alignment vertical="center"/>
    </xf>
    <xf numFmtId="0" fontId="23" fillId="20" borderId="27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59" fillId="20" borderId="19" xfId="0" applyFont="1" applyFill="1" applyBorder="1" applyAlignment="1">
      <alignment horizontal="left" vertical="center"/>
    </xf>
    <xf numFmtId="0" fontId="45" fillId="20" borderId="12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9" fillId="20" borderId="14" xfId="0" applyFont="1" applyFill="1" applyBorder="1" applyAlignment="1">
      <alignment horizontal="center" vertical="center" wrapText="1"/>
    </xf>
    <xf numFmtId="0" fontId="59" fillId="20" borderId="19" xfId="0" applyFont="1" applyFill="1" applyBorder="1" applyAlignment="1">
      <alignment horizontal="center" vertical="center" wrapText="1"/>
    </xf>
    <xf numFmtId="0" fontId="59" fillId="2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59" fillId="20" borderId="14" xfId="0" applyFont="1" applyFill="1" applyBorder="1" applyAlignment="1">
      <alignment horizontal="center" vertical="center"/>
    </xf>
    <xf numFmtId="0" fontId="59" fillId="20" borderId="19" xfId="0" applyFont="1" applyFill="1" applyBorder="1" applyAlignment="1">
      <alignment horizontal="center" vertical="center"/>
    </xf>
    <xf numFmtId="0" fontId="59" fillId="20" borderId="12" xfId="0" applyFont="1" applyFill="1" applyBorder="1" applyAlignment="1">
      <alignment horizontal="center" vertical="center"/>
    </xf>
    <xf numFmtId="0" fontId="59" fillId="20" borderId="26" xfId="0" applyFont="1" applyFill="1" applyBorder="1" applyAlignment="1">
      <alignment horizontal="right" vertical="center"/>
    </xf>
    <xf numFmtId="0" fontId="59" fillId="20" borderId="27" xfId="0" applyFont="1" applyFill="1" applyBorder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8" fontId="23" fillId="0" borderId="0" xfId="0" applyNumberFormat="1" applyFont="1" applyAlignment="1">
      <alignment horizontal="left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7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3" fillId="20" borderId="12" xfId="0" applyFont="1" applyFill="1" applyBorder="1" applyAlignment="1">
      <alignment vertical="center"/>
    </xf>
    <xf numFmtId="0" fontId="59" fillId="20" borderId="14" xfId="0" applyFont="1" applyFill="1" applyBorder="1" applyAlignment="1">
      <alignment horizontal="left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58" fillId="20" borderId="10" xfId="0" applyFont="1" applyFill="1" applyBorder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24" borderId="14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20" borderId="1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1" fillId="20" borderId="30" xfId="0" applyFont="1" applyFill="1" applyBorder="1" applyAlignment="1">
      <alignment vertical="center"/>
    </xf>
    <xf numFmtId="0" fontId="1" fillId="20" borderId="31" xfId="0" applyFont="1" applyFill="1" applyBorder="1" applyAlignment="1">
      <alignment vertical="center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vertical="center"/>
    </xf>
    <xf numFmtId="0" fontId="1" fillId="20" borderId="16" xfId="0" applyFont="1" applyFill="1" applyBorder="1" applyAlignment="1">
      <alignment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22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4" fontId="5" fillId="0" borderId="0" xfId="0" applyNumberFormat="1" applyFont="1" applyAlignment="1">
      <alignment horizontal="center"/>
    </xf>
    <xf numFmtId="0" fontId="30" fillId="0" borderId="14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20" borderId="14" xfId="53" applyFont="1" applyFill="1" applyBorder="1" applyAlignment="1">
      <alignment horizontal="center" vertical="center"/>
      <protection/>
    </xf>
    <xf numFmtId="0" fontId="30" fillId="20" borderId="12" xfId="53" applyFont="1" applyFill="1" applyBorder="1" applyAlignment="1">
      <alignment horizontal="center" vertical="center"/>
      <protection/>
    </xf>
    <xf numFmtId="0" fontId="22" fillId="0" borderId="14" xfId="53" applyFont="1" applyBorder="1" applyAlignment="1">
      <alignment horizontal="left" vertical="center"/>
      <protection/>
    </xf>
    <xf numFmtId="0" fontId="22" fillId="0" borderId="12" xfId="53" applyFont="1" applyBorder="1" applyAlignment="1">
      <alignment horizontal="left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2"/>
  <sheetViews>
    <sheetView tabSelected="1" zoomScaleSheetLayoutView="75" zoomScalePageLayoutView="0" workbookViewId="0" topLeftCell="A516">
      <selection activeCell="G521" sqref="G521"/>
    </sheetView>
  </sheetViews>
  <sheetFormatPr defaultColWidth="9.00390625" defaultRowHeight="12.75"/>
  <cols>
    <col min="1" max="1" width="28.375" style="0" customWidth="1"/>
    <col min="2" max="2" width="36.375" style="0" customWidth="1"/>
    <col min="3" max="3" width="19.75390625" style="2" customWidth="1"/>
  </cols>
  <sheetData>
    <row r="1" spans="1:3" ht="27" customHeight="1" thickTop="1">
      <c r="A1" s="393" t="s">
        <v>414</v>
      </c>
      <c r="B1" s="394"/>
      <c r="C1" s="395"/>
    </row>
    <row r="2" spans="1:3" ht="24.75" customHeight="1" thickBot="1">
      <c r="A2" s="384" t="s">
        <v>46</v>
      </c>
      <c r="B2" s="385"/>
      <c r="C2" s="386"/>
    </row>
    <row r="3" spans="1:3" ht="14.25" customHeight="1" thickTop="1">
      <c r="A3" s="29"/>
      <c r="B3" s="29"/>
      <c r="C3" s="30"/>
    </row>
    <row r="4" spans="1:3" ht="35.25" customHeight="1">
      <c r="A4" s="436" t="s">
        <v>50</v>
      </c>
      <c r="B4" s="436"/>
      <c r="C4" s="442"/>
    </row>
    <row r="5" spans="1:3" ht="15.75">
      <c r="A5" s="27" t="s">
        <v>298</v>
      </c>
      <c r="B5" s="32"/>
      <c r="C5" s="80">
        <v>8699000</v>
      </c>
    </row>
    <row r="6" spans="1:3" ht="15.75">
      <c r="A6" s="27" t="s">
        <v>288</v>
      </c>
      <c r="B6" s="32"/>
      <c r="C6" s="80">
        <v>11299000</v>
      </c>
    </row>
    <row r="7" spans="1:3" ht="6.75" customHeight="1">
      <c r="A7" s="33"/>
      <c r="B7" s="33"/>
      <c r="C7" s="30"/>
    </row>
    <row r="8" spans="1:3" ht="36" customHeight="1">
      <c r="A8" s="414" t="s">
        <v>54</v>
      </c>
      <c r="B8" s="414"/>
      <c r="C8" s="415"/>
    </row>
    <row r="9" spans="1:3" ht="9" customHeight="1">
      <c r="A9" s="33"/>
      <c r="B9" s="33"/>
      <c r="C9" s="74"/>
    </row>
    <row r="10" spans="1:3" ht="18" customHeight="1">
      <c r="A10" s="421" t="s">
        <v>51</v>
      </c>
      <c r="B10" s="421"/>
      <c r="C10" s="421"/>
    </row>
    <row r="11" spans="1:3" ht="8.25" customHeight="1">
      <c r="A11" s="33"/>
      <c r="B11" s="33"/>
      <c r="C11" s="30"/>
    </row>
    <row r="12" spans="1:3" ht="15.75">
      <c r="A12" s="46" t="s">
        <v>344</v>
      </c>
      <c r="B12" s="48" t="s">
        <v>242</v>
      </c>
      <c r="C12" s="51">
        <v>9165330.31</v>
      </c>
    </row>
    <row r="13" spans="1:3" ht="15.75">
      <c r="A13" s="44"/>
      <c r="B13" s="48" t="s">
        <v>881</v>
      </c>
      <c r="C13" s="51">
        <v>9210623.24</v>
      </c>
    </row>
    <row r="14" spans="1:3" ht="15.75">
      <c r="A14" s="45"/>
      <c r="B14" s="49" t="s">
        <v>343</v>
      </c>
      <c r="C14" s="50">
        <f>C13/C12</f>
        <v>1.004941767341498</v>
      </c>
    </row>
    <row r="15" spans="1:3" ht="7.5" customHeight="1">
      <c r="A15" s="45"/>
      <c r="B15" s="47"/>
      <c r="C15" s="50"/>
    </row>
    <row r="16" spans="1:3" ht="15.75">
      <c r="A16" s="46" t="s">
        <v>345</v>
      </c>
      <c r="B16" s="48" t="s">
        <v>242</v>
      </c>
      <c r="C16" s="51">
        <v>10830914.31</v>
      </c>
    </row>
    <row r="17" spans="1:3" ht="15.75">
      <c r="A17" s="44"/>
      <c r="B17" s="48" t="s">
        <v>881</v>
      </c>
      <c r="C17" s="51">
        <v>10420344.63</v>
      </c>
    </row>
    <row r="18" spans="1:3" ht="15.75">
      <c r="A18" s="33"/>
      <c r="B18" s="49" t="s">
        <v>343</v>
      </c>
      <c r="C18" s="52">
        <f>C17/C16</f>
        <v>0.9620927958389508</v>
      </c>
    </row>
    <row r="19" spans="1:3" ht="7.5" customHeight="1">
      <c r="A19" s="33"/>
      <c r="B19" s="49"/>
      <c r="C19" s="52"/>
    </row>
    <row r="20" spans="1:3" ht="37.5" customHeight="1">
      <c r="A20" s="414" t="s">
        <v>52</v>
      </c>
      <c r="B20" s="414"/>
      <c r="C20" s="415"/>
    </row>
    <row r="21" spans="1:3" ht="82.5" customHeight="1">
      <c r="A21" s="419" t="s">
        <v>160</v>
      </c>
      <c r="B21" s="419"/>
      <c r="C21" s="419"/>
    </row>
    <row r="22" spans="1:3" ht="17.25" customHeight="1">
      <c r="A22" s="419" t="s">
        <v>166</v>
      </c>
      <c r="B22" s="419"/>
      <c r="C22" s="419"/>
    </row>
    <row r="23" spans="1:3" ht="8.25" customHeight="1">
      <c r="A23" s="31"/>
      <c r="B23" s="31"/>
      <c r="C23" s="28"/>
    </row>
    <row r="24" spans="1:3" ht="15.75">
      <c r="A24" s="438" t="s">
        <v>53</v>
      </c>
      <c r="B24" s="438"/>
      <c r="C24" s="438"/>
    </row>
    <row r="25" spans="1:3" ht="9" customHeight="1">
      <c r="A25" s="414"/>
      <c r="B25" s="414"/>
      <c r="C25" s="414"/>
    </row>
    <row r="26" spans="1:3" ht="35.25" customHeight="1">
      <c r="A26" s="414" t="s">
        <v>55</v>
      </c>
      <c r="B26" s="414"/>
      <c r="C26" s="415"/>
    </row>
    <row r="27" spans="1:3" ht="25.5" customHeight="1">
      <c r="A27" s="419" t="s">
        <v>341</v>
      </c>
      <c r="B27" s="419"/>
      <c r="C27" s="74">
        <v>212895.75</v>
      </c>
    </row>
    <row r="28" spans="1:3" ht="15.75">
      <c r="A28" s="31" t="s">
        <v>342</v>
      </c>
      <c r="B28" s="31"/>
      <c r="C28" s="74">
        <v>716470.77</v>
      </c>
    </row>
    <row r="29" spans="1:3" ht="15.75">
      <c r="A29" s="33" t="s">
        <v>873</v>
      </c>
      <c r="B29" s="33"/>
      <c r="C29" s="74">
        <v>48719.61</v>
      </c>
    </row>
    <row r="30" spans="1:3" ht="5.25" customHeight="1">
      <c r="A30" s="33"/>
      <c r="B30" s="33"/>
      <c r="C30" s="30"/>
    </row>
    <row r="31" spans="1:3" ht="54.75" customHeight="1">
      <c r="A31" s="414" t="s">
        <v>79</v>
      </c>
      <c r="B31" s="414"/>
      <c r="C31" s="414"/>
    </row>
    <row r="32" spans="1:3" ht="22.5" customHeight="1">
      <c r="A32" s="414" t="s">
        <v>56</v>
      </c>
      <c r="B32" s="414"/>
      <c r="C32" s="415"/>
    </row>
    <row r="33" spans="1:3" ht="36.75" customHeight="1">
      <c r="A33" s="414" t="s">
        <v>57</v>
      </c>
      <c r="B33" s="415"/>
      <c r="C33" s="415"/>
    </row>
    <row r="34" spans="1:3" ht="17.25" customHeight="1">
      <c r="A34" s="31"/>
      <c r="B34" s="28"/>
      <c r="C34" s="28"/>
    </row>
    <row r="35" spans="1:3" ht="9" customHeight="1">
      <c r="A35" s="31"/>
      <c r="B35" s="28"/>
      <c r="C35" s="28"/>
    </row>
    <row r="36" spans="1:3" ht="27" customHeight="1">
      <c r="A36" s="416" t="s">
        <v>867</v>
      </c>
      <c r="B36" s="417"/>
      <c r="C36" s="443"/>
    </row>
    <row r="37" spans="1:3" ht="12" customHeight="1">
      <c r="A37" s="33"/>
      <c r="B37" s="33"/>
      <c r="C37" s="30"/>
    </row>
    <row r="38" spans="1:3" ht="50.25" customHeight="1">
      <c r="A38" s="421" t="s">
        <v>81</v>
      </c>
      <c r="B38" s="421"/>
      <c r="C38" s="421"/>
    </row>
    <row r="39" spans="1:3" ht="10.5" customHeight="1">
      <c r="A39" s="33"/>
      <c r="B39" s="33"/>
      <c r="C39" s="30"/>
    </row>
    <row r="40" spans="1:3" ht="31.5" customHeight="1">
      <c r="A40" s="419" t="s">
        <v>752</v>
      </c>
      <c r="B40" s="419"/>
      <c r="C40" s="419"/>
    </row>
    <row r="41" spans="1:3" ht="12" customHeight="1">
      <c r="A41" s="33"/>
      <c r="B41" s="33"/>
      <c r="C41" s="30"/>
    </row>
    <row r="42" spans="1:3" ht="25.5" customHeight="1">
      <c r="A42" s="444" t="s">
        <v>389</v>
      </c>
      <c r="B42" s="409"/>
      <c r="C42" s="410"/>
    </row>
    <row r="43" spans="1:3" ht="12" customHeight="1">
      <c r="A43" s="33"/>
      <c r="B43" s="33"/>
      <c r="C43" s="30"/>
    </row>
    <row r="44" spans="1:3" ht="32.25" customHeight="1">
      <c r="A44" s="414" t="s">
        <v>66</v>
      </c>
      <c r="B44" s="414"/>
      <c r="C44" s="415"/>
    </row>
    <row r="45" spans="1:3" ht="16.5" customHeight="1">
      <c r="A45" s="419" t="s">
        <v>895</v>
      </c>
      <c r="B45" s="419"/>
      <c r="C45" s="419"/>
    </row>
    <row r="46" spans="1:3" ht="15.75">
      <c r="A46" s="31"/>
      <c r="B46" s="31"/>
      <c r="C46" s="72">
        <f>C49+C60+C74+C79+C85+C90+C95</f>
        <v>6431287.46</v>
      </c>
    </row>
    <row r="47" spans="1:3" ht="16.5" customHeight="1">
      <c r="A47" s="430" t="s">
        <v>307</v>
      </c>
      <c r="B47" s="440"/>
      <c r="C47" s="440"/>
    </row>
    <row r="48" spans="1:3" ht="8.25" customHeight="1">
      <c r="A48" s="31"/>
      <c r="B48" s="28"/>
      <c r="C48" s="34"/>
    </row>
    <row r="49" spans="1:3" ht="35.25" customHeight="1">
      <c r="A49" s="430" t="s">
        <v>64</v>
      </c>
      <c r="B49" s="430"/>
      <c r="C49" s="81">
        <f>C51+C52+C53+C54+C55+C56+C58+C57</f>
        <v>154613.52000000002</v>
      </c>
    </row>
    <row r="50" spans="1:3" ht="5.25" customHeight="1">
      <c r="A50" s="35"/>
      <c r="B50" s="35"/>
      <c r="C50" s="81"/>
    </row>
    <row r="51" spans="1:3" ht="15.75">
      <c r="A51" s="414" t="s">
        <v>782</v>
      </c>
      <c r="B51" s="414"/>
      <c r="C51" s="75">
        <v>38215.86</v>
      </c>
    </row>
    <row r="52" spans="1:3" ht="15.75">
      <c r="A52" s="33" t="s">
        <v>783</v>
      </c>
      <c r="B52" s="33"/>
      <c r="C52" s="75">
        <v>44657</v>
      </c>
    </row>
    <row r="53" spans="1:3" ht="15.75">
      <c r="A53" s="33" t="s">
        <v>784</v>
      </c>
      <c r="B53" s="33"/>
      <c r="C53" s="75">
        <v>15419</v>
      </c>
    </row>
    <row r="54" spans="1:3" ht="32.25" customHeight="1">
      <c r="A54" s="437" t="s">
        <v>785</v>
      </c>
      <c r="B54" s="437"/>
      <c r="C54" s="370">
        <v>24278</v>
      </c>
    </row>
    <row r="55" spans="1:3" ht="32.25" customHeight="1">
      <c r="A55" s="414" t="s">
        <v>786</v>
      </c>
      <c r="B55" s="414"/>
      <c r="C55" s="75">
        <v>1873.55</v>
      </c>
    </row>
    <row r="56" spans="1:3" ht="15.75">
      <c r="A56" s="437" t="s">
        <v>787</v>
      </c>
      <c r="B56" s="437"/>
      <c r="C56" s="75">
        <v>8005</v>
      </c>
    </row>
    <row r="57" spans="1:3" ht="15.75" hidden="1">
      <c r="A57" s="437" t="s">
        <v>766</v>
      </c>
      <c r="B57" s="437"/>
      <c r="C57" s="75"/>
    </row>
    <row r="58" spans="1:3" ht="15.75">
      <c r="A58" s="31" t="s">
        <v>788</v>
      </c>
      <c r="B58" s="31"/>
      <c r="C58" s="75">
        <v>22165.11</v>
      </c>
    </row>
    <row r="59" spans="1:3" ht="8.25" customHeight="1">
      <c r="A59" s="31"/>
      <c r="B59" s="31"/>
      <c r="C59" s="75"/>
    </row>
    <row r="60" spans="1:3" ht="34.5" customHeight="1">
      <c r="A60" s="430" t="s">
        <v>63</v>
      </c>
      <c r="B60" s="430"/>
      <c r="C60" s="81">
        <f>C62+C63+C64+C65+C66+C67+C68+C69+C71+C70+C72</f>
        <v>1231403.21</v>
      </c>
    </row>
    <row r="61" spans="1:3" ht="7.5" customHeight="1">
      <c r="A61" s="35"/>
      <c r="B61" s="35"/>
      <c r="C61" s="81"/>
    </row>
    <row r="62" spans="1:3" ht="15.75">
      <c r="A62" s="33" t="s">
        <v>789</v>
      </c>
      <c r="B62" s="33"/>
      <c r="C62" s="75">
        <v>73714</v>
      </c>
    </row>
    <row r="63" spans="1:3" ht="15.75">
      <c r="A63" s="33" t="s">
        <v>790</v>
      </c>
      <c r="B63" s="33"/>
      <c r="C63" s="75">
        <v>639</v>
      </c>
    </row>
    <row r="64" spans="1:3" ht="15.75">
      <c r="A64" s="33" t="s">
        <v>791</v>
      </c>
      <c r="B64" s="33"/>
      <c r="C64" s="75">
        <v>1500</v>
      </c>
    </row>
    <row r="65" spans="1:3" ht="15.75">
      <c r="A65" s="33" t="s">
        <v>792</v>
      </c>
      <c r="B65" s="33"/>
      <c r="C65" s="75">
        <v>772556.34</v>
      </c>
    </row>
    <row r="66" spans="1:3" ht="27.75" customHeight="1">
      <c r="A66" s="414" t="s">
        <v>793</v>
      </c>
      <c r="B66" s="414"/>
      <c r="C66" s="75">
        <v>1123.2</v>
      </c>
    </row>
    <row r="67" spans="1:3" ht="15.75" hidden="1">
      <c r="A67" s="33" t="s">
        <v>794</v>
      </c>
      <c r="B67" s="33"/>
      <c r="C67" s="75"/>
    </row>
    <row r="68" spans="1:3" ht="15.75">
      <c r="A68" s="436" t="s">
        <v>795</v>
      </c>
      <c r="B68" s="436"/>
      <c r="C68" s="75">
        <v>373370.67</v>
      </c>
    </row>
    <row r="69" spans="1:3" ht="15.75" hidden="1">
      <c r="A69" s="434" t="s">
        <v>758</v>
      </c>
      <c r="B69" s="434"/>
      <c r="C69" s="75"/>
    </row>
    <row r="70" spans="1:3" ht="15.75" hidden="1">
      <c r="A70" s="434" t="s">
        <v>796</v>
      </c>
      <c r="B70" s="434"/>
      <c r="C70" s="75"/>
    </row>
    <row r="71" spans="1:3" ht="15.75" hidden="1">
      <c r="A71" s="434" t="s">
        <v>797</v>
      </c>
      <c r="B71" s="434"/>
      <c r="C71" s="75"/>
    </row>
    <row r="72" spans="1:3" ht="15.75">
      <c r="A72" s="434" t="s">
        <v>760</v>
      </c>
      <c r="B72" s="434"/>
      <c r="C72" s="75">
        <v>8500</v>
      </c>
    </row>
    <row r="73" spans="1:3" ht="15" customHeight="1">
      <c r="A73" s="31"/>
      <c r="B73" s="31"/>
      <c r="C73" s="75"/>
    </row>
    <row r="74" spans="1:3" s="350" customFormat="1" ht="35.25" customHeight="1">
      <c r="A74" s="430" t="s">
        <v>745</v>
      </c>
      <c r="B74" s="430"/>
      <c r="C74" s="81">
        <f>C76+C77</f>
        <v>2000</v>
      </c>
    </row>
    <row r="75" spans="1:3" s="350" customFormat="1" ht="3" customHeight="1">
      <c r="A75" s="35"/>
      <c r="B75" s="35"/>
      <c r="C75" s="75"/>
    </row>
    <row r="76" spans="1:3" s="350" customFormat="1" ht="15.75" hidden="1">
      <c r="A76" s="414" t="s">
        <v>759</v>
      </c>
      <c r="B76" s="414"/>
      <c r="C76" s="68"/>
    </row>
    <row r="77" spans="1:3" s="350" customFormat="1" ht="15.75">
      <c r="A77" s="419" t="s">
        <v>763</v>
      </c>
      <c r="B77" s="419"/>
      <c r="C77" s="68">
        <v>2000</v>
      </c>
    </row>
    <row r="78" spans="1:3" ht="8.25" customHeight="1">
      <c r="A78" s="31"/>
      <c r="B78" s="31"/>
      <c r="C78" s="68"/>
    </row>
    <row r="79" spans="1:3" ht="30.75" customHeight="1">
      <c r="A79" s="430" t="s">
        <v>65</v>
      </c>
      <c r="B79" s="415"/>
      <c r="C79" s="81">
        <f>C81+C82+C83</f>
        <v>4811424</v>
      </c>
    </row>
    <row r="80" spans="1:3" ht="8.25" customHeight="1">
      <c r="A80" s="33"/>
      <c r="B80" s="31"/>
      <c r="C80" s="68"/>
    </row>
    <row r="81" spans="1:3" ht="15.75">
      <c r="A81" s="33" t="s">
        <v>798</v>
      </c>
      <c r="B81" s="33"/>
      <c r="C81" s="74">
        <v>2942718</v>
      </c>
    </row>
    <row r="82" spans="1:3" ht="15.75">
      <c r="A82" s="33" t="s">
        <v>799</v>
      </c>
      <c r="B82" s="33"/>
      <c r="C82" s="74">
        <v>1863162</v>
      </c>
    </row>
    <row r="83" spans="1:3" ht="15.75">
      <c r="A83" s="33" t="s">
        <v>62</v>
      </c>
      <c r="B83" s="33"/>
      <c r="C83" s="74">
        <v>5544</v>
      </c>
    </row>
    <row r="84" spans="1:3" ht="7.5" customHeight="1">
      <c r="A84" s="33"/>
      <c r="B84" s="31"/>
      <c r="C84" s="74"/>
    </row>
    <row r="85" spans="1:3" ht="46.5" customHeight="1">
      <c r="A85" s="421" t="s">
        <v>744</v>
      </c>
      <c r="B85" s="421"/>
      <c r="C85" s="80">
        <f>C87+C88</f>
        <v>94881.51</v>
      </c>
    </row>
    <row r="86" spans="1:3" ht="8.25" customHeight="1">
      <c r="A86" s="33"/>
      <c r="B86" s="31"/>
      <c r="C86" s="74"/>
    </row>
    <row r="87" spans="1:3" ht="15.75">
      <c r="A87" s="33" t="s">
        <v>800</v>
      </c>
      <c r="B87" s="31"/>
      <c r="C87" s="74">
        <v>90110.93</v>
      </c>
    </row>
    <row r="88" spans="1:3" ht="15.75">
      <c r="A88" s="33" t="s">
        <v>801</v>
      </c>
      <c r="B88" s="31"/>
      <c r="C88" s="74">
        <v>4770.58</v>
      </c>
    </row>
    <row r="89" spans="1:3" ht="7.5" customHeight="1">
      <c r="A89" s="33"/>
      <c r="B89" s="31"/>
      <c r="C89" s="74"/>
    </row>
    <row r="90" spans="1:3" ht="30.75" customHeight="1">
      <c r="A90" s="421" t="s">
        <v>58</v>
      </c>
      <c r="B90" s="421"/>
      <c r="C90" s="80">
        <f>C92+C93</f>
        <v>41965.22</v>
      </c>
    </row>
    <row r="91" spans="1:3" ht="6" customHeight="1">
      <c r="A91" s="33"/>
      <c r="B91" s="31"/>
      <c r="C91" s="74"/>
    </row>
    <row r="92" spans="1:3" ht="15.75">
      <c r="A92" s="33" t="s">
        <v>59</v>
      </c>
      <c r="B92" s="31"/>
      <c r="C92" s="74">
        <v>20000</v>
      </c>
    </row>
    <row r="93" spans="1:3" ht="15.75">
      <c r="A93" s="33" t="s">
        <v>60</v>
      </c>
      <c r="B93" s="31"/>
      <c r="C93" s="74">
        <v>21965.22</v>
      </c>
    </row>
    <row r="94" spans="1:3" ht="6" customHeight="1">
      <c r="A94" s="33"/>
      <c r="B94" s="31"/>
      <c r="C94" s="74"/>
    </row>
    <row r="95" spans="1:3" ht="15.75">
      <c r="A95" s="421" t="s">
        <v>61</v>
      </c>
      <c r="B95" s="421"/>
      <c r="C95" s="80">
        <f>C98+C102+C100+C104+C99+C106+C108</f>
        <v>95000</v>
      </c>
    </row>
    <row r="96" spans="1:3" ht="6.75" customHeight="1">
      <c r="A96" s="33"/>
      <c r="B96" s="31"/>
      <c r="C96" s="74"/>
    </row>
    <row r="97" spans="1:3" ht="15.75">
      <c r="A97" s="42" t="s">
        <v>742</v>
      </c>
      <c r="B97" s="31"/>
      <c r="C97" s="74"/>
    </row>
    <row r="98" spans="1:3" ht="16.5" customHeight="1">
      <c r="A98" s="33" t="s">
        <v>802</v>
      </c>
      <c r="B98" s="31"/>
      <c r="C98" s="74">
        <v>95000</v>
      </c>
    </row>
    <row r="99" spans="1:3" ht="16.5" customHeight="1" hidden="1">
      <c r="A99" s="33" t="s">
        <v>754</v>
      </c>
      <c r="B99" s="31"/>
      <c r="C99" s="74"/>
    </row>
    <row r="100" spans="1:3" ht="16.5" customHeight="1" hidden="1">
      <c r="A100" s="33" t="s">
        <v>753</v>
      </c>
      <c r="B100" s="31"/>
      <c r="C100" s="74"/>
    </row>
    <row r="101" spans="1:3" ht="16.5" customHeight="1" hidden="1">
      <c r="A101" s="42" t="s">
        <v>743</v>
      </c>
      <c r="B101" s="31"/>
      <c r="C101" s="74"/>
    </row>
    <row r="102" spans="1:3" ht="16.5" customHeight="1" hidden="1">
      <c r="A102" s="419" t="s">
        <v>755</v>
      </c>
      <c r="B102" s="419"/>
      <c r="C102" s="74"/>
    </row>
    <row r="103" spans="1:3" ht="15.75" hidden="1">
      <c r="A103" s="42" t="s">
        <v>756</v>
      </c>
      <c r="B103" s="31"/>
      <c r="C103" s="74"/>
    </row>
    <row r="104" spans="1:3" ht="15.75" hidden="1">
      <c r="A104" s="419" t="s">
        <v>757</v>
      </c>
      <c r="B104" s="419"/>
      <c r="C104" s="74"/>
    </row>
    <row r="105" spans="1:3" ht="15.75" hidden="1">
      <c r="A105" s="42" t="s">
        <v>761</v>
      </c>
      <c r="B105" s="31"/>
      <c r="C105" s="74"/>
    </row>
    <row r="106" spans="1:3" ht="15.75" hidden="1">
      <c r="A106" s="419" t="s">
        <v>762</v>
      </c>
      <c r="B106" s="419"/>
      <c r="C106" s="74"/>
    </row>
    <row r="107" spans="1:3" ht="15.75" hidden="1">
      <c r="A107" s="42" t="s">
        <v>899</v>
      </c>
      <c r="B107" s="31"/>
      <c r="C107" s="74"/>
    </row>
    <row r="108" spans="1:3" ht="15.75" hidden="1">
      <c r="A108" s="419" t="s">
        <v>754</v>
      </c>
      <c r="B108" s="419"/>
      <c r="C108" s="74"/>
    </row>
    <row r="109" spans="1:3" ht="15.75">
      <c r="A109" s="71"/>
      <c r="B109" s="71"/>
      <c r="C109" s="74"/>
    </row>
    <row r="110" spans="1:3" ht="37.5" customHeight="1">
      <c r="A110" s="392" t="s">
        <v>390</v>
      </c>
      <c r="B110" s="403"/>
      <c r="C110" s="410"/>
    </row>
    <row r="111" spans="1:3" ht="9.75" customHeight="1">
      <c r="A111" s="414"/>
      <c r="B111" s="414"/>
      <c r="C111" s="415"/>
    </row>
    <row r="112" spans="1:3" ht="33" customHeight="1">
      <c r="A112" s="438" t="s">
        <v>77</v>
      </c>
      <c r="B112" s="438"/>
      <c r="C112" s="82">
        <f>C114+C116</f>
        <v>690380.46</v>
      </c>
    </row>
    <row r="113" spans="1:3" ht="9" customHeight="1">
      <c r="A113" s="66"/>
      <c r="B113" s="66"/>
      <c r="C113" s="82"/>
    </row>
    <row r="114" spans="1:3" ht="31.5" customHeight="1">
      <c r="A114" s="414" t="s">
        <v>67</v>
      </c>
      <c r="B114" s="415"/>
      <c r="C114" s="68">
        <v>685417</v>
      </c>
    </row>
    <row r="115" spans="1:3" ht="7.5" customHeight="1">
      <c r="A115" s="31"/>
      <c r="B115" s="28"/>
      <c r="C115" s="72"/>
    </row>
    <row r="116" spans="1:3" ht="47.25" customHeight="1">
      <c r="A116" s="414" t="s">
        <v>68</v>
      </c>
      <c r="B116" s="415"/>
      <c r="C116" s="72">
        <v>4963.46</v>
      </c>
    </row>
    <row r="117" spans="1:3" ht="15.75">
      <c r="A117" s="414"/>
      <c r="B117" s="415"/>
      <c r="C117" s="415"/>
    </row>
    <row r="118" spans="1:3" ht="15" customHeight="1">
      <c r="A118" s="31"/>
      <c r="B118" s="28"/>
      <c r="C118" s="28"/>
    </row>
    <row r="119" spans="1:3" ht="24" customHeight="1">
      <c r="A119" s="444" t="s">
        <v>391</v>
      </c>
      <c r="B119" s="403"/>
      <c r="C119" s="410"/>
    </row>
    <row r="120" spans="1:3" ht="5.25" customHeight="1">
      <c r="A120" s="415"/>
      <c r="B120" s="415"/>
      <c r="C120" s="30"/>
    </row>
    <row r="121" spans="1:3" ht="32.25" customHeight="1">
      <c r="A121" s="438" t="s">
        <v>78</v>
      </c>
      <c r="B121" s="438"/>
      <c r="C121" s="81">
        <f>C129+C126+C132+C140+C144+C148+C233+C235+C154+C159+C161+C163+C165+C167+C170+C174+C177+C180+C185+C188+C191+C193+C195+C200+C202+C204+C206+C211+C215+C218+C221+C225+C226+C230+C208+C151+C137</f>
        <v>2088955.3199999998</v>
      </c>
    </row>
    <row r="122" spans="1:3" ht="18.75" customHeight="1">
      <c r="A122" s="434" t="s">
        <v>764</v>
      </c>
      <c r="B122" s="434"/>
      <c r="C122" s="434"/>
    </row>
    <row r="123" spans="1:3" ht="19.5" customHeight="1">
      <c r="A123" s="29" t="s">
        <v>289</v>
      </c>
      <c r="B123" s="33"/>
      <c r="C123" s="74"/>
    </row>
    <row r="124" spans="1:3" ht="17.25" customHeight="1" hidden="1">
      <c r="A124" s="29"/>
      <c r="B124" s="33"/>
      <c r="C124" s="74"/>
    </row>
    <row r="125" spans="1:3" ht="15.75" hidden="1">
      <c r="A125" s="29" t="s">
        <v>750</v>
      </c>
      <c r="B125" s="33"/>
      <c r="C125" s="74"/>
    </row>
    <row r="126" spans="1:3" ht="15.75" hidden="1">
      <c r="A126" s="39" t="s">
        <v>751</v>
      </c>
      <c r="B126" s="39"/>
      <c r="C126" s="75"/>
    </row>
    <row r="127" spans="1:3" ht="5.25" customHeight="1">
      <c r="A127" s="29"/>
      <c r="B127" s="33"/>
      <c r="C127" s="74"/>
    </row>
    <row r="128" spans="1:3" ht="19.5" customHeight="1">
      <c r="A128" s="29" t="s">
        <v>290</v>
      </c>
      <c r="B128" s="33"/>
      <c r="C128" s="74"/>
    </row>
    <row r="129" spans="1:3" ht="15.75">
      <c r="A129" s="39" t="s">
        <v>292</v>
      </c>
      <c r="B129" s="39"/>
      <c r="C129" s="75">
        <v>1715.43</v>
      </c>
    </row>
    <row r="130" spans="1:3" ht="7.5" customHeight="1">
      <c r="A130" s="39"/>
      <c r="B130" s="37"/>
      <c r="C130" s="75"/>
    </row>
    <row r="131" spans="1:3" ht="17.25" customHeight="1">
      <c r="A131" s="70" t="s">
        <v>291</v>
      </c>
      <c r="B131" s="37"/>
      <c r="C131" s="75"/>
    </row>
    <row r="132" spans="1:3" ht="19.5" customHeight="1">
      <c r="A132" s="37" t="s">
        <v>293</v>
      </c>
      <c r="B132" s="39"/>
      <c r="C132" s="75">
        <v>288215.35</v>
      </c>
    </row>
    <row r="133" spans="1:3" ht="33.75" customHeight="1">
      <c r="A133" s="436" t="s">
        <v>746</v>
      </c>
      <c r="B133" s="442"/>
      <c r="C133" s="75"/>
    </row>
    <row r="134" spans="1:3" ht="15.75" customHeight="1" hidden="1">
      <c r="A134" s="436" t="s">
        <v>747</v>
      </c>
      <c r="B134" s="442"/>
      <c r="C134" s="97"/>
    </row>
    <row r="135" spans="1:3" ht="6.75" customHeight="1">
      <c r="A135" s="96"/>
      <c r="B135" s="96"/>
      <c r="C135" s="96"/>
    </row>
    <row r="136" spans="1:3" ht="15.75">
      <c r="A136" s="70" t="s">
        <v>69</v>
      </c>
      <c r="B136" s="37"/>
      <c r="C136" s="75"/>
    </row>
    <row r="137" spans="1:3" ht="15.75">
      <c r="A137" s="434" t="s">
        <v>70</v>
      </c>
      <c r="B137" s="434"/>
      <c r="C137" s="75">
        <v>446.28</v>
      </c>
    </row>
    <row r="138" spans="1:3" ht="8.25" customHeight="1">
      <c r="A138" s="96"/>
      <c r="B138" s="96"/>
      <c r="C138" s="96"/>
    </row>
    <row r="139" spans="1:3" ht="15" customHeight="1">
      <c r="A139" s="441" t="s">
        <v>294</v>
      </c>
      <c r="B139" s="441"/>
      <c r="C139" s="75"/>
    </row>
    <row r="140" spans="1:3" ht="45.75" customHeight="1">
      <c r="A140" s="432" t="s">
        <v>71</v>
      </c>
      <c r="B140" s="432"/>
      <c r="C140" s="75">
        <v>161250.61</v>
      </c>
    </row>
    <row r="141" spans="1:3" ht="20.25" customHeight="1" hidden="1">
      <c r="A141" s="412" t="s">
        <v>896</v>
      </c>
      <c r="B141" s="412"/>
      <c r="C141" s="75"/>
    </row>
    <row r="142" spans="1:3" ht="6" customHeight="1" hidden="1">
      <c r="A142" s="39"/>
      <c r="B142" s="37"/>
      <c r="C142" s="75"/>
    </row>
    <row r="143" spans="1:3" ht="15.75">
      <c r="A143" s="70" t="s">
        <v>295</v>
      </c>
      <c r="B143" s="37"/>
      <c r="C143" s="75"/>
    </row>
    <row r="144" spans="1:3" ht="15.75" hidden="1">
      <c r="A144" s="436" t="s">
        <v>296</v>
      </c>
      <c r="B144" s="436"/>
      <c r="C144" s="75">
        <v>0</v>
      </c>
    </row>
    <row r="145" spans="1:3" ht="15" customHeight="1" hidden="1">
      <c r="A145" s="434" t="s">
        <v>423</v>
      </c>
      <c r="B145" s="434"/>
      <c r="C145" s="75"/>
    </row>
    <row r="146" spans="1:3" ht="68.25" customHeight="1" hidden="1">
      <c r="A146" s="432" t="s">
        <v>415</v>
      </c>
      <c r="B146" s="432"/>
      <c r="C146" s="75"/>
    </row>
    <row r="147" spans="1:3" ht="4.5" customHeight="1">
      <c r="A147" s="39"/>
      <c r="B147" s="37"/>
      <c r="C147" s="75"/>
    </row>
    <row r="148" spans="1:3" ht="27" customHeight="1">
      <c r="A148" s="411" t="s">
        <v>72</v>
      </c>
      <c r="B148" s="411"/>
      <c r="C148" s="75">
        <v>15401.2</v>
      </c>
    </row>
    <row r="149" spans="1:3" ht="4.5" customHeight="1">
      <c r="A149" s="39"/>
      <c r="B149" s="37"/>
      <c r="C149" s="75"/>
    </row>
    <row r="150" spans="1:3" ht="15.75" hidden="1">
      <c r="A150" s="70" t="s">
        <v>768</v>
      </c>
      <c r="B150" s="37"/>
      <c r="C150" s="75"/>
    </row>
    <row r="151" spans="1:3" ht="17.25" customHeight="1" hidden="1">
      <c r="A151" s="404" t="s">
        <v>767</v>
      </c>
      <c r="B151" s="404"/>
      <c r="C151" s="75"/>
    </row>
    <row r="152" spans="1:3" ht="7.5" customHeight="1" hidden="1">
      <c r="A152" s="39"/>
      <c r="B152" s="37"/>
      <c r="C152" s="75"/>
    </row>
    <row r="153" spans="1:3" ht="49.5" customHeight="1">
      <c r="A153" s="441" t="s">
        <v>297</v>
      </c>
      <c r="B153" s="441"/>
      <c r="C153" s="75"/>
    </row>
    <row r="154" spans="1:3" ht="33.75" customHeight="1">
      <c r="A154" s="436" t="s">
        <v>916</v>
      </c>
      <c r="B154" s="436"/>
      <c r="C154" s="75">
        <v>27926.86</v>
      </c>
    </row>
    <row r="155" spans="1:3" ht="15.75">
      <c r="A155" s="432" t="s">
        <v>917</v>
      </c>
      <c r="B155" s="432"/>
      <c r="C155" s="75"/>
    </row>
    <row r="156" spans="1:3" ht="6.75" customHeight="1">
      <c r="A156" s="37"/>
      <c r="B156" s="37"/>
      <c r="C156" s="75"/>
    </row>
    <row r="157" spans="1:3" ht="18.75" customHeight="1">
      <c r="A157" s="433" t="s">
        <v>74</v>
      </c>
      <c r="B157" s="433"/>
      <c r="C157" s="75"/>
    </row>
    <row r="158" spans="1:3" ht="18.75" customHeight="1">
      <c r="A158" s="352" t="s">
        <v>748</v>
      </c>
      <c r="B158" s="351">
        <f>C159+C161+C163+C165+C167+C170</f>
        <v>358257.98000000004</v>
      </c>
      <c r="C158" s="75"/>
    </row>
    <row r="159" spans="1:3" ht="15.75">
      <c r="A159" s="436" t="s">
        <v>227</v>
      </c>
      <c r="B159" s="436"/>
      <c r="C159" s="75">
        <v>339973.4</v>
      </c>
    </row>
    <row r="160" spans="1:3" ht="2.25" customHeight="1">
      <c r="A160" s="39"/>
      <c r="B160" s="37"/>
      <c r="C160" s="75"/>
    </row>
    <row r="161" spans="1:3" ht="15.75">
      <c r="A161" s="434" t="s">
        <v>228</v>
      </c>
      <c r="B161" s="434"/>
      <c r="C161" s="75">
        <v>13102</v>
      </c>
    </row>
    <row r="162" spans="1:3" ht="3" customHeight="1">
      <c r="A162" s="39"/>
      <c r="B162" s="37"/>
      <c r="C162" s="75"/>
    </row>
    <row r="163" spans="1:3" ht="15.75">
      <c r="A163" s="434" t="s">
        <v>229</v>
      </c>
      <c r="B163" s="434"/>
      <c r="C163" s="75">
        <v>4121.12</v>
      </c>
    </row>
    <row r="164" spans="1:3" ht="3.75" customHeight="1">
      <c r="A164" s="39"/>
      <c r="B164" s="37"/>
      <c r="C164" s="75"/>
    </row>
    <row r="165" spans="1:3" ht="15.75">
      <c r="A165" s="39" t="s">
        <v>408</v>
      </c>
      <c r="B165" s="39"/>
      <c r="C165" s="75">
        <v>790</v>
      </c>
    </row>
    <row r="166" spans="1:3" ht="3.75" customHeight="1">
      <c r="A166" s="39"/>
      <c r="B166" s="39"/>
      <c r="C166" s="75"/>
    </row>
    <row r="167" spans="1:3" ht="15.75" hidden="1">
      <c r="A167" s="39" t="s">
        <v>918</v>
      </c>
      <c r="B167" s="39"/>
      <c r="C167" s="75"/>
    </row>
    <row r="168" spans="1:3" ht="15.75" hidden="1">
      <c r="A168" s="432" t="s">
        <v>919</v>
      </c>
      <c r="B168" s="432"/>
      <c r="C168" s="75"/>
    </row>
    <row r="169" spans="1:3" ht="5.25" customHeight="1" hidden="1">
      <c r="A169" s="39"/>
      <c r="B169" s="39"/>
      <c r="C169" s="75"/>
    </row>
    <row r="170" spans="1:3" ht="30.75" customHeight="1">
      <c r="A170" s="436" t="s">
        <v>73</v>
      </c>
      <c r="B170" s="442"/>
      <c r="C170" s="75">
        <v>271.46</v>
      </c>
    </row>
    <row r="171" spans="1:3" ht="9.75" customHeight="1">
      <c r="A171" s="37"/>
      <c r="B171" s="39"/>
      <c r="C171" s="75"/>
    </row>
    <row r="172" spans="1:3" ht="15.75" customHeight="1">
      <c r="A172" s="405" t="s">
        <v>75</v>
      </c>
      <c r="B172" s="405"/>
      <c r="C172" s="405"/>
    </row>
    <row r="173" spans="1:2" ht="15.75" customHeight="1">
      <c r="A173" s="352" t="s">
        <v>748</v>
      </c>
      <c r="B173" s="351">
        <f>C174+C177+C180+C185+C188+C193+C200+C202+C195</f>
        <v>1021333.47</v>
      </c>
    </row>
    <row r="174" spans="1:3" ht="15.75">
      <c r="A174" s="436" t="s">
        <v>109</v>
      </c>
      <c r="B174" s="442"/>
      <c r="C174" s="75">
        <v>170511.46</v>
      </c>
    </row>
    <row r="175" spans="1:3" ht="17.25" customHeight="1" hidden="1">
      <c r="A175" s="434" t="s">
        <v>424</v>
      </c>
      <c r="B175" s="434"/>
      <c r="C175" s="75"/>
    </row>
    <row r="176" spans="1:3" ht="3.75" customHeight="1">
      <c r="A176" s="37"/>
      <c r="B176" s="37"/>
      <c r="C176" s="75"/>
    </row>
    <row r="177" spans="1:3" ht="15.75">
      <c r="A177" s="434" t="s">
        <v>110</v>
      </c>
      <c r="B177" s="434"/>
      <c r="C177" s="75">
        <v>676724</v>
      </c>
    </row>
    <row r="178" spans="1:3" ht="16.5" customHeight="1" hidden="1">
      <c r="A178" s="434" t="s">
        <v>425</v>
      </c>
      <c r="B178" s="434"/>
      <c r="C178" s="75"/>
    </row>
    <row r="179" spans="1:3" ht="1.5" customHeight="1">
      <c r="A179" s="37"/>
      <c r="B179" s="37"/>
      <c r="C179" s="75"/>
    </row>
    <row r="180" spans="1:3" ht="15.75">
      <c r="A180" s="434" t="s">
        <v>111</v>
      </c>
      <c r="B180" s="434"/>
      <c r="C180" s="75">
        <v>2326.17</v>
      </c>
    </row>
    <row r="181" spans="1:3" ht="16.5" customHeight="1" hidden="1">
      <c r="A181" s="434" t="s">
        <v>426</v>
      </c>
      <c r="B181" s="434"/>
      <c r="C181" s="36"/>
    </row>
    <row r="182" spans="1:3" ht="3" customHeight="1">
      <c r="A182" s="37"/>
      <c r="B182" s="37"/>
      <c r="C182" s="36"/>
    </row>
    <row r="183" spans="1:3" ht="29.25" customHeight="1" hidden="1">
      <c r="A183" s="408" t="s">
        <v>472</v>
      </c>
      <c r="B183" s="408"/>
      <c r="C183" s="408"/>
    </row>
    <row r="184" spans="1:3" ht="8.25" customHeight="1" hidden="1">
      <c r="A184" s="37"/>
      <c r="B184" s="37"/>
      <c r="C184" s="36"/>
    </row>
    <row r="185" spans="1:3" ht="15.75">
      <c r="A185" s="436" t="s">
        <v>112</v>
      </c>
      <c r="B185" s="436"/>
      <c r="C185" s="75">
        <v>77428</v>
      </c>
    </row>
    <row r="186" spans="1:3" ht="15.75" hidden="1">
      <c r="A186" s="39" t="s">
        <v>427</v>
      </c>
      <c r="B186" s="37"/>
      <c r="C186" s="75"/>
    </row>
    <row r="187" spans="1:3" ht="3" customHeight="1">
      <c r="A187" s="39"/>
      <c r="B187" s="37"/>
      <c r="C187" s="75"/>
    </row>
    <row r="188" spans="1:3" ht="15.75">
      <c r="A188" s="39" t="s">
        <v>113</v>
      </c>
      <c r="B188" s="37"/>
      <c r="C188" s="75">
        <v>-175.52</v>
      </c>
    </row>
    <row r="189" spans="1:3" ht="15.75">
      <c r="A189" s="380" t="s">
        <v>920</v>
      </c>
      <c r="B189" s="39"/>
      <c r="C189" s="75"/>
    </row>
    <row r="190" spans="1:3" ht="3" customHeight="1">
      <c r="A190" s="39"/>
      <c r="B190" s="39"/>
      <c r="C190" s="75"/>
    </row>
    <row r="191" spans="1:3" ht="15.75">
      <c r="A191" s="39" t="s">
        <v>114</v>
      </c>
      <c r="B191" s="39"/>
      <c r="C191" s="75">
        <v>0</v>
      </c>
    </row>
    <row r="192" spans="1:3" ht="3.75" customHeight="1">
      <c r="A192" s="39"/>
      <c r="B192" s="39"/>
      <c r="C192" s="75"/>
    </row>
    <row r="193" spans="1:3" ht="15.75">
      <c r="A193" s="39" t="s">
        <v>115</v>
      </c>
      <c r="B193" s="39"/>
      <c r="C193" s="75">
        <v>36660</v>
      </c>
    </row>
    <row r="194" spans="1:3" ht="3.75" customHeight="1">
      <c r="A194" s="39"/>
      <c r="B194" s="39"/>
      <c r="C194" s="75"/>
    </row>
    <row r="195" spans="1:3" ht="13.5" customHeight="1">
      <c r="A195" s="39" t="s">
        <v>116</v>
      </c>
      <c r="B195" s="39"/>
      <c r="C195" s="75">
        <v>44390.8</v>
      </c>
    </row>
    <row r="196" spans="1:3" ht="18" customHeight="1" hidden="1">
      <c r="A196" s="39" t="s">
        <v>428</v>
      </c>
      <c r="B196" s="39"/>
      <c r="C196" s="75"/>
    </row>
    <row r="197" spans="1:3" ht="3.75" customHeight="1">
      <c r="A197" s="39"/>
      <c r="B197" s="39"/>
      <c r="C197" s="75"/>
    </row>
    <row r="198" spans="1:3" ht="15.75">
      <c r="A198" s="380" t="s">
        <v>921</v>
      </c>
      <c r="B198" s="39"/>
      <c r="C198" s="75"/>
    </row>
    <row r="199" spans="1:3" ht="2.25" customHeight="1">
      <c r="A199" s="39"/>
      <c r="B199" s="39"/>
      <c r="C199" s="75"/>
    </row>
    <row r="200" spans="1:3" ht="15.75">
      <c r="A200" s="39" t="s">
        <v>117</v>
      </c>
      <c r="B200" s="39"/>
      <c r="C200" s="75">
        <v>5038.98</v>
      </c>
    </row>
    <row r="201" spans="1:3" ht="3" customHeight="1">
      <c r="A201" s="39"/>
      <c r="B201" s="39"/>
      <c r="C201" s="75"/>
    </row>
    <row r="202" spans="1:3" ht="15.75">
      <c r="A202" s="39" t="s">
        <v>118</v>
      </c>
      <c r="B202" s="39"/>
      <c r="C202" s="75">
        <v>8429.58</v>
      </c>
    </row>
    <row r="203" spans="1:3" ht="3" customHeight="1">
      <c r="A203" s="39"/>
      <c r="B203" s="39"/>
      <c r="C203" s="75"/>
    </row>
    <row r="204" spans="1:3" ht="15.75">
      <c r="A204" s="39" t="s">
        <v>119</v>
      </c>
      <c r="B204" s="39"/>
      <c r="C204" s="75">
        <v>14266</v>
      </c>
    </row>
    <row r="205" spans="1:3" ht="3.75" customHeight="1">
      <c r="A205" s="39"/>
      <c r="B205" s="39"/>
      <c r="C205" s="75"/>
    </row>
    <row r="206" spans="1:3" ht="15.75">
      <c r="A206" s="39" t="s">
        <v>120</v>
      </c>
      <c r="B206" s="39"/>
      <c r="C206" s="75">
        <v>15.4</v>
      </c>
    </row>
    <row r="207" spans="1:3" ht="3" customHeight="1" hidden="1">
      <c r="A207" s="39"/>
      <c r="B207" s="39"/>
      <c r="C207" s="75"/>
    </row>
    <row r="208" spans="1:3" ht="15.75" hidden="1">
      <c r="A208" s="39" t="s">
        <v>416</v>
      </c>
      <c r="B208" s="39"/>
      <c r="C208" s="75"/>
    </row>
    <row r="209" spans="1:3" ht="6.75" customHeight="1">
      <c r="A209" s="39"/>
      <c r="B209" s="39"/>
      <c r="C209" s="75"/>
    </row>
    <row r="210" spans="1:3" ht="15.75">
      <c r="A210" s="70" t="s">
        <v>230</v>
      </c>
      <c r="B210" s="39"/>
      <c r="C210" s="75"/>
    </row>
    <row r="211" spans="1:3" ht="15.75">
      <c r="A211" s="39" t="s">
        <v>231</v>
      </c>
      <c r="B211" s="39"/>
      <c r="C211" s="75">
        <v>23048.3</v>
      </c>
    </row>
    <row r="212" spans="1:3" ht="15.75" hidden="1">
      <c r="A212" s="39" t="s">
        <v>429</v>
      </c>
      <c r="B212" s="39"/>
      <c r="C212" s="75"/>
    </row>
    <row r="213" spans="1:3" ht="15.75" customHeight="1">
      <c r="A213" s="39"/>
      <c r="B213" s="39"/>
      <c r="C213" s="75"/>
    </row>
    <row r="214" spans="1:3" ht="15.75">
      <c r="A214" s="70" t="s">
        <v>232</v>
      </c>
      <c r="B214" s="39"/>
      <c r="C214" s="75"/>
    </row>
    <row r="215" spans="1:3" ht="15.75">
      <c r="A215" s="39" t="s">
        <v>233</v>
      </c>
      <c r="B215" s="39"/>
      <c r="C215" s="75">
        <v>15158.5</v>
      </c>
    </row>
    <row r="216" spans="1:3" ht="15.75" hidden="1">
      <c r="A216" s="39" t="s">
        <v>430</v>
      </c>
      <c r="B216" s="39"/>
      <c r="C216" s="75"/>
    </row>
    <row r="217" spans="1:3" ht="0.75" customHeight="1">
      <c r="A217" s="436"/>
      <c r="B217" s="436"/>
      <c r="C217" s="75"/>
    </row>
    <row r="218" spans="1:3" ht="15" customHeight="1">
      <c r="A218" s="434" t="s">
        <v>417</v>
      </c>
      <c r="B218" s="434"/>
      <c r="C218" s="75">
        <v>1480</v>
      </c>
    </row>
    <row r="219" spans="1:3" ht="5.25" customHeight="1">
      <c r="A219" s="39"/>
      <c r="B219" s="39"/>
      <c r="C219" s="75"/>
    </row>
    <row r="220" spans="1:3" ht="15.75">
      <c r="A220" s="70" t="s">
        <v>234</v>
      </c>
      <c r="B220" s="39"/>
      <c r="C220" s="75"/>
    </row>
    <row r="221" spans="1:3" ht="15.75">
      <c r="A221" s="39" t="s">
        <v>235</v>
      </c>
      <c r="B221" s="39"/>
      <c r="C221" s="75">
        <v>36000.41</v>
      </c>
    </row>
    <row r="222" spans="1:3" ht="15.75" hidden="1">
      <c r="A222" s="39" t="s">
        <v>431</v>
      </c>
      <c r="B222" s="39"/>
      <c r="C222" s="75"/>
    </row>
    <row r="223" spans="1:3" ht="4.5" customHeight="1">
      <c r="A223" s="39"/>
      <c r="B223" s="39"/>
      <c r="C223" s="75"/>
    </row>
    <row r="224" spans="1:3" ht="15.75">
      <c r="A224" s="70" t="s">
        <v>236</v>
      </c>
      <c r="B224" s="39"/>
      <c r="C224" s="75"/>
    </row>
    <row r="225" spans="1:3" ht="34.5" customHeight="1">
      <c r="A225" s="397" t="s">
        <v>922</v>
      </c>
      <c r="B225" s="397"/>
      <c r="C225" s="75">
        <v>5295.93</v>
      </c>
    </row>
    <row r="226" spans="1:3" ht="15.75">
      <c r="A226" s="39" t="s">
        <v>237</v>
      </c>
      <c r="B226" s="39"/>
      <c r="C226" s="75">
        <v>5553.87</v>
      </c>
    </row>
    <row r="227" spans="1:3" ht="15.75" hidden="1">
      <c r="A227" s="39" t="s">
        <v>432</v>
      </c>
      <c r="B227" s="39"/>
      <c r="C227" s="75"/>
    </row>
    <row r="228" spans="1:3" ht="4.5" customHeight="1">
      <c r="A228" s="39"/>
      <c r="B228" s="39"/>
      <c r="C228" s="75"/>
    </row>
    <row r="229" spans="1:3" ht="15.75">
      <c r="A229" s="70" t="s">
        <v>238</v>
      </c>
      <c r="B229" s="39"/>
      <c r="C229" s="75"/>
    </row>
    <row r="230" spans="1:3" ht="15.75">
      <c r="A230" s="436" t="s">
        <v>239</v>
      </c>
      <c r="B230" s="442"/>
      <c r="C230" s="75">
        <v>99064.3</v>
      </c>
    </row>
    <row r="231" spans="1:3" ht="4.5" customHeight="1">
      <c r="A231" s="39"/>
      <c r="B231" s="37"/>
      <c r="C231" s="75"/>
    </row>
    <row r="232" spans="1:3" ht="14.25" customHeight="1">
      <c r="A232" s="70" t="s">
        <v>749</v>
      </c>
      <c r="B232" s="39"/>
      <c r="C232" s="75"/>
    </row>
    <row r="233" spans="1:3" ht="15" customHeight="1">
      <c r="A233" s="436" t="s">
        <v>765</v>
      </c>
      <c r="B233" s="442"/>
      <c r="C233" s="75">
        <v>7124.42</v>
      </c>
    </row>
    <row r="234" spans="1:3" ht="4.5" customHeight="1">
      <c r="A234" s="37"/>
      <c r="B234" s="39"/>
      <c r="C234" s="75"/>
    </row>
    <row r="235" spans="1:3" ht="33" customHeight="1">
      <c r="A235" s="434" t="s">
        <v>76</v>
      </c>
      <c r="B235" s="434"/>
      <c r="C235" s="75">
        <v>7401.01</v>
      </c>
    </row>
    <row r="236" spans="1:3" ht="5.25" customHeight="1">
      <c r="A236" s="37"/>
      <c r="B236" s="39"/>
      <c r="C236" s="75"/>
    </row>
    <row r="237" spans="1:3" ht="29.25" customHeight="1" thickBot="1">
      <c r="A237" s="406" t="s">
        <v>871</v>
      </c>
      <c r="B237" s="407"/>
      <c r="C237" s="93">
        <f>C49+C60+C74+C79+C112+C121+C85+C95+C90</f>
        <v>9210623.24</v>
      </c>
    </row>
    <row r="238" spans="1:3" ht="12.75" customHeight="1" thickTop="1">
      <c r="A238" s="33"/>
      <c r="B238" s="33"/>
      <c r="C238" s="30"/>
    </row>
    <row r="239" spans="1:3" ht="27" customHeight="1">
      <c r="A239" s="33"/>
      <c r="B239" s="33"/>
      <c r="C239" s="30"/>
    </row>
    <row r="240" spans="1:3" ht="24.75" customHeight="1">
      <c r="A240" s="422" t="s">
        <v>868</v>
      </c>
      <c r="B240" s="423"/>
      <c r="C240" s="424"/>
    </row>
    <row r="241" spans="1:3" ht="11.25" customHeight="1">
      <c r="A241" s="33"/>
      <c r="B241" s="31"/>
      <c r="C241" s="30"/>
    </row>
    <row r="242" spans="1:3" ht="15.75">
      <c r="A242" s="29" t="s">
        <v>771</v>
      </c>
      <c r="B242" s="99"/>
      <c r="C242" s="80"/>
    </row>
    <row r="243" spans="1:3" ht="6" customHeight="1">
      <c r="A243" s="29"/>
      <c r="B243" s="100"/>
      <c r="C243" s="80"/>
    </row>
    <row r="244" spans="1:3" ht="47.25" customHeight="1">
      <c r="A244" s="421" t="s">
        <v>80</v>
      </c>
      <c r="B244" s="421"/>
      <c r="C244" s="421"/>
    </row>
    <row r="245" spans="1:3" ht="9.75" customHeight="1">
      <c r="A245" s="35"/>
      <c r="B245" s="78"/>
      <c r="C245" s="28"/>
    </row>
    <row r="246" spans="1:3" ht="29.25" customHeight="1" hidden="1">
      <c r="A246" s="419" t="s">
        <v>405</v>
      </c>
      <c r="B246" s="419"/>
      <c r="C246" s="419"/>
    </row>
    <row r="247" spans="1:3" ht="13.5" customHeight="1" hidden="1">
      <c r="A247" s="31"/>
      <c r="B247" s="28"/>
      <c r="C247" s="30"/>
    </row>
    <row r="248" spans="1:3" ht="30" customHeight="1">
      <c r="A248" s="419" t="s">
        <v>772</v>
      </c>
      <c r="B248" s="419"/>
      <c r="C248" s="30"/>
    </row>
    <row r="249" spans="1:3" ht="10.5" customHeight="1">
      <c r="A249" s="31"/>
      <c r="B249" s="33"/>
      <c r="C249" s="30"/>
    </row>
    <row r="250" spans="1:3" ht="23.25" customHeight="1">
      <c r="A250" s="444" t="s">
        <v>869</v>
      </c>
      <c r="B250" s="403"/>
      <c r="C250" s="410"/>
    </row>
    <row r="251" spans="1:3" ht="12" customHeight="1">
      <c r="A251" s="33"/>
      <c r="B251" s="35"/>
      <c r="C251" s="30"/>
    </row>
    <row r="252" spans="1:3" ht="30.75" customHeight="1">
      <c r="A252" s="398" t="s">
        <v>406</v>
      </c>
      <c r="B252" s="414"/>
      <c r="C252" s="30"/>
    </row>
    <row r="253" spans="1:3" ht="9" customHeight="1">
      <c r="A253" s="33"/>
      <c r="B253" s="27"/>
      <c r="C253" s="30"/>
    </row>
    <row r="254" spans="1:3" ht="15.75">
      <c r="A254" s="92" t="s">
        <v>352</v>
      </c>
      <c r="B254" s="27"/>
      <c r="C254" s="30"/>
    </row>
    <row r="255" spans="1:3" ht="18" customHeight="1">
      <c r="A255" s="33" t="s">
        <v>82</v>
      </c>
      <c r="B255" s="27"/>
      <c r="C255" s="79">
        <v>488</v>
      </c>
    </row>
    <row r="256" spans="1:3" ht="4.5" customHeight="1">
      <c r="A256" s="33"/>
      <c r="B256" s="40"/>
      <c r="C256" s="79"/>
    </row>
    <row r="257" spans="1:3" ht="15.75">
      <c r="A257" s="92" t="s">
        <v>349</v>
      </c>
      <c r="B257" s="40"/>
      <c r="C257" s="79"/>
    </row>
    <row r="258" spans="1:3" ht="15.75">
      <c r="A258" s="33" t="s">
        <v>893</v>
      </c>
      <c r="B258" s="33"/>
      <c r="C258" s="79">
        <v>13624.06</v>
      </c>
    </row>
    <row r="259" spans="1:3" ht="18" customHeight="1">
      <c r="A259" s="414" t="s">
        <v>350</v>
      </c>
      <c r="B259" s="415"/>
      <c r="C259" s="79"/>
    </row>
    <row r="260" spans="1:3" ht="4.5" customHeight="1">
      <c r="A260" s="33"/>
      <c r="B260" s="33"/>
      <c r="C260" s="79"/>
    </row>
    <row r="261" spans="1:3" ht="13.5" customHeight="1">
      <c r="A261" s="92" t="s">
        <v>351</v>
      </c>
      <c r="B261" s="33"/>
      <c r="C261" s="79"/>
    </row>
    <row r="262" spans="1:3" ht="15.75">
      <c r="A262" s="33" t="s">
        <v>353</v>
      </c>
      <c r="B262" s="33"/>
      <c r="C262" s="79">
        <v>373374.48</v>
      </c>
    </row>
    <row r="263" spans="1:3" ht="15.75">
      <c r="A263" s="435" t="s">
        <v>83</v>
      </c>
      <c r="B263" s="435"/>
      <c r="C263" s="79"/>
    </row>
    <row r="264" spans="1:3" ht="15.75">
      <c r="A264" s="382" t="s">
        <v>875</v>
      </c>
      <c r="B264" s="382"/>
      <c r="C264" s="79"/>
    </row>
    <row r="265" spans="1:3" ht="31.5" customHeight="1">
      <c r="A265" s="33"/>
      <c r="B265" s="33"/>
      <c r="C265" s="79"/>
    </row>
    <row r="266" spans="1:3" ht="13.5" customHeight="1">
      <c r="A266" s="92" t="s">
        <v>354</v>
      </c>
      <c r="B266" s="33"/>
      <c r="C266" s="79"/>
    </row>
    <row r="267" spans="1:3" ht="15.75">
      <c r="A267" s="33" t="s">
        <v>403</v>
      </c>
      <c r="B267" s="33"/>
      <c r="C267" s="79">
        <v>208013.85</v>
      </c>
    </row>
    <row r="268" spans="1:3" ht="15.75" hidden="1">
      <c r="A268" s="33" t="s">
        <v>436</v>
      </c>
      <c r="B268" s="33"/>
      <c r="C268" s="79"/>
    </row>
    <row r="269" spans="1:3" ht="30" customHeight="1" hidden="1">
      <c r="A269" s="419" t="s">
        <v>877</v>
      </c>
      <c r="B269" s="419"/>
      <c r="C269" s="86"/>
    </row>
    <row r="270" spans="1:3" ht="39" customHeight="1">
      <c r="A270" s="420" t="s">
        <v>467</v>
      </c>
      <c r="B270" s="420"/>
      <c r="C270" s="73"/>
    </row>
    <row r="271" spans="1:3" ht="6" customHeight="1">
      <c r="A271" s="33"/>
      <c r="B271" s="33"/>
      <c r="C271" s="79"/>
    </row>
    <row r="272" spans="1:3" ht="13.5" customHeight="1" hidden="1">
      <c r="A272" s="92" t="s">
        <v>419</v>
      </c>
      <c r="B272" s="33"/>
      <c r="C272" s="79"/>
    </row>
    <row r="273" spans="1:3" ht="13.5" customHeight="1" hidden="1">
      <c r="A273" s="33" t="s">
        <v>420</v>
      </c>
      <c r="B273" s="33"/>
      <c r="C273" s="79"/>
    </row>
    <row r="274" spans="1:3" ht="13.5" customHeight="1" hidden="1">
      <c r="A274" s="33" t="s">
        <v>421</v>
      </c>
      <c r="B274" s="33"/>
      <c r="C274" s="79"/>
    </row>
    <row r="275" spans="1:3" ht="33.75" customHeight="1" hidden="1">
      <c r="A275" s="436"/>
      <c r="B275" s="436"/>
      <c r="C275" s="79"/>
    </row>
    <row r="276" spans="1:3" ht="13.5" customHeight="1">
      <c r="A276" s="92" t="s">
        <v>355</v>
      </c>
      <c r="B276" s="33"/>
      <c r="C276" s="79"/>
    </row>
    <row r="277" spans="1:3" ht="15.75">
      <c r="A277" s="33" t="s">
        <v>803</v>
      </c>
      <c r="B277" s="33"/>
      <c r="C277" s="79">
        <v>124696.44</v>
      </c>
    </row>
    <row r="278" spans="1:3" ht="42.75" customHeight="1">
      <c r="A278" s="432" t="s">
        <v>92</v>
      </c>
      <c r="B278" s="432"/>
      <c r="C278" s="79"/>
    </row>
    <row r="279" spans="1:3" ht="3.75" customHeight="1">
      <c r="A279" s="37"/>
      <c r="B279" s="37"/>
      <c r="C279" s="79"/>
    </row>
    <row r="280" spans="1:3" ht="12.75" customHeight="1">
      <c r="A280" s="92" t="s">
        <v>356</v>
      </c>
      <c r="B280" s="37"/>
      <c r="C280" s="79"/>
    </row>
    <row r="281" spans="1:3" ht="15.75">
      <c r="A281" s="33" t="s">
        <v>804</v>
      </c>
      <c r="B281" s="33"/>
      <c r="C281" s="79">
        <v>45371.47</v>
      </c>
    </row>
    <row r="282" spans="1:3" ht="15.75" hidden="1">
      <c r="A282" s="33" t="s">
        <v>437</v>
      </c>
      <c r="B282" s="33"/>
      <c r="C282" s="79"/>
    </row>
    <row r="283" spans="1:3" ht="34.5" customHeight="1" hidden="1">
      <c r="A283" s="419" t="s">
        <v>878</v>
      </c>
      <c r="B283" s="419"/>
      <c r="C283" s="86"/>
    </row>
    <row r="284" spans="1:3" ht="27.75" customHeight="1">
      <c r="A284" s="420" t="s">
        <v>93</v>
      </c>
      <c r="B284" s="420"/>
      <c r="C284" s="79"/>
    </row>
    <row r="285" spans="1:3" ht="15.75">
      <c r="A285" s="383" t="s">
        <v>392</v>
      </c>
      <c r="B285" s="371"/>
      <c r="C285" s="79"/>
    </row>
    <row r="286" spans="1:3" ht="2.25" customHeight="1">
      <c r="A286" s="33"/>
      <c r="B286" s="33"/>
      <c r="C286" s="79"/>
    </row>
    <row r="287" spans="1:3" ht="15.75">
      <c r="A287" s="92" t="s">
        <v>357</v>
      </c>
      <c r="B287" s="33"/>
      <c r="C287" s="79"/>
    </row>
    <row r="288" spans="1:3" ht="15.75">
      <c r="A288" s="33" t="s">
        <v>121</v>
      </c>
      <c r="B288" s="33"/>
      <c r="C288" s="79">
        <v>63117.53</v>
      </c>
    </row>
    <row r="289" spans="1:3" ht="7.5" customHeight="1">
      <c r="A289" s="31"/>
      <c r="B289" s="31"/>
      <c r="C289" s="73"/>
    </row>
    <row r="290" spans="1:3" ht="13.5" customHeight="1">
      <c r="A290" s="92" t="s">
        <v>358</v>
      </c>
      <c r="B290" s="31"/>
      <c r="C290" s="73"/>
    </row>
    <row r="291" spans="1:3" ht="15.75">
      <c r="A291" s="414" t="s">
        <v>122</v>
      </c>
      <c r="B291" s="415"/>
      <c r="C291" s="79">
        <v>2549.11</v>
      </c>
    </row>
    <row r="292" spans="1:3" ht="15.75" hidden="1">
      <c r="A292" s="419" t="s">
        <v>438</v>
      </c>
      <c r="B292" s="419"/>
      <c r="C292" s="79"/>
    </row>
    <row r="293" spans="1:3" ht="15.75">
      <c r="A293" s="383" t="s">
        <v>894</v>
      </c>
      <c r="B293" s="33"/>
      <c r="C293" s="79"/>
    </row>
    <row r="294" spans="1:3" ht="4.5" customHeight="1">
      <c r="A294" s="33"/>
      <c r="B294" s="33"/>
      <c r="C294" s="79"/>
    </row>
    <row r="295" spans="1:3" ht="15.75">
      <c r="A295" s="92" t="s">
        <v>359</v>
      </c>
      <c r="B295" s="33"/>
      <c r="C295" s="79"/>
    </row>
    <row r="296" spans="1:3" ht="15.75">
      <c r="A296" s="31" t="s">
        <v>123</v>
      </c>
      <c r="B296" s="31"/>
      <c r="C296" s="79">
        <v>123858.9</v>
      </c>
    </row>
    <row r="297" spans="1:3" ht="15.75" hidden="1">
      <c r="A297" s="419" t="s">
        <v>439</v>
      </c>
      <c r="B297" s="419"/>
      <c r="C297" s="79"/>
    </row>
    <row r="298" spans="1:3" ht="31.5" customHeight="1">
      <c r="A298" s="429" t="s">
        <v>404</v>
      </c>
      <c r="B298" s="429"/>
      <c r="C298" s="79"/>
    </row>
    <row r="299" spans="1:3" ht="4.5" customHeight="1">
      <c r="A299" s="31"/>
      <c r="B299" s="31"/>
      <c r="C299" s="79"/>
    </row>
    <row r="300" spans="1:3" ht="14.25" customHeight="1">
      <c r="A300" s="92" t="s">
        <v>360</v>
      </c>
      <c r="B300" s="31"/>
      <c r="C300" s="79"/>
    </row>
    <row r="301" spans="1:3" ht="15.75">
      <c r="A301" s="31" t="s">
        <v>124</v>
      </c>
      <c r="B301" s="31"/>
      <c r="C301" s="79">
        <v>36646.26</v>
      </c>
    </row>
    <row r="302" spans="1:3" ht="18.75" customHeight="1" hidden="1">
      <c r="A302" s="419" t="s">
        <v>440</v>
      </c>
      <c r="B302" s="419"/>
      <c r="C302" s="79"/>
    </row>
    <row r="303" spans="1:3" ht="25.5" customHeight="1">
      <c r="A303" s="420" t="s">
        <v>773</v>
      </c>
      <c r="B303" s="420"/>
      <c r="C303" s="79"/>
    </row>
    <row r="304" spans="1:3" ht="6" customHeight="1">
      <c r="A304" s="33"/>
      <c r="B304" s="31"/>
      <c r="C304" s="79"/>
    </row>
    <row r="305" spans="1:3" ht="14.25" customHeight="1">
      <c r="A305" s="92" t="s">
        <v>361</v>
      </c>
      <c r="B305" s="31"/>
      <c r="C305" s="79"/>
    </row>
    <row r="306" spans="1:3" ht="15.75">
      <c r="A306" s="33" t="s">
        <v>125</v>
      </c>
      <c r="B306" s="33"/>
      <c r="C306" s="79">
        <v>848210.26</v>
      </c>
    </row>
    <row r="307" spans="1:3" ht="15.75" hidden="1">
      <c r="A307" s="419" t="s">
        <v>441</v>
      </c>
      <c r="B307" s="419"/>
      <c r="C307" s="79"/>
    </row>
    <row r="308" spans="1:3" ht="66" customHeight="1">
      <c r="A308" s="420" t="s">
        <v>94</v>
      </c>
      <c r="B308" s="420"/>
      <c r="C308" s="79"/>
    </row>
    <row r="309" spans="1:3" ht="6.75" customHeight="1">
      <c r="A309" s="33"/>
      <c r="B309" s="31"/>
      <c r="C309" s="79"/>
    </row>
    <row r="310" spans="1:3" ht="13.5" customHeight="1">
      <c r="A310" s="92" t="s">
        <v>362</v>
      </c>
      <c r="B310" s="31"/>
      <c r="C310" s="79"/>
    </row>
    <row r="311" spans="1:3" ht="18" customHeight="1">
      <c r="A311" s="33" t="s">
        <v>805</v>
      </c>
      <c r="B311" s="33"/>
      <c r="C311" s="79">
        <v>15692.82</v>
      </c>
    </row>
    <row r="312" spans="1:3" ht="15.75" hidden="1">
      <c r="A312" s="33" t="s">
        <v>442</v>
      </c>
      <c r="B312" s="33"/>
      <c r="C312" s="79" t="s">
        <v>340</v>
      </c>
    </row>
    <row r="313" spans="1:3" ht="39.75" customHeight="1">
      <c r="A313" s="420" t="s">
        <v>156</v>
      </c>
      <c r="B313" s="435"/>
      <c r="C313" s="79"/>
    </row>
    <row r="314" spans="1:3" ht="3" customHeight="1">
      <c r="A314" s="31"/>
      <c r="B314" s="31"/>
      <c r="C314" s="79"/>
    </row>
    <row r="315" spans="1:3" ht="15" customHeight="1">
      <c r="A315" s="92" t="s">
        <v>363</v>
      </c>
      <c r="B315" s="31"/>
      <c r="C315" s="79"/>
    </row>
    <row r="316" spans="1:3" ht="19.5" customHeight="1">
      <c r="A316" s="414" t="s">
        <v>806</v>
      </c>
      <c r="B316" s="415"/>
      <c r="C316" s="79">
        <v>18531.7</v>
      </c>
    </row>
    <row r="317" spans="1:3" ht="15" customHeight="1">
      <c r="A317" s="419" t="s">
        <v>815</v>
      </c>
      <c r="B317" s="419"/>
      <c r="C317" s="79"/>
    </row>
    <row r="318" spans="1:3" ht="15.75" hidden="1">
      <c r="A318" s="33" t="s">
        <v>443</v>
      </c>
      <c r="B318" s="33"/>
      <c r="C318" s="79"/>
    </row>
    <row r="319" spans="1:3" ht="15.75">
      <c r="A319" s="33" t="s">
        <v>816</v>
      </c>
      <c r="B319" s="33"/>
      <c r="C319" s="79"/>
    </row>
    <row r="320" spans="1:3" ht="33" customHeight="1">
      <c r="A320" s="414" t="s">
        <v>126</v>
      </c>
      <c r="B320" s="415"/>
      <c r="C320" s="79">
        <v>62575.16</v>
      </c>
    </row>
    <row r="321" spans="1:3" ht="5.25" customHeight="1">
      <c r="A321" s="33"/>
      <c r="B321" s="33"/>
      <c r="C321" s="79"/>
    </row>
    <row r="322" spans="1:3" ht="18" customHeight="1">
      <c r="A322" s="33"/>
      <c r="B322" s="33"/>
      <c r="C322" s="79"/>
    </row>
    <row r="323" spans="1:3" ht="13.5" customHeight="1">
      <c r="A323" s="92" t="s">
        <v>364</v>
      </c>
      <c r="B323" s="33"/>
      <c r="C323" s="79"/>
    </row>
    <row r="324" spans="1:3" ht="15.75">
      <c r="A324" s="33" t="s">
        <v>127</v>
      </c>
      <c r="B324" s="31"/>
      <c r="C324" s="79">
        <v>639</v>
      </c>
    </row>
    <row r="325" spans="1:3" ht="15.75" hidden="1">
      <c r="A325" s="419" t="s">
        <v>444</v>
      </c>
      <c r="B325" s="419"/>
      <c r="C325" s="79"/>
    </row>
    <row r="326" spans="1:3" ht="3.75" customHeight="1">
      <c r="A326" s="33"/>
      <c r="B326" s="31"/>
      <c r="C326" s="79"/>
    </row>
    <row r="327" spans="1:3" ht="14.25" customHeight="1">
      <c r="A327" s="92" t="s">
        <v>365</v>
      </c>
      <c r="B327" s="41"/>
      <c r="C327" s="84"/>
    </row>
    <row r="328" spans="1:3" ht="15.75">
      <c r="A328" s="33" t="s">
        <v>128</v>
      </c>
      <c r="B328" s="33"/>
      <c r="C328" s="79">
        <v>151779.25</v>
      </c>
    </row>
    <row r="329" spans="1:3" ht="15.75" hidden="1">
      <c r="A329" s="419" t="s">
        <v>445</v>
      </c>
      <c r="B329" s="419"/>
      <c r="C329" s="73"/>
    </row>
    <row r="330" spans="1:3" ht="42.75" customHeight="1">
      <c r="A330" s="439" t="s">
        <v>95</v>
      </c>
      <c r="B330" s="439"/>
      <c r="C330" s="73"/>
    </row>
    <row r="331" spans="1:3" ht="5.25" customHeight="1">
      <c r="A331" s="71"/>
      <c r="B331" s="71"/>
      <c r="C331" s="73"/>
    </row>
    <row r="332" spans="1:3" ht="13.5" customHeight="1">
      <c r="A332" s="92" t="s">
        <v>393</v>
      </c>
      <c r="B332" s="33"/>
      <c r="C332" s="73"/>
    </row>
    <row r="333" spans="1:3" ht="17.25" customHeight="1">
      <c r="A333" s="31" t="s">
        <v>129</v>
      </c>
      <c r="B333" s="33"/>
      <c r="C333" s="79">
        <v>1734.6</v>
      </c>
    </row>
    <row r="334" spans="1:3" ht="15.75" hidden="1">
      <c r="A334" s="419" t="s">
        <v>446</v>
      </c>
      <c r="B334" s="419"/>
      <c r="C334" s="79"/>
    </row>
    <row r="335" spans="1:3" ht="13.5" customHeight="1">
      <c r="A335" s="439" t="s">
        <v>96</v>
      </c>
      <c r="B335" s="439"/>
      <c r="C335" s="79"/>
    </row>
    <row r="336" spans="1:3" ht="4.5" customHeight="1">
      <c r="A336" s="71"/>
      <c r="B336" s="71"/>
      <c r="C336" s="79"/>
    </row>
    <row r="337" spans="1:3" ht="15" customHeight="1">
      <c r="A337" s="92" t="s">
        <v>774</v>
      </c>
      <c r="B337" s="33"/>
      <c r="C337" s="73"/>
    </row>
    <row r="338" spans="1:3" ht="15" customHeight="1">
      <c r="A338" s="419" t="s">
        <v>130</v>
      </c>
      <c r="B338" s="419"/>
      <c r="C338" s="79">
        <v>22723.37</v>
      </c>
    </row>
    <row r="339" spans="1:3" ht="6.75" customHeight="1">
      <c r="A339" s="31"/>
      <c r="B339" s="31"/>
      <c r="C339" s="79"/>
    </row>
    <row r="340" spans="1:3" ht="15" customHeight="1">
      <c r="A340" s="92" t="s">
        <v>366</v>
      </c>
      <c r="B340" s="31"/>
      <c r="C340" s="79"/>
    </row>
    <row r="341" spans="1:3" ht="17.25" customHeight="1">
      <c r="A341" s="419" t="s">
        <v>131</v>
      </c>
      <c r="B341" s="419"/>
      <c r="C341" s="79">
        <v>1906623.72</v>
      </c>
    </row>
    <row r="342" spans="1:3" ht="15.75" hidden="1">
      <c r="A342" s="419" t="s">
        <v>447</v>
      </c>
      <c r="B342" s="419"/>
      <c r="C342" s="79"/>
    </row>
    <row r="343" spans="1:3" ht="15.75">
      <c r="A343" s="420" t="s">
        <v>394</v>
      </c>
      <c r="B343" s="420"/>
      <c r="C343" s="79"/>
    </row>
    <row r="344" spans="1:3" ht="38.25" customHeight="1">
      <c r="A344" s="420" t="s">
        <v>397</v>
      </c>
      <c r="B344" s="420"/>
      <c r="C344" s="79"/>
    </row>
    <row r="345" spans="1:3" ht="29.25" customHeight="1">
      <c r="A345" s="439" t="s">
        <v>161</v>
      </c>
      <c r="B345" s="439"/>
      <c r="C345" s="79"/>
    </row>
    <row r="346" spans="1:3" ht="3" customHeight="1">
      <c r="A346" s="31"/>
      <c r="B346" s="31"/>
      <c r="C346" s="79"/>
    </row>
    <row r="347" spans="1:3" ht="15.75">
      <c r="A347" s="92" t="s">
        <v>367</v>
      </c>
      <c r="B347" s="31"/>
      <c r="C347" s="79"/>
    </row>
    <row r="348" spans="1:3" ht="16.5" customHeight="1">
      <c r="A348" s="414" t="s">
        <v>132</v>
      </c>
      <c r="B348" s="414"/>
      <c r="C348" s="79">
        <v>520279.54</v>
      </c>
    </row>
    <row r="349" spans="1:3" ht="15.75" hidden="1">
      <c r="A349" s="419" t="s">
        <v>448</v>
      </c>
      <c r="B349" s="419"/>
      <c r="C349" s="79"/>
    </row>
    <row r="350" spans="1:3" ht="14.25" customHeight="1">
      <c r="A350" s="420" t="s">
        <v>395</v>
      </c>
      <c r="B350" s="420"/>
      <c r="C350" s="79"/>
    </row>
    <row r="351" spans="1:3" ht="38.25" customHeight="1">
      <c r="A351" s="420" t="s">
        <v>396</v>
      </c>
      <c r="B351" s="420"/>
      <c r="C351" s="79"/>
    </row>
    <row r="352" spans="1:3" ht="5.25" customHeight="1">
      <c r="A352" s="31"/>
      <c r="B352" s="31"/>
      <c r="C352" s="79"/>
    </row>
    <row r="353" spans="1:3" ht="15.75" customHeight="1">
      <c r="A353" s="92" t="s">
        <v>368</v>
      </c>
      <c r="B353" s="31"/>
      <c r="C353" s="79"/>
    </row>
    <row r="354" spans="1:3" ht="15.75">
      <c r="A354" s="33" t="s">
        <v>133</v>
      </c>
      <c r="B354" s="31"/>
      <c r="C354" s="79">
        <v>1129069.78</v>
      </c>
    </row>
    <row r="355" spans="1:3" ht="15.75" hidden="1">
      <c r="A355" s="419" t="s">
        <v>449</v>
      </c>
      <c r="B355" s="419"/>
      <c r="C355" s="79"/>
    </row>
    <row r="356" spans="1:3" ht="38.25" customHeight="1">
      <c r="A356" s="420" t="s">
        <v>398</v>
      </c>
      <c r="B356" s="420"/>
      <c r="C356" s="79"/>
    </row>
    <row r="357" spans="1:3" ht="4.5" customHeight="1">
      <c r="A357" s="33"/>
      <c r="B357" s="31"/>
      <c r="C357" s="79"/>
    </row>
    <row r="358" spans="1:3" ht="15" customHeight="1">
      <c r="A358" s="92" t="s">
        <v>369</v>
      </c>
      <c r="B358" s="31"/>
      <c r="C358" s="79"/>
    </row>
    <row r="359" spans="1:3" ht="15.75">
      <c r="A359" s="33" t="s">
        <v>134</v>
      </c>
      <c r="B359" s="31"/>
      <c r="C359" s="79">
        <v>126665.99</v>
      </c>
    </row>
    <row r="360" spans="1:3" ht="15.75" hidden="1">
      <c r="A360" s="419" t="s">
        <v>450</v>
      </c>
      <c r="B360" s="419"/>
      <c r="C360" s="79"/>
    </row>
    <row r="361" spans="1:3" ht="30.75" customHeight="1">
      <c r="A361" s="429" t="s">
        <v>866</v>
      </c>
      <c r="B361" s="396"/>
      <c r="C361" s="79"/>
    </row>
    <row r="362" spans="1:3" ht="9.75" customHeight="1" hidden="1">
      <c r="A362" s="33"/>
      <c r="B362" s="31"/>
      <c r="C362" s="79"/>
    </row>
    <row r="363" spans="1:3" ht="13.5" customHeight="1" hidden="1">
      <c r="A363" s="92" t="s">
        <v>370</v>
      </c>
      <c r="B363" s="31"/>
      <c r="C363" s="79"/>
    </row>
    <row r="364" spans="1:3" ht="15.75" hidden="1">
      <c r="A364" s="414" t="s">
        <v>469</v>
      </c>
      <c r="B364" s="415"/>
      <c r="C364" s="79"/>
    </row>
    <row r="365" spans="1:3" ht="27" customHeight="1" hidden="1">
      <c r="A365" s="439" t="s">
        <v>473</v>
      </c>
      <c r="B365" s="439"/>
      <c r="C365" s="79"/>
    </row>
    <row r="366" spans="1:3" ht="5.25" customHeight="1">
      <c r="A366" s="33"/>
      <c r="B366" s="33"/>
      <c r="C366" s="79"/>
    </row>
    <row r="367" spans="1:3" ht="13.5" customHeight="1">
      <c r="A367" s="92" t="s">
        <v>371</v>
      </c>
      <c r="B367" s="33"/>
      <c r="C367" s="79"/>
    </row>
    <row r="368" spans="1:3" ht="18" customHeight="1">
      <c r="A368" s="33" t="s">
        <v>135</v>
      </c>
      <c r="B368" s="31"/>
      <c r="C368" s="79">
        <v>8920.06</v>
      </c>
    </row>
    <row r="369" spans="1:3" ht="3.75" customHeight="1">
      <c r="A369" s="33"/>
      <c r="B369" s="31"/>
      <c r="C369" s="79"/>
    </row>
    <row r="370" spans="1:3" ht="15.75" customHeight="1">
      <c r="A370" s="92" t="s">
        <v>372</v>
      </c>
      <c r="B370" s="31"/>
      <c r="C370" s="79"/>
    </row>
    <row r="371" spans="1:3" ht="15.75">
      <c r="A371" s="33" t="s">
        <v>136</v>
      </c>
      <c r="B371" s="31"/>
      <c r="C371" s="79">
        <v>674</v>
      </c>
    </row>
    <row r="372" spans="1:3" ht="4.5" customHeight="1">
      <c r="A372" s="92"/>
      <c r="B372" s="31"/>
      <c r="C372" s="79"/>
    </row>
    <row r="373" spans="1:3" ht="30" customHeight="1">
      <c r="A373" s="414" t="s">
        <v>137</v>
      </c>
      <c r="B373" s="414"/>
      <c r="C373" s="79">
        <v>19093</v>
      </c>
    </row>
    <row r="374" spans="1:3" ht="15.75" hidden="1">
      <c r="A374" s="419" t="s">
        <v>444</v>
      </c>
      <c r="B374" s="419"/>
      <c r="C374" s="79"/>
    </row>
    <row r="375" spans="1:3" ht="31.5" customHeight="1" hidden="1">
      <c r="A375" s="419" t="s">
        <v>470</v>
      </c>
      <c r="B375" s="419"/>
      <c r="C375" s="79"/>
    </row>
    <row r="376" spans="1:3" ht="8.25" customHeight="1" hidden="1">
      <c r="A376" s="71"/>
      <c r="B376" s="71"/>
      <c r="C376" s="79"/>
    </row>
    <row r="377" spans="1:3" ht="31.5" customHeight="1" hidden="1">
      <c r="A377" s="413" t="s">
        <v>474</v>
      </c>
      <c r="B377" s="413"/>
      <c r="C377" s="79"/>
    </row>
    <row r="378" spans="1:3" ht="3" customHeight="1">
      <c r="A378" s="33"/>
      <c r="B378" s="33"/>
      <c r="C378" s="79"/>
    </row>
    <row r="379" spans="1:3" ht="15.75">
      <c r="A379" s="92" t="s">
        <v>84</v>
      </c>
      <c r="B379" s="33"/>
      <c r="C379" s="79"/>
    </row>
    <row r="380" spans="1:3" ht="15.75">
      <c r="A380" s="414" t="s">
        <v>138</v>
      </c>
      <c r="B380" s="415"/>
      <c r="C380" s="79">
        <v>2499.12</v>
      </c>
    </row>
    <row r="381" spans="1:3" ht="3.75" customHeight="1">
      <c r="A381" s="33"/>
      <c r="B381" s="33"/>
      <c r="C381" s="79"/>
    </row>
    <row r="382" spans="1:3" ht="15.75" hidden="1">
      <c r="A382" s="92" t="s">
        <v>468</v>
      </c>
      <c r="B382" s="33"/>
      <c r="C382" s="79"/>
    </row>
    <row r="383" spans="1:3" ht="18.75" customHeight="1" hidden="1">
      <c r="A383" s="414" t="s">
        <v>85</v>
      </c>
      <c r="B383" s="415"/>
      <c r="C383" s="79">
        <v>0</v>
      </c>
    </row>
    <row r="384" spans="1:3" ht="3.75" customHeight="1" hidden="1">
      <c r="A384" s="31"/>
      <c r="B384" s="28"/>
      <c r="C384" s="79"/>
    </row>
    <row r="385" spans="1:3" ht="13.5" customHeight="1">
      <c r="A385" s="92" t="s">
        <v>468</v>
      </c>
      <c r="B385" s="33"/>
      <c r="C385" s="79"/>
    </row>
    <row r="386" spans="1:3" ht="30.75" customHeight="1">
      <c r="A386" s="414" t="s">
        <v>139</v>
      </c>
      <c r="B386" s="415"/>
      <c r="C386" s="79">
        <v>26669.61</v>
      </c>
    </row>
    <row r="387" spans="1:3" ht="15.75" hidden="1">
      <c r="A387" s="419" t="s">
        <v>451</v>
      </c>
      <c r="B387" s="419"/>
      <c r="C387" s="79"/>
    </row>
    <row r="388" spans="1:3" ht="30.75" customHeight="1">
      <c r="A388" s="439" t="s">
        <v>155</v>
      </c>
      <c r="B388" s="439"/>
      <c r="C388" s="79"/>
    </row>
    <row r="389" spans="1:3" ht="5.25" customHeight="1">
      <c r="A389" s="33"/>
      <c r="B389" s="33"/>
      <c r="C389" s="79"/>
    </row>
    <row r="390" spans="1:3" ht="12.75" customHeight="1">
      <c r="A390" s="92" t="s">
        <v>373</v>
      </c>
      <c r="B390" s="33"/>
      <c r="C390" s="79"/>
    </row>
    <row r="391" spans="1:3" ht="15.75" customHeight="1">
      <c r="A391" s="33" t="s">
        <v>140</v>
      </c>
      <c r="B391" s="38"/>
      <c r="C391" s="79">
        <v>796425.34</v>
      </c>
    </row>
    <row r="392" spans="1:3" ht="15.75">
      <c r="A392" s="439" t="s">
        <v>400</v>
      </c>
      <c r="B392" s="439"/>
      <c r="C392" s="79"/>
    </row>
    <row r="393" spans="1:3" ht="24" customHeight="1">
      <c r="A393" s="420" t="s">
        <v>399</v>
      </c>
      <c r="B393" s="420"/>
      <c r="C393" s="83"/>
    </row>
    <row r="394" spans="1:3" ht="4.5" customHeight="1">
      <c r="A394" s="91"/>
      <c r="B394" s="91"/>
      <c r="C394" s="77"/>
    </row>
    <row r="395" spans="1:3" ht="15.75" customHeight="1">
      <c r="A395" s="401" t="s">
        <v>374</v>
      </c>
      <c r="B395" s="402"/>
      <c r="C395" s="76"/>
    </row>
    <row r="396" spans="1:3" ht="45" customHeight="1">
      <c r="A396" s="413" t="s">
        <v>141</v>
      </c>
      <c r="B396" s="413"/>
      <c r="C396" s="73">
        <v>2996.75</v>
      </c>
    </row>
    <row r="397" spans="1:3" ht="4.5" customHeight="1">
      <c r="A397" s="71"/>
      <c r="B397" s="71"/>
      <c r="C397" s="73"/>
    </row>
    <row r="398" spans="1:3" ht="13.5" customHeight="1">
      <c r="A398" s="401" t="s">
        <v>375</v>
      </c>
      <c r="B398" s="402"/>
      <c r="C398" s="79"/>
    </row>
    <row r="399" spans="1:3" ht="15.75">
      <c r="A399" s="33" t="s">
        <v>142</v>
      </c>
      <c r="B399" s="33"/>
      <c r="C399" s="79">
        <v>56215.86</v>
      </c>
    </row>
    <row r="400" spans="1:3" ht="15" customHeight="1" hidden="1">
      <c r="A400" s="419" t="s">
        <v>453</v>
      </c>
      <c r="B400" s="419"/>
      <c r="C400" s="79"/>
    </row>
    <row r="401" spans="1:3" ht="3.75" customHeight="1">
      <c r="A401" s="42"/>
      <c r="B401" s="98"/>
      <c r="C401" s="79"/>
    </row>
    <row r="402" spans="1:3" ht="12" customHeight="1">
      <c r="A402" s="92" t="s">
        <v>376</v>
      </c>
      <c r="B402" s="33"/>
      <c r="C402" s="79"/>
    </row>
    <row r="403" spans="1:3" ht="15.75">
      <c r="A403" s="33" t="s">
        <v>143</v>
      </c>
      <c r="B403" s="33"/>
      <c r="C403" s="79">
        <v>5076.82</v>
      </c>
    </row>
    <row r="404" spans="1:3" ht="15.75" customHeight="1" hidden="1">
      <c r="A404" s="419" t="s">
        <v>454</v>
      </c>
      <c r="B404" s="419"/>
      <c r="C404" s="73"/>
    </row>
    <row r="405" spans="1:3" ht="27.75" customHeight="1">
      <c r="A405" s="420" t="s">
        <v>455</v>
      </c>
      <c r="B405" s="435"/>
      <c r="C405" s="73"/>
    </row>
    <row r="406" spans="1:3" ht="3.75" customHeight="1">
      <c r="A406" s="33"/>
      <c r="B406" s="33"/>
      <c r="C406" s="79"/>
    </row>
    <row r="407" spans="1:3" ht="15.75">
      <c r="A407" s="92" t="s">
        <v>775</v>
      </c>
      <c r="B407" s="33"/>
      <c r="C407" s="79"/>
    </row>
    <row r="408" spans="1:3" ht="15.75">
      <c r="A408" s="33" t="s">
        <v>144</v>
      </c>
      <c r="B408" s="33"/>
      <c r="C408" s="79">
        <v>22165.11</v>
      </c>
    </row>
    <row r="409" spans="1:3" ht="6" customHeight="1">
      <c r="A409" s="33"/>
      <c r="B409" s="33"/>
      <c r="C409" s="79"/>
    </row>
    <row r="410" spans="1:3" ht="14.25" customHeight="1">
      <c r="A410" s="92" t="s">
        <v>377</v>
      </c>
      <c r="B410" s="33"/>
      <c r="C410" s="79"/>
    </row>
    <row r="411" spans="1:3" ht="16.5" customHeight="1">
      <c r="A411" s="414" t="s">
        <v>145</v>
      </c>
      <c r="B411" s="415"/>
      <c r="C411" s="79">
        <v>117484.63</v>
      </c>
    </row>
    <row r="412" spans="1:3" ht="15.75" hidden="1">
      <c r="A412" s="419" t="s">
        <v>456</v>
      </c>
      <c r="B412" s="419"/>
      <c r="C412" s="73"/>
    </row>
    <row r="413" spans="1:3" ht="52.5" customHeight="1">
      <c r="A413" s="420" t="s">
        <v>409</v>
      </c>
      <c r="B413" s="420"/>
      <c r="C413" s="73"/>
    </row>
    <row r="414" spans="1:3" ht="5.25" customHeight="1">
      <c r="A414" s="31"/>
      <c r="B414" s="33"/>
      <c r="C414" s="73"/>
    </row>
    <row r="415" spans="1:3" ht="13.5" customHeight="1">
      <c r="A415" s="92" t="s">
        <v>378</v>
      </c>
      <c r="B415" s="33"/>
      <c r="C415" s="73"/>
    </row>
    <row r="416" spans="1:3" ht="20.25" customHeight="1">
      <c r="A416" s="31" t="s">
        <v>146</v>
      </c>
      <c r="B416" s="31"/>
      <c r="C416" s="79">
        <v>18508</v>
      </c>
    </row>
    <row r="417" spans="1:3" ht="18" customHeight="1" hidden="1">
      <c r="A417" s="419" t="s">
        <v>457</v>
      </c>
      <c r="B417" s="419"/>
      <c r="C417" s="79"/>
    </row>
    <row r="418" spans="1:3" ht="29.25" customHeight="1">
      <c r="A418" s="429" t="s">
        <v>401</v>
      </c>
      <c r="B418" s="429"/>
      <c r="C418" s="79"/>
    </row>
    <row r="419" spans="1:3" ht="2.25" customHeight="1">
      <c r="A419" s="31"/>
      <c r="B419" s="31"/>
      <c r="C419" s="79"/>
    </row>
    <row r="420" spans="1:3" ht="14.25" customHeight="1">
      <c r="A420" s="92" t="s">
        <v>402</v>
      </c>
      <c r="B420" s="31"/>
      <c r="C420" s="79"/>
    </row>
    <row r="421" spans="1:3" ht="15.75">
      <c r="A421" s="414" t="s">
        <v>147</v>
      </c>
      <c r="B421" s="414"/>
      <c r="C421" s="79">
        <v>67654.05</v>
      </c>
    </row>
    <row r="422" spans="1:3" ht="14.25" customHeight="1">
      <c r="A422" s="429" t="s">
        <v>776</v>
      </c>
      <c r="B422" s="429"/>
      <c r="C422" s="79"/>
    </row>
    <row r="423" spans="1:3" ht="3" customHeight="1">
      <c r="A423" s="31"/>
      <c r="B423" s="31"/>
      <c r="C423" s="79"/>
    </row>
    <row r="424" spans="1:3" ht="31.5" customHeight="1">
      <c r="A424" s="419" t="s">
        <v>148</v>
      </c>
      <c r="B424" s="419"/>
      <c r="C424" s="79">
        <v>106012.86</v>
      </c>
    </row>
    <row r="425" spans="1:3" ht="39.75" customHeight="1">
      <c r="A425" s="439" t="s">
        <v>407</v>
      </c>
      <c r="B425" s="439"/>
      <c r="C425" s="79"/>
    </row>
    <row r="426" spans="1:3" ht="15" customHeight="1" hidden="1">
      <c r="A426" s="419" t="s">
        <v>458</v>
      </c>
      <c r="B426" s="419"/>
      <c r="C426" s="79"/>
    </row>
    <row r="427" spans="1:3" ht="5.25" customHeight="1">
      <c r="A427" s="31"/>
      <c r="B427" s="31"/>
      <c r="C427" s="79"/>
    </row>
    <row r="428" spans="1:3" ht="15.75" customHeight="1">
      <c r="A428" s="31" t="s">
        <v>149</v>
      </c>
      <c r="B428" s="31"/>
      <c r="C428" s="79">
        <v>26345</v>
      </c>
    </row>
    <row r="429" spans="1:3" ht="16.5" customHeight="1" hidden="1">
      <c r="A429" s="419" t="s">
        <v>459</v>
      </c>
      <c r="B429" s="419"/>
      <c r="C429" s="79"/>
    </row>
    <row r="430" spans="1:3" ht="3.75" customHeight="1">
      <c r="A430" s="367"/>
      <c r="B430" s="367"/>
      <c r="C430" s="367"/>
    </row>
    <row r="431" spans="1:3" ht="14.25" customHeight="1">
      <c r="A431" s="419" t="s">
        <v>150</v>
      </c>
      <c r="B431" s="419"/>
      <c r="C431" s="79">
        <v>8500</v>
      </c>
    </row>
    <row r="432" spans="1:3" ht="17.25" customHeight="1">
      <c r="A432" s="419" t="s">
        <v>151</v>
      </c>
      <c r="B432" s="419"/>
      <c r="C432" s="79">
        <v>1265.46</v>
      </c>
    </row>
    <row r="433" spans="1:3" ht="6.75" customHeight="1">
      <c r="A433" s="419"/>
      <c r="B433" s="419"/>
      <c r="C433" s="79"/>
    </row>
    <row r="434" spans="1:3" ht="12.75" customHeight="1">
      <c r="A434" s="92" t="s">
        <v>379</v>
      </c>
      <c r="B434" s="31"/>
      <c r="C434" s="79"/>
    </row>
    <row r="435" spans="1:3" ht="15.75">
      <c r="A435" s="414" t="s">
        <v>807</v>
      </c>
      <c r="B435" s="414"/>
      <c r="C435" s="79">
        <v>263635.54</v>
      </c>
    </row>
    <row r="436" spans="1:3" ht="18" customHeight="1" hidden="1">
      <c r="A436" s="419" t="s">
        <v>460</v>
      </c>
      <c r="B436" s="419"/>
      <c r="C436" s="79"/>
    </row>
    <row r="437" spans="1:3" ht="26.25" customHeight="1">
      <c r="A437" s="420" t="s">
        <v>897</v>
      </c>
      <c r="B437" s="420"/>
      <c r="C437" s="79"/>
    </row>
    <row r="438" spans="1:3" ht="3.75" customHeight="1">
      <c r="A438" s="31"/>
      <c r="B438" s="33"/>
      <c r="C438" s="79"/>
    </row>
    <row r="439" spans="1:3" ht="14.25" customHeight="1">
      <c r="A439" s="92" t="s">
        <v>380</v>
      </c>
      <c r="B439" s="31"/>
      <c r="C439" s="79"/>
    </row>
    <row r="440" spans="1:3" ht="18" customHeight="1">
      <c r="A440" s="414" t="s">
        <v>452</v>
      </c>
      <c r="B440" s="414"/>
      <c r="C440" s="79">
        <v>2400</v>
      </c>
    </row>
    <row r="441" spans="1:3" ht="3" customHeight="1">
      <c r="A441" s="31"/>
      <c r="B441" s="31"/>
      <c r="C441" s="79"/>
    </row>
    <row r="442" spans="1:3" ht="31.5" customHeight="1">
      <c r="A442" s="434" t="s">
        <v>808</v>
      </c>
      <c r="B442" s="434"/>
      <c r="C442" s="79">
        <v>38354</v>
      </c>
    </row>
    <row r="443" spans="1:3" ht="8.25" customHeight="1" hidden="1">
      <c r="A443" s="31"/>
      <c r="B443" s="31"/>
      <c r="C443" s="79"/>
    </row>
    <row r="444" spans="1:3" ht="12.75" customHeight="1" hidden="1">
      <c r="A444" s="92" t="s">
        <v>381</v>
      </c>
      <c r="B444" s="31"/>
      <c r="C444" s="79"/>
    </row>
    <row r="445" spans="1:3" ht="15.75" hidden="1">
      <c r="A445" s="414" t="s">
        <v>471</v>
      </c>
      <c r="B445" s="414"/>
      <c r="C445" s="79">
        <v>0</v>
      </c>
    </row>
    <row r="446" spans="1:3" ht="6" customHeight="1">
      <c r="A446" s="33"/>
      <c r="B446" s="31"/>
      <c r="C446" s="79"/>
    </row>
    <row r="447" spans="1:3" ht="13.5" customHeight="1">
      <c r="A447" s="92" t="s">
        <v>382</v>
      </c>
      <c r="B447" s="31"/>
      <c r="C447" s="79"/>
    </row>
    <row r="448" spans="1:3" ht="15.75">
      <c r="A448" s="33" t="s">
        <v>809</v>
      </c>
      <c r="B448" s="33"/>
      <c r="C448" s="79">
        <v>62010.19</v>
      </c>
    </row>
    <row r="449" spans="1:3" ht="15.75" hidden="1">
      <c r="A449" s="33" t="s">
        <v>461</v>
      </c>
      <c r="B449" s="33"/>
      <c r="C449" s="79"/>
    </row>
    <row r="450" spans="1:3" ht="33" customHeight="1">
      <c r="A450" s="429" t="s">
        <v>777</v>
      </c>
      <c r="B450" s="429"/>
      <c r="C450" s="79"/>
    </row>
    <row r="451" spans="1:3" ht="5.25" customHeight="1">
      <c r="A451" s="31"/>
      <c r="B451" s="31"/>
      <c r="C451" s="79"/>
    </row>
    <row r="452" spans="1:3" ht="15.75">
      <c r="A452" s="92" t="s">
        <v>383</v>
      </c>
      <c r="B452" s="33"/>
      <c r="C452" s="79"/>
    </row>
    <row r="453" spans="1:3" ht="15.75">
      <c r="A453" s="33" t="s">
        <v>810</v>
      </c>
      <c r="B453" s="33"/>
      <c r="C453" s="79">
        <v>40394.32</v>
      </c>
    </row>
    <row r="454" spans="1:3" ht="15.75" customHeight="1" hidden="1">
      <c r="A454" s="419" t="s">
        <v>462</v>
      </c>
      <c r="B454" s="419"/>
      <c r="C454" s="79"/>
    </row>
    <row r="455" spans="1:3" ht="55.5" customHeight="1">
      <c r="A455" s="420" t="s">
        <v>154</v>
      </c>
      <c r="B455" s="435"/>
      <c r="C455" s="79"/>
    </row>
    <row r="456" spans="1:3" ht="6" customHeight="1">
      <c r="A456" s="31"/>
      <c r="B456" s="28"/>
      <c r="C456" s="79"/>
    </row>
    <row r="457" spans="1:3" ht="14.25" customHeight="1">
      <c r="A457" s="92" t="s">
        <v>384</v>
      </c>
      <c r="B457" s="31"/>
      <c r="C457" s="79"/>
    </row>
    <row r="458" spans="1:3" ht="15.75">
      <c r="A458" s="33" t="s">
        <v>811</v>
      </c>
      <c r="B458" s="33"/>
      <c r="C458" s="79">
        <v>89916.84</v>
      </c>
    </row>
    <row r="459" spans="1:3" ht="15.75" hidden="1">
      <c r="A459" s="33" t="s">
        <v>463</v>
      </c>
      <c r="B459" s="33"/>
      <c r="C459" s="79"/>
    </row>
    <row r="460" spans="1:3" ht="15.75">
      <c r="A460" s="28" t="s">
        <v>778</v>
      </c>
      <c r="B460" s="33"/>
      <c r="C460" s="79"/>
    </row>
    <row r="461" spans="1:3" ht="3.75" customHeight="1">
      <c r="A461" s="28"/>
      <c r="B461" s="33"/>
      <c r="C461" s="79"/>
    </row>
    <row r="462" spans="1:3" ht="15.75">
      <c r="A462" s="92" t="s">
        <v>418</v>
      </c>
      <c r="B462" s="31"/>
      <c r="C462" s="79"/>
    </row>
    <row r="463" spans="1:3" ht="15.75">
      <c r="A463" s="33" t="s">
        <v>898</v>
      </c>
      <c r="B463" s="33"/>
      <c r="C463" s="79">
        <v>3979.98</v>
      </c>
    </row>
    <row r="464" spans="1:3" ht="15.75" hidden="1">
      <c r="A464" s="33" t="s">
        <v>464</v>
      </c>
      <c r="B464" s="33"/>
      <c r="C464" s="79"/>
    </row>
    <row r="465" spans="1:3" ht="5.25" customHeight="1">
      <c r="A465" s="33"/>
      <c r="B465" s="31"/>
      <c r="C465" s="79"/>
    </row>
    <row r="466" spans="1:3" ht="12.75" customHeight="1">
      <c r="A466" s="92" t="s">
        <v>385</v>
      </c>
      <c r="B466" s="31"/>
      <c r="C466" s="79"/>
    </row>
    <row r="467" spans="1:3" ht="15.75">
      <c r="A467" s="33" t="s">
        <v>812</v>
      </c>
      <c r="B467" s="33"/>
      <c r="C467" s="79">
        <v>164000</v>
      </c>
    </row>
    <row r="468" spans="1:3" ht="17.25" customHeight="1" hidden="1">
      <c r="A468" s="419" t="s">
        <v>422</v>
      </c>
      <c r="B468" s="419"/>
      <c r="C468" s="73"/>
    </row>
    <row r="469" spans="1:3" ht="5.25" customHeight="1">
      <c r="A469" s="33"/>
      <c r="B469" s="33"/>
      <c r="C469" s="79"/>
    </row>
    <row r="470" spans="1:3" ht="12.75" customHeight="1">
      <c r="A470" s="92" t="s">
        <v>386</v>
      </c>
      <c r="B470" s="33"/>
      <c r="C470" s="79"/>
    </row>
    <row r="471" spans="1:3" ht="18" customHeight="1">
      <c r="A471" s="419" t="s">
        <v>813</v>
      </c>
      <c r="B471" s="419"/>
      <c r="C471" s="79">
        <v>94000</v>
      </c>
    </row>
    <row r="472" spans="1:3" ht="15.75" hidden="1">
      <c r="A472" s="419" t="s">
        <v>422</v>
      </c>
      <c r="B472" s="419"/>
      <c r="C472" s="79"/>
    </row>
    <row r="473" spans="1:3" ht="3" customHeight="1">
      <c r="A473" s="33"/>
      <c r="B473" s="31"/>
      <c r="C473" s="79"/>
    </row>
    <row r="474" spans="1:3" ht="12.75" customHeight="1">
      <c r="A474" s="92" t="s">
        <v>387</v>
      </c>
      <c r="B474" s="31"/>
      <c r="C474" s="79"/>
    </row>
    <row r="475" spans="1:3" ht="15.75">
      <c r="A475" s="31" t="s">
        <v>814</v>
      </c>
      <c r="B475" s="33"/>
      <c r="C475" s="79">
        <v>9121.72</v>
      </c>
    </row>
    <row r="476" spans="1:3" ht="15.75" hidden="1">
      <c r="A476" s="419" t="s">
        <v>465</v>
      </c>
      <c r="B476" s="419"/>
      <c r="C476" s="79"/>
    </row>
    <row r="477" spans="1:3" ht="5.25" customHeight="1">
      <c r="A477" s="31"/>
      <c r="B477" s="31"/>
      <c r="C477" s="79"/>
    </row>
    <row r="478" spans="1:3" ht="13.5" customHeight="1">
      <c r="A478" s="92" t="s">
        <v>388</v>
      </c>
      <c r="B478" s="31"/>
      <c r="C478" s="79"/>
    </row>
    <row r="479" spans="1:3" ht="18" customHeight="1">
      <c r="A479" s="33" t="s">
        <v>152</v>
      </c>
      <c r="B479" s="31"/>
      <c r="C479" s="79">
        <v>190.1</v>
      </c>
    </row>
    <row r="480" spans="1:3" ht="17.25" customHeight="1">
      <c r="A480" s="419" t="s">
        <v>466</v>
      </c>
      <c r="B480" s="419"/>
      <c r="C480" s="79"/>
    </row>
    <row r="481" spans="1:3" ht="18" customHeight="1">
      <c r="A481" s="33" t="s">
        <v>153</v>
      </c>
      <c r="B481" s="31"/>
      <c r="C481" s="79">
        <v>30000</v>
      </c>
    </row>
    <row r="482" spans="1:3" ht="8.25" customHeight="1">
      <c r="A482" s="43"/>
      <c r="B482" s="31"/>
      <c r="C482" s="79"/>
    </row>
    <row r="483" spans="1:3" ht="21.75" customHeight="1" thickBot="1">
      <c r="A483" s="399" t="s">
        <v>870</v>
      </c>
      <c r="B483" s="400"/>
      <c r="C483" s="94">
        <f>SUM(C255:C481)</f>
        <v>7880773.650000002</v>
      </c>
    </row>
    <row r="484" spans="1:3" ht="42.75" customHeight="1" thickTop="1">
      <c r="A484" s="33"/>
      <c r="B484" s="31"/>
      <c r="C484" s="30"/>
    </row>
    <row r="485" spans="1:3" ht="20.25" customHeight="1">
      <c r="A485" s="444" t="s">
        <v>876</v>
      </c>
      <c r="B485" s="403"/>
      <c r="C485" s="95"/>
    </row>
    <row r="486" spans="1:3" ht="3" customHeight="1">
      <c r="A486" s="33"/>
      <c r="B486" s="33"/>
      <c r="C486" s="30"/>
    </row>
    <row r="487" spans="1:3" ht="31.5" customHeight="1">
      <c r="A487" s="430" t="s">
        <v>86</v>
      </c>
      <c r="B487" s="415"/>
      <c r="C487" s="415"/>
    </row>
    <row r="488" spans="1:3" ht="4.5" customHeight="1">
      <c r="A488" s="33"/>
      <c r="B488" s="33"/>
      <c r="C488" s="30"/>
    </row>
    <row r="489" spans="1:3" ht="13.5" customHeight="1">
      <c r="A489" s="92" t="s">
        <v>352</v>
      </c>
      <c r="B489" s="33"/>
      <c r="C489" s="30"/>
    </row>
    <row r="490" spans="1:3" ht="29.25" customHeight="1">
      <c r="A490" s="429" t="s">
        <v>87</v>
      </c>
      <c r="B490" s="429"/>
      <c r="C490" s="74">
        <v>1606071.11</v>
      </c>
    </row>
    <row r="491" spans="1:3" ht="5.25" customHeight="1">
      <c r="A491" s="71"/>
      <c r="B491" s="71"/>
      <c r="C491" s="74"/>
    </row>
    <row r="492" spans="1:3" ht="4.5" customHeight="1">
      <c r="A492" s="71"/>
      <c r="B492" s="71"/>
      <c r="C492" s="74"/>
    </row>
    <row r="493" spans="1:3" ht="12.75" customHeight="1">
      <c r="A493" s="92" t="s">
        <v>355</v>
      </c>
      <c r="B493" s="71"/>
      <c r="C493" s="74"/>
    </row>
    <row r="494" spans="1:3" ht="15.75">
      <c r="A494" s="428" t="s">
        <v>779</v>
      </c>
      <c r="B494" s="428"/>
      <c r="C494" s="74">
        <v>405579.19</v>
      </c>
    </row>
    <row r="495" spans="1:3" ht="20.25" customHeight="1">
      <c r="A495" s="413" t="s">
        <v>88</v>
      </c>
      <c r="B495" s="413"/>
      <c r="C495" s="413"/>
    </row>
    <row r="496" spans="1:3" ht="3" customHeight="1">
      <c r="A496" s="33"/>
      <c r="B496" s="31"/>
      <c r="C496" s="74"/>
    </row>
    <row r="497" spans="1:3" ht="13.5" customHeight="1">
      <c r="A497" s="92" t="s">
        <v>356</v>
      </c>
      <c r="B497" s="428"/>
      <c r="C497" s="428"/>
    </row>
    <row r="498" spans="1:3" ht="15.75">
      <c r="A498" s="428" t="s">
        <v>781</v>
      </c>
      <c r="B498" s="428"/>
      <c r="C498" s="74">
        <v>21521.86</v>
      </c>
    </row>
    <row r="499" spans="1:3" ht="15">
      <c r="A499" s="413" t="s">
        <v>770</v>
      </c>
      <c r="B499" s="413"/>
      <c r="C499" s="413"/>
    </row>
    <row r="500" spans="1:3" ht="17.25" customHeight="1">
      <c r="A500" s="33"/>
      <c r="B500" s="31"/>
      <c r="C500" s="74"/>
    </row>
    <row r="501" spans="1:3" ht="14.25" customHeight="1">
      <c r="A501" s="92" t="s">
        <v>363</v>
      </c>
      <c r="B501" s="31"/>
      <c r="C501" s="74"/>
    </row>
    <row r="502" spans="1:3" ht="15.75">
      <c r="A502" s="428" t="s">
        <v>252</v>
      </c>
      <c r="B502" s="428"/>
      <c r="C502" s="74">
        <v>72199.83</v>
      </c>
    </row>
    <row r="503" spans="1:3" ht="45.75" customHeight="1">
      <c r="A503" s="413" t="s">
        <v>900</v>
      </c>
      <c r="B503" s="413"/>
      <c r="C503" s="413"/>
    </row>
    <row r="504" spans="1:3" ht="3.75" customHeight="1">
      <c r="A504" s="33"/>
      <c r="B504" s="31"/>
      <c r="C504" s="74"/>
    </row>
    <row r="505" spans="1:3" ht="12.75" customHeight="1">
      <c r="A505" s="92" t="s">
        <v>365</v>
      </c>
      <c r="B505" s="31"/>
      <c r="C505" s="74"/>
    </row>
    <row r="506" spans="1:3" ht="15.75" customHeight="1">
      <c r="A506" s="428" t="s">
        <v>265</v>
      </c>
      <c r="B506" s="428"/>
      <c r="C506" s="74">
        <v>1009.52</v>
      </c>
    </row>
    <row r="507" spans="1:3" ht="18" customHeight="1">
      <c r="A507" s="413" t="s">
        <v>89</v>
      </c>
      <c r="B507" s="413"/>
      <c r="C507" s="413"/>
    </row>
    <row r="508" spans="1:3" ht="7.5" customHeight="1">
      <c r="A508" s="92"/>
      <c r="B508" s="31"/>
      <c r="C508" s="74"/>
    </row>
    <row r="509" spans="1:3" ht="15.75" hidden="1">
      <c r="A509" s="92" t="s">
        <v>769</v>
      </c>
      <c r="B509" s="31"/>
      <c r="C509" s="74"/>
    </row>
    <row r="510" spans="1:2" ht="15" customHeight="1" hidden="1">
      <c r="A510" s="427" t="s">
        <v>859</v>
      </c>
      <c r="B510" s="427"/>
    </row>
    <row r="511" spans="1:3" ht="14.25" customHeight="1" hidden="1">
      <c r="A511" s="419"/>
      <c r="B511" s="419"/>
      <c r="C511" s="74"/>
    </row>
    <row r="512" spans="1:3" ht="3" customHeight="1" hidden="1">
      <c r="A512" s="33"/>
      <c r="B512" s="31"/>
      <c r="C512" s="74"/>
    </row>
    <row r="513" spans="1:3" ht="15.75" customHeight="1">
      <c r="A513" s="92" t="s">
        <v>780</v>
      </c>
      <c r="B513" s="71"/>
      <c r="C513" s="74"/>
    </row>
    <row r="514" spans="1:3" ht="14.25" customHeight="1">
      <c r="A514" s="428" t="s">
        <v>346</v>
      </c>
      <c r="B514" s="428"/>
      <c r="C514" s="74">
        <v>433189.47</v>
      </c>
    </row>
    <row r="515" spans="1:3" ht="48" customHeight="1">
      <c r="A515" s="413" t="s">
        <v>90</v>
      </c>
      <c r="B515" s="413"/>
      <c r="C515" s="379"/>
    </row>
    <row r="516" spans="1:3" ht="8.25" customHeight="1">
      <c r="A516" s="33"/>
      <c r="B516" s="33"/>
      <c r="C516" s="74"/>
    </row>
    <row r="517" spans="1:3" ht="21" customHeight="1" thickBot="1">
      <c r="A517" s="425" t="s">
        <v>872</v>
      </c>
      <c r="B517" s="426"/>
      <c r="C517" s="93">
        <f>C490+C494+C498+C502+C507+C511+C514+C506</f>
        <v>2539570.98</v>
      </c>
    </row>
    <row r="518" spans="1:3" ht="15.75" customHeight="1" thickTop="1">
      <c r="A518" s="1"/>
      <c r="B518" s="4"/>
      <c r="C518" s="3"/>
    </row>
    <row r="519" spans="1:3" ht="39" customHeight="1">
      <c r="A519" s="1"/>
      <c r="B519" s="4"/>
      <c r="C519" s="3"/>
    </row>
    <row r="520" spans="1:3" ht="55.5" customHeight="1">
      <c r="A520" s="416" t="s">
        <v>107</v>
      </c>
      <c r="B520" s="417"/>
      <c r="C520" s="418"/>
    </row>
    <row r="521" spans="1:3" ht="12.75" customHeight="1">
      <c r="A521" s="1"/>
      <c r="B521" s="4"/>
      <c r="C521" s="3"/>
    </row>
    <row r="522" spans="1:3" ht="45" customHeight="1">
      <c r="A522" s="419" t="s">
        <v>108</v>
      </c>
      <c r="B522" s="419"/>
      <c r="C522" s="419"/>
    </row>
    <row r="523" spans="1:3" ht="8.25" customHeight="1">
      <c r="A523" s="33"/>
      <c r="B523" s="33"/>
      <c r="C523" s="74"/>
    </row>
    <row r="524" spans="1:3" ht="32.25" customHeight="1">
      <c r="A524" s="413" t="s">
        <v>162</v>
      </c>
      <c r="B524" s="413"/>
      <c r="C524" s="413"/>
    </row>
    <row r="525" spans="1:3" ht="4.5" customHeight="1">
      <c r="A525" s="1"/>
      <c r="B525" s="4"/>
      <c r="C525" s="3"/>
    </row>
    <row r="526" spans="1:3" ht="51" customHeight="1">
      <c r="A526" s="413" t="s">
        <v>163</v>
      </c>
      <c r="B526" s="413"/>
      <c r="C526" s="413"/>
    </row>
    <row r="527" spans="1:3" ht="15">
      <c r="A527" s="368"/>
      <c r="B527" s="368"/>
      <c r="C527" s="368"/>
    </row>
    <row r="528" spans="1:3" ht="67.5" customHeight="1">
      <c r="A528" s="413" t="s">
        <v>167</v>
      </c>
      <c r="B528" s="413"/>
      <c r="C528" s="413"/>
    </row>
    <row r="529" spans="1:3" ht="19.5" customHeight="1">
      <c r="A529" s="1"/>
      <c r="B529" s="4"/>
      <c r="C529" s="3"/>
    </row>
    <row r="530" spans="1:3" ht="45" customHeight="1">
      <c r="A530" s="413" t="s">
        <v>168</v>
      </c>
      <c r="B530" s="413"/>
      <c r="C530" s="413"/>
    </row>
    <row r="531" spans="1:3" ht="66" customHeight="1">
      <c r="A531" s="413" t="s">
        <v>169</v>
      </c>
      <c r="B531" s="413"/>
      <c r="C531" s="413"/>
    </row>
    <row r="532" spans="1:3" ht="15.75" customHeight="1">
      <c r="A532" s="1"/>
      <c r="B532" s="4"/>
      <c r="C532" s="3"/>
    </row>
    <row r="533" spans="1:3" ht="26.25" customHeight="1">
      <c r="A533" s="422" t="s">
        <v>91</v>
      </c>
      <c r="B533" s="423"/>
      <c r="C533" s="424"/>
    </row>
    <row r="534" spans="1:3" ht="7.5" customHeight="1">
      <c r="A534" s="33"/>
      <c r="B534" s="33"/>
      <c r="C534" s="30"/>
    </row>
    <row r="535" spans="1:3" ht="15.75">
      <c r="A535" s="430" t="s">
        <v>911</v>
      </c>
      <c r="B535" s="415"/>
      <c r="C535" s="415"/>
    </row>
    <row r="536" spans="1:3" ht="15.75">
      <c r="A536" s="430" t="s">
        <v>98</v>
      </c>
      <c r="B536" s="415"/>
      <c r="C536" s="415"/>
    </row>
    <row r="537" spans="1:3" ht="6.75" customHeight="1">
      <c r="A537" s="35"/>
      <c r="B537" s="28"/>
      <c r="C537" s="28"/>
    </row>
    <row r="538" spans="1:3" ht="15.75">
      <c r="A538" s="421" t="s">
        <v>913</v>
      </c>
      <c r="B538" s="421"/>
      <c r="C538" s="421"/>
    </row>
    <row r="539" spans="1:3" ht="16.5" customHeight="1">
      <c r="A539" s="92" t="s">
        <v>352</v>
      </c>
      <c r="B539" s="33"/>
      <c r="C539" s="30"/>
    </row>
    <row r="540" spans="1:3" ht="15.75">
      <c r="A540" s="92" t="s">
        <v>912</v>
      </c>
      <c r="B540" s="33"/>
      <c r="C540" s="30"/>
    </row>
    <row r="541" spans="1:3" ht="5.25" customHeight="1">
      <c r="A541" s="414"/>
      <c r="B541" s="414"/>
      <c r="C541" s="74"/>
    </row>
    <row r="542" spans="1:3" ht="15.75" customHeight="1">
      <c r="A542" s="413" t="s">
        <v>171</v>
      </c>
      <c r="B542" s="413"/>
      <c r="C542" s="413"/>
    </row>
    <row r="543" spans="1:3" ht="15.75" customHeight="1">
      <c r="A543" s="431" t="s">
        <v>105</v>
      </c>
      <c r="B543" s="413"/>
      <c r="C543" s="413"/>
    </row>
    <row r="544" spans="1:3" ht="15.75" customHeight="1">
      <c r="A544" s="413" t="s">
        <v>97</v>
      </c>
      <c r="B544" s="413"/>
      <c r="C544" s="413"/>
    </row>
    <row r="545" spans="1:3" ht="45.75" customHeight="1">
      <c r="A545" s="413" t="s">
        <v>170</v>
      </c>
      <c r="B545" s="413"/>
      <c r="C545" s="413"/>
    </row>
    <row r="546" spans="1:3" ht="4.5" customHeight="1">
      <c r="A546" s="33"/>
      <c r="B546" s="31"/>
      <c r="C546" s="74"/>
    </row>
    <row r="547" spans="1:3" ht="15.75">
      <c r="A547" s="33" t="s">
        <v>174</v>
      </c>
      <c r="B547" s="31"/>
      <c r="C547" s="74"/>
    </row>
    <row r="548" spans="1:3" ht="9.75" customHeight="1">
      <c r="A548" s="33"/>
      <c r="B548" s="31"/>
      <c r="C548" s="74"/>
    </row>
    <row r="549" spans="1:3" ht="15.75">
      <c r="A549" s="92" t="s">
        <v>363</v>
      </c>
      <c r="B549" s="31"/>
      <c r="C549" s="74"/>
    </row>
    <row r="550" spans="1:3" ht="46.5" customHeight="1">
      <c r="A550" s="413" t="s">
        <v>900</v>
      </c>
      <c r="B550" s="413"/>
      <c r="C550" s="413"/>
    </row>
    <row r="551" spans="1:3" ht="30.75" customHeight="1">
      <c r="A551" s="413" t="s">
        <v>99</v>
      </c>
      <c r="B551" s="413"/>
      <c r="C551" s="413"/>
    </row>
    <row r="552" spans="1:3" ht="19.5" customHeight="1">
      <c r="A552" s="413" t="s">
        <v>100</v>
      </c>
      <c r="B552" s="413"/>
      <c r="C552" s="413"/>
    </row>
    <row r="553" spans="1:3" ht="33" customHeight="1">
      <c r="A553" s="413" t="s">
        <v>172</v>
      </c>
      <c r="B553" s="413"/>
      <c r="C553" s="413"/>
    </row>
    <row r="554" spans="1:3" ht="7.5" customHeight="1">
      <c r="A554" s="33"/>
      <c r="B554" s="33"/>
      <c r="C554" s="74"/>
    </row>
    <row r="555" spans="1:3" ht="15.75">
      <c r="A555" s="421" t="s">
        <v>914</v>
      </c>
      <c r="B555" s="421"/>
      <c r="C555" s="421"/>
    </row>
    <row r="556" spans="1:3" ht="5.25" customHeight="1">
      <c r="A556" s="33"/>
      <c r="B556" s="33"/>
      <c r="C556" s="74"/>
    </row>
    <row r="557" spans="1:3" ht="15.75">
      <c r="A557" s="92" t="s">
        <v>357</v>
      </c>
      <c r="B557" s="33"/>
      <c r="C557" s="74"/>
    </row>
    <row r="558" spans="1:3" ht="46.5" customHeight="1">
      <c r="A558" s="413" t="s">
        <v>106</v>
      </c>
      <c r="B558" s="413"/>
      <c r="C558" s="413"/>
    </row>
    <row r="559" spans="1:3" ht="18.75" customHeight="1">
      <c r="A559" s="413" t="s">
        <v>101</v>
      </c>
      <c r="B559" s="413"/>
      <c r="C559" s="413"/>
    </row>
    <row r="560" spans="1:3" ht="15">
      <c r="A560" s="413" t="s">
        <v>176</v>
      </c>
      <c r="B560" s="413"/>
      <c r="C560" s="413"/>
    </row>
    <row r="561" spans="1:3" ht="16.5" customHeight="1">
      <c r="A561" s="33" t="s">
        <v>173</v>
      </c>
      <c r="B561" s="368"/>
      <c r="C561" s="368"/>
    </row>
    <row r="562" spans="1:3" ht="7.5" customHeight="1">
      <c r="A562" s="33"/>
      <c r="B562" s="33"/>
      <c r="C562" s="74"/>
    </row>
    <row r="563" spans="1:3" ht="48.75" customHeight="1">
      <c r="A563" s="421" t="s">
        <v>915</v>
      </c>
      <c r="B563" s="421"/>
      <c r="C563" s="421"/>
    </row>
    <row r="564" spans="1:3" ht="15.75">
      <c r="A564" s="371" t="s">
        <v>102</v>
      </c>
      <c r="B564" s="33"/>
      <c r="C564" s="74"/>
    </row>
    <row r="565" spans="1:3" ht="15.75">
      <c r="A565" s="371" t="s">
        <v>175</v>
      </c>
      <c r="B565" s="33"/>
      <c r="C565" s="74"/>
    </row>
    <row r="566" spans="1:3" ht="15.75">
      <c r="A566" s="371" t="s">
        <v>103</v>
      </c>
      <c r="B566" s="33"/>
      <c r="C566" s="74"/>
    </row>
    <row r="567" spans="1:3" ht="15.75">
      <c r="A567" s="371" t="s">
        <v>179</v>
      </c>
      <c r="B567" s="33"/>
      <c r="C567" s="74"/>
    </row>
    <row r="568" spans="1:3" ht="15.75">
      <c r="A568" s="371" t="s">
        <v>104</v>
      </c>
      <c r="B568" s="33"/>
      <c r="C568" s="74"/>
    </row>
    <row r="569" spans="1:3" ht="15.75">
      <c r="A569" s="371" t="s">
        <v>177</v>
      </c>
      <c r="B569" s="33"/>
      <c r="C569" s="74"/>
    </row>
    <row r="570" spans="1:3" ht="30" customHeight="1">
      <c r="A570" s="413" t="s">
        <v>178</v>
      </c>
      <c r="B570" s="413"/>
      <c r="C570" s="413"/>
    </row>
    <row r="571" spans="1:3" ht="15.75">
      <c r="A571" s="371" t="s">
        <v>180</v>
      </c>
      <c r="B571" s="33"/>
      <c r="C571" s="74"/>
    </row>
    <row r="572" spans="1:3" ht="15" customHeight="1">
      <c r="A572" s="33"/>
      <c r="B572" s="33"/>
      <c r="C572" s="74"/>
    </row>
  </sheetData>
  <sheetProtection/>
  <mergeCells count="228">
    <mergeCell ref="A1:C1"/>
    <mergeCell ref="A2:C2"/>
    <mergeCell ref="A4:C4"/>
    <mergeCell ref="A8:C8"/>
    <mergeCell ref="A503:C503"/>
    <mergeCell ref="A405:B405"/>
    <mergeCell ref="A110:C110"/>
    <mergeCell ref="A144:B144"/>
    <mergeCell ref="A386:B386"/>
    <mergeCell ref="A424:B424"/>
    <mergeCell ref="A445:B445"/>
    <mergeCell ref="A429:B429"/>
    <mergeCell ref="A413:B413"/>
    <mergeCell ref="A418:B418"/>
    <mergeCell ref="A174:B174"/>
    <mergeCell ref="A10:C10"/>
    <mergeCell ref="A71:B71"/>
    <mergeCell ref="A70:B70"/>
    <mergeCell ref="A22:C22"/>
    <mergeCell ref="A90:B90"/>
    <mergeCell ref="A137:B137"/>
    <mergeCell ref="A170:B170"/>
    <mergeCell ref="A499:C499"/>
    <mergeCell ref="A494:B494"/>
    <mergeCell ref="B497:C497"/>
    <mergeCell ref="A387:B387"/>
    <mergeCell ref="A393:B393"/>
    <mergeCell ref="A421:B421"/>
    <mergeCell ref="A411:B411"/>
    <mergeCell ref="A455:B455"/>
    <mergeCell ref="A422:B422"/>
    <mergeCell ref="A400:B400"/>
    <mergeCell ref="A485:B485"/>
    <mergeCell ref="A442:B442"/>
    <mergeCell ref="A454:B454"/>
    <mergeCell ref="A483:B483"/>
    <mergeCell ref="A440:B440"/>
    <mergeCell ref="A435:B435"/>
    <mergeCell ref="A412:B412"/>
    <mergeCell ref="A417:B417"/>
    <mergeCell ref="A476:B476"/>
    <mergeCell ref="A498:B498"/>
    <mergeCell ref="A425:B425"/>
    <mergeCell ref="A495:C495"/>
    <mergeCell ref="A480:B480"/>
    <mergeCell ref="A426:B426"/>
    <mergeCell ref="A436:B436"/>
    <mergeCell ref="A487:C487"/>
    <mergeCell ref="A404:B404"/>
    <mergeCell ref="A349:B349"/>
    <mergeCell ref="A375:B375"/>
    <mergeCell ref="A377:B377"/>
    <mergeCell ref="A388:B388"/>
    <mergeCell ref="A398:B398"/>
    <mergeCell ref="A395:B395"/>
    <mergeCell ref="A373:B373"/>
    <mergeCell ref="A225:B225"/>
    <mergeCell ref="A269:B269"/>
    <mergeCell ref="A248:B248"/>
    <mergeCell ref="A252:B252"/>
    <mergeCell ref="A259:B259"/>
    <mergeCell ref="A250:C250"/>
    <mergeCell ref="A240:C240"/>
    <mergeCell ref="A230:B230"/>
    <mergeCell ref="A335:B335"/>
    <mergeCell ref="A356:B356"/>
    <mergeCell ref="A361:B361"/>
    <mergeCell ref="A392:B392"/>
    <mergeCell ref="A380:B380"/>
    <mergeCell ref="A383:B383"/>
    <mergeCell ref="A360:B360"/>
    <mergeCell ref="A246:C246"/>
    <mergeCell ref="A308:B308"/>
    <mergeCell ref="A325:B325"/>
    <mergeCell ref="A329:B329"/>
    <mergeCell ref="A344:B344"/>
    <mergeCell ref="A351:B351"/>
    <mergeCell ref="A348:B348"/>
    <mergeCell ref="A345:B345"/>
    <mergeCell ref="A178:B178"/>
    <mergeCell ref="A183:C183"/>
    <mergeCell ref="A218:B218"/>
    <mergeCell ref="A343:B343"/>
    <mergeCell ref="A341:B341"/>
    <mergeCell ref="A338:B338"/>
    <mergeCell ref="A313:B313"/>
    <mergeCell ref="A180:B180"/>
    <mergeCell ref="A291:B291"/>
    <mergeCell ref="A342:B342"/>
    <mergeCell ref="A54:B54"/>
    <mergeCell ref="A49:B49"/>
    <mergeCell ref="A172:C172"/>
    <mergeCell ref="A237:B237"/>
    <mergeCell ref="A181:B181"/>
    <mergeCell ref="A233:B233"/>
    <mergeCell ref="A140:B140"/>
    <mergeCell ref="A60:B60"/>
    <mergeCell ref="A116:B116"/>
    <mergeCell ref="A68:B68"/>
    <mergeCell ref="A25:C25"/>
    <mergeCell ref="A177:B177"/>
    <mergeCell ref="A168:B168"/>
    <mergeCell ref="A155:B155"/>
    <mergeCell ref="A159:B159"/>
    <mergeCell ref="A151:B151"/>
    <mergeCell ref="A26:C26"/>
    <mergeCell ref="A31:C31"/>
    <mergeCell ref="A85:B85"/>
    <mergeCell ref="A145:B145"/>
    <mergeCell ref="A148:B148"/>
    <mergeCell ref="A154:B154"/>
    <mergeCell ref="A146:B146"/>
    <mergeCell ref="A79:B79"/>
    <mergeCell ref="A141:B141"/>
    <mergeCell ref="A119:C119"/>
    <mergeCell ref="A104:B104"/>
    <mergeCell ref="A133:B133"/>
    <mergeCell ref="A102:B102"/>
    <mergeCell ref="A114:B114"/>
    <mergeCell ref="A66:B66"/>
    <mergeCell ref="A74:B74"/>
    <mergeCell ref="A120:B120"/>
    <mergeCell ref="A122:C122"/>
    <mergeCell ref="A76:B76"/>
    <mergeCell ref="A77:B77"/>
    <mergeCell ref="A112:B112"/>
    <mergeCell ref="A33:C33"/>
    <mergeCell ref="A139:B139"/>
    <mergeCell ref="A134:B134"/>
    <mergeCell ref="A121:B121"/>
    <mergeCell ref="A45:C45"/>
    <mergeCell ref="A51:B51"/>
    <mergeCell ref="A36:C36"/>
    <mergeCell ref="A42:C42"/>
    <mergeCell ref="A44:C44"/>
    <mergeCell ref="A117:C117"/>
    <mergeCell ref="A297:B297"/>
    <mergeCell ref="A47:C47"/>
    <mergeCell ref="A69:B69"/>
    <mergeCell ref="A106:B106"/>
    <mergeCell ref="A57:B57"/>
    <mergeCell ref="A108:B108"/>
    <mergeCell ref="A72:B72"/>
    <mergeCell ref="A153:B153"/>
    <mergeCell ref="A161:B161"/>
    <mergeCell ref="A111:C111"/>
    <mergeCell ref="A330:B330"/>
    <mergeCell ref="A303:B303"/>
    <mergeCell ref="A235:B235"/>
    <mergeCell ref="A334:B334"/>
    <mergeCell ref="A284:B284"/>
    <mergeCell ref="A307:B307"/>
    <mergeCell ref="A317:B317"/>
    <mergeCell ref="A298:B298"/>
    <mergeCell ref="A302:B302"/>
    <mergeCell ref="A316:B316"/>
    <mergeCell ref="A20:C20"/>
    <mergeCell ref="A21:C21"/>
    <mergeCell ref="A55:B55"/>
    <mergeCell ref="A95:B95"/>
    <mergeCell ref="A56:B56"/>
    <mergeCell ref="A38:C38"/>
    <mergeCell ref="A24:C24"/>
    <mergeCell ref="A32:C32"/>
    <mergeCell ref="A27:B27"/>
    <mergeCell ref="A40:C40"/>
    <mergeCell ref="A270:B270"/>
    <mergeCell ref="A278:B278"/>
    <mergeCell ref="A157:B157"/>
    <mergeCell ref="A163:B163"/>
    <mergeCell ref="A263:B263"/>
    <mergeCell ref="A185:B185"/>
    <mergeCell ref="A275:B275"/>
    <mergeCell ref="A217:B217"/>
    <mergeCell ref="A244:C244"/>
    <mergeCell ref="A175:B175"/>
    <mergeCell ref="A551:C551"/>
    <mergeCell ref="A558:C558"/>
    <mergeCell ref="A542:C542"/>
    <mergeCell ref="A283:B283"/>
    <mergeCell ref="A506:B506"/>
    <mergeCell ref="A396:B396"/>
    <mergeCell ref="A292:B292"/>
    <mergeCell ref="A374:B374"/>
    <mergeCell ref="A365:B365"/>
    <mergeCell ref="A355:B355"/>
    <mergeCell ref="A514:B514"/>
    <mergeCell ref="A511:B511"/>
    <mergeCell ref="A535:C535"/>
    <mergeCell ref="A541:B541"/>
    <mergeCell ref="A536:C536"/>
    <mergeCell ref="A528:C528"/>
    <mergeCell ref="A510:B510"/>
    <mergeCell ref="A502:B502"/>
    <mergeCell ref="A432:B432"/>
    <mergeCell ref="A507:C507"/>
    <mergeCell ref="A490:B490"/>
    <mergeCell ref="A450:B450"/>
    <mergeCell ref="A468:B468"/>
    <mergeCell ref="A471:B471"/>
    <mergeCell ref="A472:B472"/>
    <mergeCell ref="A437:B437"/>
    <mergeCell ref="A550:C550"/>
    <mergeCell ref="A530:C530"/>
    <mergeCell ref="A531:C531"/>
    <mergeCell ref="A515:B515"/>
    <mergeCell ref="A543:C543"/>
    <mergeCell ref="A544:C544"/>
    <mergeCell ref="A431:B431"/>
    <mergeCell ref="A364:B364"/>
    <mergeCell ref="A350:B350"/>
    <mergeCell ref="A563:C563"/>
    <mergeCell ref="A555:C555"/>
    <mergeCell ref="A533:C533"/>
    <mergeCell ref="A517:B517"/>
    <mergeCell ref="A545:C545"/>
    <mergeCell ref="A538:C538"/>
    <mergeCell ref="A552:C552"/>
    <mergeCell ref="A553:C553"/>
    <mergeCell ref="A560:C560"/>
    <mergeCell ref="A570:C570"/>
    <mergeCell ref="A320:B320"/>
    <mergeCell ref="A559:C559"/>
    <mergeCell ref="A520:C520"/>
    <mergeCell ref="A522:C522"/>
    <mergeCell ref="A524:C524"/>
    <mergeCell ref="A526:C526"/>
    <mergeCell ref="A433:B43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4"/>
  <sheetViews>
    <sheetView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4.25390625" style="0" customWidth="1"/>
    <col min="2" max="2" width="19.125" style="0" customWidth="1"/>
    <col min="3" max="3" width="8.125" style="0" customWidth="1"/>
    <col min="4" max="4" width="15.125" style="0" customWidth="1"/>
    <col min="5" max="5" width="9.875" style="0" customWidth="1"/>
    <col min="6" max="6" width="13.625" style="0" customWidth="1"/>
    <col min="7" max="7" width="13.875" style="0" customWidth="1"/>
    <col min="8" max="8" width="15.75390625" style="0" customWidth="1"/>
    <col min="9" max="9" width="12.375" style="0" customWidth="1"/>
    <col min="10" max="10" width="23.75390625" style="0" customWidth="1"/>
  </cols>
  <sheetData>
    <row r="1" ht="12.75">
      <c r="G1" s="8"/>
    </row>
    <row r="2" spans="1:10" ht="18.75">
      <c r="A2" s="533" t="s">
        <v>27</v>
      </c>
      <c r="B2" s="534"/>
      <c r="C2" s="534"/>
      <c r="D2" s="534"/>
      <c r="E2" s="534"/>
      <c r="F2" s="534"/>
      <c r="G2" s="534"/>
      <c r="H2" s="525"/>
      <c r="I2" s="525"/>
      <c r="J2" s="525"/>
    </row>
    <row r="3" spans="1:7" ht="11.25" customHeight="1">
      <c r="A3" s="198"/>
      <c r="B3" s="199"/>
      <c r="C3" s="199"/>
      <c r="D3" s="199"/>
      <c r="E3" s="199"/>
      <c r="F3" s="199"/>
      <c r="G3" s="199"/>
    </row>
    <row r="4" ht="15.75">
      <c r="A4" s="196" t="s">
        <v>534</v>
      </c>
    </row>
    <row r="5" spans="1:7" ht="15.75">
      <c r="A5" s="537" t="s">
        <v>535</v>
      </c>
      <c r="B5" s="537"/>
      <c r="C5" s="537"/>
      <c r="D5" s="537"/>
      <c r="E5" s="537"/>
      <c r="F5" s="537"/>
      <c r="G5" s="537"/>
    </row>
    <row r="6" spans="1:7" ht="15.75">
      <c r="A6" s="538" t="s">
        <v>536</v>
      </c>
      <c r="B6" s="538"/>
      <c r="C6" s="538"/>
      <c r="D6" s="538"/>
      <c r="E6" s="538"/>
      <c r="F6" s="538"/>
      <c r="G6" s="538"/>
    </row>
    <row r="7" spans="1:7" ht="15.75" customHeight="1">
      <c r="A7" s="539" t="s">
        <v>822</v>
      </c>
      <c r="B7" s="539"/>
      <c r="C7" s="539"/>
      <c r="D7" s="539"/>
      <c r="E7" s="539"/>
      <c r="F7" s="539"/>
      <c r="G7" s="539"/>
    </row>
    <row r="8" spans="1:7" ht="15.75" customHeight="1">
      <c r="A8" s="539" t="s">
        <v>537</v>
      </c>
      <c r="B8" s="539"/>
      <c r="C8" s="539"/>
      <c r="D8" s="539"/>
      <c r="E8" s="539"/>
      <c r="F8" s="539"/>
      <c r="G8" s="539"/>
    </row>
    <row r="9" ht="15.75">
      <c r="A9" s="202" t="s">
        <v>538</v>
      </c>
    </row>
    <row r="10" ht="14.25" customHeight="1">
      <c r="A10" s="202"/>
    </row>
    <row r="11" spans="1:10" ht="42">
      <c r="A11" s="299" t="s">
        <v>539</v>
      </c>
      <c r="B11" s="299" t="s">
        <v>540</v>
      </c>
      <c r="C11" s="299" t="s">
        <v>541</v>
      </c>
      <c r="D11" s="299" t="s">
        <v>542</v>
      </c>
      <c r="E11" s="299" t="s">
        <v>543</v>
      </c>
      <c r="F11" s="299" t="s">
        <v>544</v>
      </c>
      <c r="G11" s="299" t="s">
        <v>545</v>
      </c>
      <c r="H11" s="300" t="s">
        <v>546</v>
      </c>
      <c r="I11" s="299" t="s">
        <v>28</v>
      </c>
      <c r="J11" s="299" t="s">
        <v>547</v>
      </c>
    </row>
    <row r="12" spans="1:10" ht="12.75">
      <c r="A12" s="203" t="s">
        <v>548</v>
      </c>
      <c r="B12" s="203">
        <v>552</v>
      </c>
      <c r="C12" s="204">
        <v>0.15</v>
      </c>
      <c r="D12" s="203" t="s">
        <v>504</v>
      </c>
      <c r="E12" s="203">
        <v>31910</v>
      </c>
      <c r="F12" s="205">
        <v>750</v>
      </c>
      <c r="G12" s="206"/>
      <c r="H12" s="206">
        <f>F12+G12</f>
        <v>750</v>
      </c>
      <c r="I12" s="206"/>
      <c r="J12" s="207" t="s">
        <v>549</v>
      </c>
    </row>
    <row r="13" spans="1:10" ht="12.75">
      <c r="A13" s="203" t="s">
        <v>550</v>
      </c>
      <c r="B13" s="203">
        <v>24</v>
      </c>
      <c r="C13" s="204">
        <v>0.83</v>
      </c>
      <c r="D13" s="203" t="s">
        <v>504</v>
      </c>
      <c r="E13" s="203">
        <v>31911</v>
      </c>
      <c r="F13" s="205">
        <v>420</v>
      </c>
      <c r="G13" s="206"/>
      <c r="H13" s="206">
        <f>F13+G13</f>
        <v>420</v>
      </c>
      <c r="I13" s="206"/>
      <c r="J13" s="207" t="s">
        <v>551</v>
      </c>
    </row>
    <row r="14" spans="1:10" ht="12.75">
      <c r="A14" s="203" t="s">
        <v>552</v>
      </c>
      <c r="B14" s="203" t="s">
        <v>553</v>
      </c>
      <c r="C14" s="204">
        <v>36.16</v>
      </c>
      <c r="D14" s="203" t="s">
        <v>504</v>
      </c>
      <c r="E14" s="203">
        <v>32518</v>
      </c>
      <c r="F14" s="205">
        <v>18080</v>
      </c>
      <c r="G14" s="206"/>
      <c r="H14" s="206">
        <f>F14</f>
        <v>18080</v>
      </c>
      <c r="I14" s="206"/>
      <c r="J14" s="207" t="s">
        <v>554</v>
      </c>
    </row>
    <row r="15" spans="1:10" ht="12.75">
      <c r="A15" s="203" t="s">
        <v>555</v>
      </c>
      <c r="B15" s="203">
        <v>591</v>
      </c>
      <c r="C15" s="204">
        <v>0.05</v>
      </c>
      <c r="D15" s="203" t="s">
        <v>504</v>
      </c>
      <c r="E15" s="203">
        <v>32517</v>
      </c>
      <c r="F15" s="205">
        <v>250</v>
      </c>
      <c r="G15" s="206"/>
      <c r="H15" s="206">
        <f>F15</f>
        <v>250</v>
      </c>
      <c r="I15" s="206"/>
      <c r="J15" s="207" t="s">
        <v>556</v>
      </c>
    </row>
    <row r="16" spans="1:10" ht="14.25" customHeight="1">
      <c r="A16" s="203" t="s">
        <v>557</v>
      </c>
      <c r="B16" s="203" t="s">
        <v>558</v>
      </c>
      <c r="C16" s="204">
        <v>1.69</v>
      </c>
      <c r="D16" s="203" t="s">
        <v>493</v>
      </c>
      <c r="E16" s="203">
        <v>31909</v>
      </c>
      <c r="F16" s="205">
        <v>1690</v>
      </c>
      <c r="G16" s="206"/>
      <c r="H16" s="206">
        <f>F16</f>
        <v>1690</v>
      </c>
      <c r="I16" s="206"/>
      <c r="J16" s="207" t="s">
        <v>559</v>
      </c>
    </row>
    <row r="17" spans="1:10" ht="15" customHeight="1">
      <c r="A17" s="203" t="s">
        <v>560</v>
      </c>
      <c r="B17" s="203">
        <v>282</v>
      </c>
      <c r="C17" s="204">
        <v>0.27</v>
      </c>
      <c r="D17" s="203" t="s">
        <v>497</v>
      </c>
      <c r="E17" s="203">
        <v>32515</v>
      </c>
      <c r="F17" s="205">
        <v>2700</v>
      </c>
      <c r="G17" s="206"/>
      <c r="H17" s="206">
        <f>F17</f>
        <v>2700</v>
      </c>
      <c r="I17" s="206"/>
      <c r="J17" s="207" t="s">
        <v>561</v>
      </c>
    </row>
    <row r="18" spans="1:10" ht="21" customHeight="1">
      <c r="A18" s="203" t="s">
        <v>562</v>
      </c>
      <c r="B18" s="203" t="s">
        <v>563</v>
      </c>
      <c r="C18" s="204">
        <v>0.25</v>
      </c>
      <c r="D18" s="203" t="s">
        <v>497</v>
      </c>
      <c r="E18" s="203">
        <v>31876</v>
      </c>
      <c r="F18" s="205">
        <v>10700</v>
      </c>
      <c r="G18" s="206">
        <v>596785.12</v>
      </c>
      <c r="H18" s="206">
        <f>F18+G18</f>
        <v>607485.12</v>
      </c>
      <c r="I18" s="208"/>
      <c r="J18" s="207" t="s">
        <v>564</v>
      </c>
    </row>
    <row r="19" spans="1:10" ht="15" customHeight="1">
      <c r="A19" s="203" t="s">
        <v>565</v>
      </c>
      <c r="B19" s="203">
        <v>203</v>
      </c>
      <c r="C19" s="204">
        <v>0.44</v>
      </c>
      <c r="D19" s="203" t="s">
        <v>497</v>
      </c>
      <c r="E19" s="203">
        <v>31129</v>
      </c>
      <c r="F19" s="209">
        <v>8230</v>
      </c>
      <c r="G19" s="206"/>
      <c r="H19" s="206">
        <f>F19</f>
        <v>8230</v>
      </c>
      <c r="I19" s="206"/>
      <c r="J19" s="207" t="s">
        <v>566</v>
      </c>
    </row>
    <row r="20" spans="1:10" ht="12.75">
      <c r="A20" s="203" t="s">
        <v>567</v>
      </c>
      <c r="B20" s="203">
        <v>250</v>
      </c>
      <c r="C20" s="204">
        <v>1.04</v>
      </c>
      <c r="D20" s="203" t="s">
        <v>497</v>
      </c>
      <c r="E20" s="203">
        <v>31872</v>
      </c>
      <c r="F20" s="209">
        <v>26000</v>
      </c>
      <c r="G20" s="209">
        <v>27408.29</v>
      </c>
      <c r="H20" s="206">
        <f>F20+G20</f>
        <v>53408.29</v>
      </c>
      <c r="I20" s="206"/>
      <c r="J20" s="207" t="s">
        <v>568</v>
      </c>
    </row>
    <row r="21" spans="1:10" ht="12.75">
      <c r="A21" s="203" t="s">
        <v>569</v>
      </c>
      <c r="B21" s="203" t="s">
        <v>570</v>
      </c>
      <c r="C21" s="204">
        <v>0.23</v>
      </c>
      <c r="D21" s="203" t="s">
        <v>497</v>
      </c>
      <c r="E21" s="203">
        <v>31875</v>
      </c>
      <c r="F21" s="209">
        <v>2900</v>
      </c>
      <c r="G21" s="206"/>
      <c r="H21" s="206">
        <f>F21</f>
        <v>2900</v>
      </c>
      <c r="I21" s="206"/>
      <c r="J21" s="207" t="s">
        <v>819</v>
      </c>
    </row>
    <row r="22" spans="1:10" ht="17.25" customHeight="1">
      <c r="A22" s="203" t="s">
        <v>571</v>
      </c>
      <c r="B22" s="308" t="s">
        <v>699</v>
      </c>
      <c r="C22" s="204">
        <v>0.3297</v>
      </c>
      <c r="D22" s="203" t="s">
        <v>572</v>
      </c>
      <c r="E22" s="203">
        <v>31912</v>
      </c>
      <c r="F22" s="209">
        <v>4240</v>
      </c>
      <c r="G22" s="209">
        <v>8500</v>
      </c>
      <c r="H22" s="206">
        <f>F22+G22</f>
        <v>12740</v>
      </c>
      <c r="I22" s="206"/>
      <c r="J22" s="207" t="s">
        <v>573</v>
      </c>
    </row>
    <row r="23" spans="1:10" ht="22.5">
      <c r="A23" s="203" t="s">
        <v>574</v>
      </c>
      <c r="B23" s="203" t="s">
        <v>575</v>
      </c>
      <c r="C23" s="204">
        <v>0.35</v>
      </c>
      <c r="D23" s="203" t="s">
        <v>493</v>
      </c>
      <c r="E23" s="203">
        <v>32232</v>
      </c>
      <c r="F23" s="209">
        <v>3273.5</v>
      </c>
      <c r="G23" s="209">
        <v>530110.25</v>
      </c>
      <c r="H23" s="206">
        <f>F23+G23</f>
        <v>533383.75</v>
      </c>
      <c r="I23" s="206"/>
      <c r="J23" s="207" t="s">
        <v>576</v>
      </c>
    </row>
    <row r="24" spans="1:10" ht="15.75" customHeight="1">
      <c r="A24" s="203" t="s">
        <v>577</v>
      </c>
      <c r="B24" s="203" t="s">
        <v>578</v>
      </c>
      <c r="C24" s="204">
        <v>1.88</v>
      </c>
      <c r="D24" s="203" t="s">
        <v>579</v>
      </c>
      <c r="E24" s="203">
        <v>31124</v>
      </c>
      <c r="F24" s="209">
        <v>656</v>
      </c>
      <c r="G24" s="206"/>
      <c r="H24" s="206">
        <f>F24</f>
        <v>656</v>
      </c>
      <c r="I24" s="206"/>
      <c r="J24" s="207" t="s">
        <v>580</v>
      </c>
    </row>
    <row r="25" spans="1:10" ht="22.5" customHeight="1">
      <c r="A25" s="203" t="s">
        <v>581</v>
      </c>
      <c r="B25" s="203" t="s">
        <v>582</v>
      </c>
      <c r="C25" s="204">
        <v>0.42</v>
      </c>
      <c r="D25" s="203" t="s">
        <v>583</v>
      </c>
      <c r="E25" s="203">
        <v>31960</v>
      </c>
      <c r="F25" s="209">
        <v>4200</v>
      </c>
      <c r="G25" s="206">
        <v>520496.75</v>
      </c>
      <c r="H25" s="206">
        <f>G25+F25</f>
        <v>524696.75</v>
      </c>
      <c r="I25" s="208"/>
      <c r="J25" s="207" t="s">
        <v>584</v>
      </c>
    </row>
    <row r="26" spans="1:10" ht="54.75" customHeight="1">
      <c r="A26" s="207">
        <v>15</v>
      </c>
      <c r="B26" s="210" t="s">
        <v>698</v>
      </c>
      <c r="C26" s="211">
        <v>5.551</v>
      </c>
      <c r="D26" s="207" t="s">
        <v>585</v>
      </c>
      <c r="E26" s="207">
        <v>32029</v>
      </c>
      <c r="F26" s="212">
        <v>12811</v>
      </c>
      <c r="G26" s="213"/>
      <c r="H26" s="214">
        <f aca="true" t="shared" si="0" ref="H26:H55">F26</f>
        <v>12811</v>
      </c>
      <c r="I26" s="215"/>
      <c r="J26" s="207" t="s">
        <v>586</v>
      </c>
    </row>
    <row r="27" spans="1:10" ht="21">
      <c r="A27" s="207">
        <v>16</v>
      </c>
      <c r="B27" s="210" t="s">
        <v>587</v>
      </c>
      <c r="C27" s="211">
        <v>2.3</v>
      </c>
      <c r="D27" s="207" t="s">
        <v>588</v>
      </c>
      <c r="E27" s="207">
        <v>32028</v>
      </c>
      <c r="F27" s="212">
        <v>1150</v>
      </c>
      <c r="G27" s="197"/>
      <c r="H27" s="216">
        <f t="shared" si="0"/>
        <v>1150</v>
      </c>
      <c r="I27" s="216"/>
      <c r="J27" s="207" t="s">
        <v>586</v>
      </c>
    </row>
    <row r="28" spans="1:10" ht="22.5">
      <c r="A28" s="207">
        <v>17</v>
      </c>
      <c r="B28" s="217" t="s">
        <v>589</v>
      </c>
      <c r="C28" s="211">
        <v>4.25</v>
      </c>
      <c r="D28" s="207" t="s">
        <v>590</v>
      </c>
      <c r="E28" s="207">
        <v>32027</v>
      </c>
      <c r="F28" s="212">
        <v>2125</v>
      </c>
      <c r="G28" s="197"/>
      <c r="H28" s="216">
        <f t="shared" si="0"/>
        <v>2125</v>
      </c>
      <c r="I28" s="216"/>
      <c r="J28" s="207" t="s">
        <v>586</v>
      </c>
    </row>
    <row r="29" spans="1:10" ht="21">
      <c r="A29" s="207">
        <v>18</v>
      </c>
      <c r="B29" s="210" t="s">
        <v>591</v>
      </c>
      <c r="C29" s="211">
        <v>6.04</v>
      </c>
      <c r="D29" s="207" t="s">
        <v>592</v>
      </c>
      <c r="E29" s="207">
        <v>32095</v>
      </c>
      <c r="F29" s="212">
        <v>3020</v>
      </c>
      <c r="G29" s="197"/>
      <c r="H29" s="216">
        <f t="shared" si="0"/>
        <v>3020</v>
      </c>
      <c r="I29" s="216"/>
      <c r="J29" s="207" t="s">
        <v>586</v>
      </c>
    </row>
    <row r="30" spans="1:10" ht="12.75">
      <c r="A30" s="207">
        <v>19</v>
      </c>
      <c r="B30" s="217" t="s">
        <v>593</v>
      </c>
      <c r="C30" s="211">
        <v>1.68</v>
      </c>
      <c r="D30" s="207" t="s">
        <v>594</v>
      </c>
      <c r="E30" s="207">
        <v>32094</v>
      </c>
      <c r="F30" s="212">
        <v>840</v>
      </c>
      <c r="G30" s="197"/>
      <c r="H30" s="216">
        <f t="shared" si="0"/>
        <v>840</v>
      </c>
      <c r="I30" s="216"/>
      <c r="J30" s="207" t="s">
        <v>586</v>
      </c>
    </row>
    <row r="31" spans="1:10" ht="12.75">
      <c r="A31" s="207">
        <v>20</v>
      </c>
      <c r="B31" s="217" t="s">
        <v>595</v>
      </c>
      <c r="C31" s="211">
        <v>1.21</v>
      </c>
      <c r="D31" s="207" t="s">
        <v>596</v>
      </c>
      <c r="E31" s="207">
        <v>32093</v>
      </c>
      <c r="F31" s="212">
        <v>605</v>
      </c>
      <c r="G31" s="197"/>
      <c r="H31" s="216">
        <f t="shared" si="0"/>
        <v>605</v>
      </c>
      <c r="I31" s="216"/>
      <c r="J31" s="207" t="s">
        <v>586</v>
      </c>
    </row>
    <row r="32" spans="1:10" ht="12.75">
      <c r="A32" s="207">
        <v>21</v>
      </c>
      <c r="B32" s="217" t="s">
        <v>597</v>
      </c>
      <c r="C32" s="211">
        <v>1.84</v>
      </c>
      <c r="D32" s="207" t="s">
        <v>598</v>
      </c>
      <c r="E32" s="207">
        <v>32092</v>
      </c>
      <c r="F32" s="212">
        <v>920</v>
      </c>
      <c r="G32" s="197"/>
      <c r="H32" s="216">
        <f t="shared" si="0"/>
        <v>920</v>
      </c>
      <c r="I32" s="216"/>
      <c r="J32" s="207" t="s">
        <v>586</v>
      </c>
    </row>
    <row r="33" spans="1:10" ht="22.5">
      <c r="A33" s="207">
        <v>22</v>
      </c>
      <c r="B33" s="217" t="s">
        <v>599</v>
      </c>
      <c r="C33" s="211">
        <v>3.81</v>
      </c>
      <c r="D33" s="207" t="s">
        <v>600</v>
      </c>
      <c r="E33" s="207">
        <v>32091</v>
      </c>
      <c r="F33" s="212">
        <v>1905</v>
      </c>
      <c r="G33" s="197"/>
      <c r="H33" s="216">
        <f t="shared" si="0"/>
        <v>1905</v>
      </c>
      <c r="I33" s="216"/>
      <c r="J33" s="207" t="s">
        <v>586</v>
      </c>
    </row>
    <row r="34" spans="1:10" ht="22.5">
      <c r="A34" s="207">
        <v>23</v>
      </c>
      <c r="B34" s="217" t="s">
        <v>601</v>
      </c>
      <c r="C34" s="211">
        <v>2.84</v>
      </c>
      <c r="D34" s="207" t="s">
        <v>602</v>
      </c>
      <c r="E34" s="207">
        <v>32090</v>
      </c>
      <c r="F34" s="212">
        <v>1420</v>
      </c>
      <c r="G34" s="197"/>
      <c r="H34" s="216">
        <f t="shared" si="0"/>
        <v>1420</v>
      </c>
      <c r="I34" s="216"/>
      <c r="J34" s="207" t="s">
        <v>586</v>
      </c>
    </row>
    <row r="35" spans="1:10" ht="12.75">
      <c r="A35" s="207">
        <v>24</v>
      </c>
      <c r="B35" s="217" t="s">
        <v>603</v>
      </c>
      <c r="C35" s="211">
        <v>2.92</v>
      </c>
      <c r="D35" s="207" t="s">
        <v>604</v>
      </c>
      <c r="E35" s="207">
        <v>32088</v>
      </c>
      <c r="F35" s="212">
        <v>1460</v>
      </c>
      <c r="G35" s="197"/>
      <c r="H35" s="216">
        <f t="shared" si="0"/>
        <v>1460</v>
      </c>
      <c r="I35" s="216"/>
      <c r="J35" s="207" t="s">
        <v>586</v>
      </c>
    </row>
    <row r="36" spans="1:10" ht="12.75">
      <c r="A36" s="207">
        <v>25</v>
      </c>
      <c r="B36" s="217" t="s">
        <v>605</v>
      </c>
      <c r="C36" s="211">
        <v>2.45</v>
      </c>
      <c r="D36" s="207" t="s">
        <v>606</v>
      </c>
      <c r="E36" s="207">
        <v>31283</v>
      </c>
      <c r="F36" s="212">
        <v>1225</v>
      </c>
      <c r="G36" s="197"/>
      <c r="H36" s="216">
        <f t="shared" si="0"/>
        <v>1225</v>
      </c>
      <c r="I36" s="216"/>
      <c r="J36" s="207" t="s">
        <v>586</v>
      </c>
    </row>
    <row r="37" spans="1:10" ht="22.5">
      <c r="A37" s="207">
        <v>26</v>
      </c>
      <c r="B37" s="217" t="s">
        <v>607</v>
      </c>
      <c r="C37" s="211">
        <v>5.7</v>
      </c>
      <c r="D37" s="207" t="s">
        <v>608</v>
      </c>
      <c r="E37" s="207">
        <v>32089</v>
      </c>
      <c r="F37" s="212">
        <v>2850</v>
      </c>
      <c r="G37" s="197"/>
      <c r="H37" s="216">
        <f t="shared" si="0"/>
        <v>2850</v>
      </c>
      <c r="I37" s="216"/>
      <c r="J37" s="207" t="s">
        <v>586</v>
      </c>
    </row>
    <row r="38" spans="1:10" ht="33.75">
      <c r="A38" s="207">
        <v>27</v>
      </c>
      <c r="B38" s="217" t="s">
        <v>697</v>
      </c>
      <c r="C38" s="211">
        <v>3.1726</v>
      </c>
      <c r="D38" s="207" t="s">
        <v>609</v>
      </c>
      <c r="E38" s="207">
        <v>32104</v>
      </c>
      <c r="F38" s="212">
        <v>4465</v>
      </c>
      <c r="G38" s="197"/>
      <c r="H38" s="216">
        <f t="shared" si="0"/>
        <v>4465</v>
      </c>
      <c r="I38" s="218"/>
      <c r="J38" s="207" t="s">
        <v>586</v>
      </c>
    </row>
    <row r="39" spans="1:10" ht="22.5">
      <c r="A39" s="207">
        <v>28</v>
      </c>
      <c r="B39" s="217" t="s">
        <v>610</v>
      </c>
      <c r="C39" s="211">
        <v>2.82</v>
      </c>
      <c r="D39" s="207" t="s">
        <v>611</v>
      </c>
      <c r="E39" s="207">
        <v>31286</v>
      </c>
      <c r="F39" s="212">
        <v>1410</v>
      </c>
      <c r="G39" s="197"/>
      <c r="H39" s="216">
        <f t="shared" si="0"/>
        <v>1410</v>
      </c>
      <c r="I39" s="216"/>
      <c r="J39" s="207" t="s">
        <v>586</v>
      </c>
    </row>
    <row r="40" spans="1:10" ht="22.5">
      <c r="A40" s="207">
        <v>29</v>
      </c>
      <c r="B40" s="217" t="s">
        <v>612</v>
      </c>
      <c r="C40" s="211">
        <v>4.14</v>
      </c>
      <c r="D40" s="207" t="s">
        <v>613</v>
      </c>
      <c r="E40" s="207">
        <v>32105</v>
      </c>
      <c r="F40" s="212">
        <v>2070</v>
      </c>
      <c r="G40" s="197"/>
      <c r="H40" s="216">
        <f t="shared" si="0"/>
        <v>2070</v>
      </c>
      <c r="I40" s="216"/>
      <c r="J40" s="207" t="s">
        <v>586</v>
      </c>
    </row>
    <row r="41" spans="1:10" ht="33.75">
      <c r="A41" s="207">
        <v>30</v>
      </c>
      <c r="B41" s="217" t="s">
        <v>614</v>
      </c>
      <c r="C41" s="211">
        <v>6.31</v>
      </c>
      <c r="D41" s="207" t="s">
        <v>615</v>
      </c>
      <c r="E41" s="207">
        <v>31287</v>
      </c>
      <c r="F41" s="212">
        <v>3155</v>
      </c>
      <c r="G41" s="197"/>
      <c r="H41" s="216">
        <f t="shared" si="0"/>
        <v>3155</v>
      </c>
      <c r="I41" s="216"/>
      <c r="J41" s="207" t="s">
        <v>586</v>
      </c>
    </row>
    <row r="42" spans="1:10" ht="22.5">
      <c r="A42" s="207">
        <v>31</v>
      </c>
      <c r="B42" s="217" t="s">
        <v>616</v>
      </c>
      <c r="C42" s="211">
        <v>4.21</v>
      </c>
      <c r="D42" s="207" t="s">
        <v>617</v>
      </c>
      <c r="E42" s="207">
        <v>31288</v>
      </c>
      <c r="F42" s="212">
        <v>2105</v>
      </c>
      <c r="G42" s="197"/>
      <c r="H42" s="216">
        <f t="shared" si="0"/>
        <v>2105</v>
      </c>
      <c r="I42" s="216"/>
      <c r="J42" s="207" t="s">
        <v>586</v>
      </c>
    </row>
    <row r="43" spans="1:10" ht="12.75">
      <c r="A43" s="207">
        <v>32</v>
      </c>
      <c r="B43" s="217" t="s">
        <v>618</v>
      </c>
      <c r="C43" s="211">
        <v>2.69</v>
      </c>
      <c r="D43" s="207" t="s">
        <v>619</v>
      </c>
      <c r="E43" s="207">
        <v>32103</v>
      </c>
      <c r="F43" s="212">
        <v>1345</v>
      </c>
      <c r="G43" s="197"/>
      <c r="H43" s="216">
        <f t="shared" si="0"/>
        <v>1345</v>
      </c>
      <c r="I43" s="216"/>
      <c r="J43" s="207" t="s">
        <v>586</v>
      </c>
    </row>
    <row r="44" spans="1:10" ht="27.75" customHeight="1">
      <c r="A44" s="207">
        <v>33</v>
      </c>
      <c r="B44" s="217" t="s">
        <v>620</v>
      </c>
      <c r="C44" s="211">
        <v>8.88</v>
      </c>
      <c r="D44" s="207" t="s">
        <v>621</v>
      </c>
      <c r="E44" s="207">
        <v>31285</v>
      </c>
      <c r="F44" s="212">
        <v>4440</v>
      </c>
      <c r="G44" s="197"/>
      <c r="H44" s="216">
        <f t="shared" si="0"/>
        <v>4440</v>
      </c>
      <c r="I44" s="216"/>
      <c r="J44" s="207" t="s">
        <v>586</v>
      </c>
    </row>
    <row r="45" spans="1:10" ht="22.5">
      <c r="A45" s="207">
        <v>34</v>
      </c>
      <c r="B45" s="217" t="s">
        <v>622</v>
      </c>
      <c r="C45" s="211">
        <v>2.19</v>
      </c>
      <c r="D45" s="207" t="s">
        <v>623</v>
      </c>
      <c r="E45" s="207">
        <v>31284</v>
      </c>
      <c r="F45" s="212">
        <v>1095</v>
      </c>
      <c r="G45" s="197"/>
      <c r="H45" s="216">
        <f t="shared" si="0"/>
        <v>1095</v>
      </c>
      <c r="I45" s="216"/>
      <c r="J45" s="207" t="s">
        <v>586</v>
      </c>
    </row>
    <row r="46" spans="1:10" ht="12.75">
      <c r="A46" s="207">
        <v>35</v>
      </c>
      <c r="B46" s="217" t="s">
        <v>624</v>
      </c>
      <c r="C46" s="211">
        <v>2.4</v>
      </c>
      <c r="D46" s="207" t="s">
        <v>625</v>
      </c>
      <c r="E46" s="207">
        <v>31289</v>
      </c>
      <c r="F46" s="212">
        <v>1200</v>
      </c>
      <c r="G46" s="197"/>
      <c r="H46" s="216">
        <f t="shared" si="0"/>
        <v>1200</v>
      </c>
      <c r="I46" s="216"/>
      <c r="J46" s="207" t="s">
        <v>586</v>
      </c>
    </row>
    <row r="47" spans="1:10" ht="28.5" customHeight="1">
      <c r="A47" s="207">
        <v>36</v>
      </c>
      <c r="B47" s="217" t="s">
        <v>626</v>
      </c>
      <c r="C47" s="211">
        <v>5.66</v>
      </c>
      <c r="D47" s="207" t="s">
        <v>627</v>
      </c>
      <c r="E47" s="207">
        <v>31288</v>
      </c>
      <c r="F47" s="212">
        <v>2830</v>
      </c>
      <c r="G47" s="197"/>
      <c r="H47" s="216">
        <f t="shared" si="0"/>
        <v>2830</v>
      </c>
      <c r="I47" s="216"/>
      <c r="J47" s="207" t="s">
        <v>586</v>
      </c>
    </row>
    <row r="48" spans="1:10" ht="12.75">
      <c r="A48" s="207">
        <v>37</v>
      </c>
      <c r="B48" s="217" t="s">
        <v>628</v>
      </c>
      <c r="C48" s="211">
        <v>5.97</v>
      </c>
      <c r="D48" s="207" t="s">
        <v>629</v>
      </c>
      <c r="E48" s="207">
        <v>31290</v>
      </c>
      <c r="F48" s="212">
        <v>2985</v>
      </c>
      <c r="G48" s="197"/>
      <c r="H48" s="216">
        <f t="shared" si="0"/>
        <v>2985</v>
      </c>
      <c r="I48" s="216"/>
      <c r="J48" s="207" t="s">
        <v>586</v>
      </c>
    </row>
    <row r="49" spans="1:10" ht="24" customHeight="1">
      <c r="A49" s="207">
        <v>38</v>
      </c>
      <c r="B49" s="217" t="s">
        <v>630</v>
      </c>
      <c r="C49" s="211">
        <v>5.84</v>
      </c>
      <c r="D49" s="207" t="s">
        <v>631</v>
      </c>
      <c r="E49" s="207">
        <v>32519</v>
      </c>
      <c r="F49" s="212">
        <v>2920</v>
      </c>
      <c r="G49" s="197"/>
      <c r="H49" s="216">
        <f t="shared" si="0"/>
        <v>2920</v>
      </c>
      <c r="I49" s="216"/>
      <c r="J49" s="207" t="s">
        <v>586</v>
      </c>
    </row>
    <row r="50" spans="1:10" ht="12.75">
      <c r="A50" s="207">
        <v>39</v>
      </c>
      <c r="B50" s="217" t="s">
        <v>632</v>
      </c>
      <c r="C50" s="211">
        <v>0.65</v>
      </c>
      <c r="D50" s="207" t="s">
        <v>497</v>
      </c>
      <c r="E50" s="207">
        <v>31914</v>
      </c>
      <c r="F50" s="212">
        <v>1500</v>
      </c>
      <c r="G50" s="197"/>
      <c r="H50" s="216">
        <f t="shared" si="0"/>
        <v>1500</v>
      </c>
      <c r="I50" s="216"/>
      <c r="J50" s="207" t="s">
        <v>586</v>
      </c>
    </row>
    <row r="51" spans="1:10" ht="12.75">
      <c r="A51" s="207">
        <v>40</v>
      </c>
      <c r="B51" s="217" t="s">
        <v>633</v>
      </c>
      <c r="C51" s="211">
        <v>0.29</v>
      </c>
      <c r="D51" s="207" t="s">
        <v>497</v>
      </c>
      <c r="E51" s="207">
        <v>30629</v>
      </c>
      <c r="F51" s="212">
        <v>140</v>
      </c>
      <c r="G51" s="197"/>
      <c r="H51" s="216">
        <f t="shared" si="0"/>
        <v>140</v>
      </c>
      <c r="I51" s="216"/>
      <c r="J51" s="207" t="s">
        <v>586</v>
      </c>
    </row>
    <row r="52" spans="1:10" ht="12.75">
      <c r="A52" s="207">
        <v>41</v>
      </c>
      <c r="B52" s="219">
        <v>414</v>
      </c>
      <c r="C52" s="211">
        <v>0.35</v>
      </c>
      <c r="D52" s="207" t="s">
        <v>497</v>
      </c>
      <c r="E52" s="207">
        <v>31915</v>
      </c>
      <c r="F52" s="212">
        <v>3500</v>
      </c>
      <c r="G52" s="197"/>
      <c r="H52" s="216">
        <f t="shared" si="0"/>
        <v>3500</v>
      </c>
      <c r="I52" s="216"/>
      <c r="J52" s="207" t="s">
        <v>586</v>
      </c>
    </row>
    <row r="53" spans="1:10" ht="12.75">
      <c r="A53" s="207">
        <v>42</v>
      </c>
      <c r="B53" s="219" t="s">
        <v>634</v>
      </c>
      <c r="C53" s="211">
        <v>0.14</v>
      </c>
      <c r="D53" s="207" t="s">
        <v>502</v>
      </c>
      <c r="E53" s="207"/>
      <c r="F53" s="212">
        <v>200</v>
      </c>
      <c r="G53" s="197"/>
      <c r="H53" s="216">
        <f t="shared" si="0"/>
        <v>200</v>
      </c>
      <c r="I53" s="216"/>
      <c r="J53" s="207" t="s">
        <v>586</v>
      </c>
    </row>
    <row r="54" spans="1:10" ht="12.75">
      <c r="A54" s="207">
        <v>43</v>
      </c>
      <c r="B54" s="220" t="s">
        <v>635</v>
      </c>
      <c r="C54" s="211">
        <v>0.0485</v>
      </c>
      <c r="D54" s="207" t="s">
        <v>491</v>
      </c>
      <c r="E54" s="207">
        <v>34872</v>
      </c>
      <c r="F54" s="221">
        <v>700</v>
      </c>
      <c r="G54" s="197"/>
      <c r="H54" s="216">
        <f t="shared" si="0"/>
        <v>700</v>
      </c>
      <c r="I54" s="216"/>
      <c r="J54" s="207" t="s">
        <v>586</v>
      </c>
    </row>
    <row r="55" spans="1:10" ht="12.75">
      <c r="A55" s="207">
        <v>44</v>
      </c>
      <c r="B55" s="217" t="s">
        <v>636</v>
      </c>
      <c r="C55" s="211">
        <v>0.0782</v>
      </c>
      <c r="D55" s="207" t="s">
        <v>497</v>
      </c>
      <c r="E55" s="207">
        <v>35923</v>
      </c>
      <c r="F55" s="212">
        <v>2870</v>
      </c>
      <c r="G55" s="222"/>
      <c r="H55" s="216">
        <f t="shared" si="0"/>
        <v>2870</v>
      </c>
      <c r="I55" s="216"/>
      <c r="J55" s="207" t="s">
        <v>637</v>
      </c>
    </row>
    <row r="56" spans="1:10" ht="15.75">
      <c r="A56" s="223" t="s">
        <v>638</v>
      </c>
      <c r="B56" s="169" t="s">
        <v>481</v>
      </c>
      <c r="C56" s="353">
        <f>SUM(C12:C55)</f>
        <v>140.51999999999998</v>
      </c>
      <c r="D56" s="181"/>
      <c r="E56" s="195"/>
      <c r="F56" s="222">
        <f>SUM(F12:F55)</f>
        <v>153350.5</v>
      </c>
      <c r="G56" s="222">
        <f>SUM(G12:G55)</f>
        <v>1683300.4100000001</v>
      </c>
      <c r="H56" s="222">
        <f>SUM(H12:H55)</f>
        <v>1836650.9100000001</v>
      </c>
      <c r="I56" s="222">
        <f>SUM(I12:I55)</f>
        <v>0</v>
      </c>
      <c r="J56" s="181"/>
    </row>
    <row r="57" spans="1:10" ht="15.75">
      <c r="A57" s="307"/>
      <c r="B57" s="306"/>
      <c r="C57" s="305"/>
      <c r="D57" s="301"/>
      <c r="E57" s="304"/>
      <c r="F57" s="303"/>
      <c r="G57" s="302"/>
      <c r="H57" s="302"/>
      <c r="I57" s="302"/>
      <c r="J57" s="301"/>
    </row>
    <row r="58" spans="1:10" ht="15.75">
      <c r="A58" s="307"/>
      <c r="B58" s="306"/>
      <c r="C58" s="305"/>
      <c r="D58" s="301"/>
      <c r="E58" s="304"/>
      <c r="F58" s="303"/>
      <c r="G58" s="302"/>
      <c r="H58" s="302"/>
      <c r="I58" s="302"/>
      <c r="J58" s="301"/>
    </row>
    <row r="59" spans="1:10" ht="15.75">
      <c r="A59" s="307"/>
      <c r="B59" s="306"/>
      <c r="C59" s="305"/>
      <c r="D59" s="301"/>
      <c r="E59" s="304"/>
      <c r="F59" s="303"/>
      <c r="G59" s="302"/>
      <c r="H59" s="302"/>
      <c r="I59" s="302"/>
      <c r="J59" s="301"/>
    </row>
    <row r="60" spans="1:9" ht="15.75">
      <c r="A60" s="224" t="s">
        <v>639</v>
      </c>
      <c r="E60" s="199"/>
      <c r="F60" s="172"/>
      <c r="G60" s="172"/>
      <c r="H60" s="172"/>
      <c r="I60" s="172"/>
    </row>
    <row r="61" spans="1:10" ht="42">
      <c r="A61" s="299" t="s">
        <v>539</v>
      </c>
      <c r="B61" s="299" t="s">
        <v>540</v>
      </c>
      <c r="C61" s="299" t="s">
        <v>541</v>
      </c>
      <c r="D61" s="299" t="s">
        <v>542</v>
      </c>
      <c r="E61" s="299" t="s">
        <v>543</v>
      </c>
      <c r="F61" s="299" t="s">
        <v>544</v>
      </c>
      <c r="G61" s="299" t="s">
        <v>545</v>
      </c>
      <c r="H61" s="300" t="s">
        <v>546</v>
      </c>
      <c r="I61" s="299" t="s">
        <v>28</v>
      </c>
      <c r="J61" s="299" t="s">
        <v>547</v>
      </c>
    </row>
    <row r="62" spans="1:10" ht="18" customHeight="1">
      <c r="A62" s="207">
        <v>1</v>
      </c>
      <c r="B62" s="207" t="s">
        <v>640</v>
      </c>
      <c r="C62" s="211">
        <v>0.02</v>
      </c>
      <c r="D62" s="217" t="s">
        <v>641</v>
      </c>
      <c r="E62" s="207">
        <v>31745</v>
      </c>
      <c r="F62" s="212">
        <v>373</v>
      </c>
      <c r="G62" s="197"/>
      <c r="H62" s="225">
        <f aca="true" t="shared" si="1" ref="H62:H68">F62</f>
        <v>373</v>
      </c>
      <c r="I62" s="225"/>
      <c r="J62" s="219" t="s">
        <v>642</v>
      </c>
    </row>
    <row r="63" spans="1:10" ht="18.75" customHeight="1">
      <c r="A63" s="207">
        <v>2</v>
      </c>
      <c r="B63" s="207">
        <v>650</v>
      </c>
      <c r="C63" s="211">
        <v>0.38</v>
      </c>
      <c r="D63" s="217" t="s">
        <v>641</v>
      </c>
      <c r="E63" s="207">
        <v>32516</v>
      </c>
      <c r="F63" s="212">
        <v>3040</v>
      </c>
      <c r="G63" s="197"/>
      <c r="H63" s="225">
        <f t="shared" si="1"/>
        <v>3040</v>
      </c>
      <c r="I63" s="225"/>
      <c r="J63" s="219" t="s">
        <v>643</v>
      </c>
    </row>
    <row r="64" spans="1:10" ht="16.5" customHeight="1">
      <c r="A64" s="207">
        <v>3</v>
      </c>
      <c r="B64" s="207" t="s">
        <v>644</v>
      </c>
      <c r="C64" s="211">
        <v>0.2</v>
      </c>
      <c r="D64" s="217" t="s">
        <v>645</v>
      </c>
      <c r="E64" s="207">
        <v>38036</v>
      </c>
      <c r="F64" s="212">
        <v>4267</v>
      </c>
      <c r="G64" s="197"/>
      <c r="H64" s="225">
        <f t="shared" si="1"/>
        <v>4267</v>
      </c>
      <c r="I64" s="225"/>
      <c r="J64" s="219" t="s">
        <v>646</v>
      </c>
    </row>
    <row r="65" spans="1:10" ht="14.25" customHeight="1">
      <c r="A65" s="207">
        <v>4</v>
      </c>
      <c r="B65" s="207">
        <v>114</v>
      </c>
      <c r="C65" s="211">
        <v>0.41</v>
      </c>
      <c r="D65" s="217" t="s">
        <v>647</v>
      </c>
      <c r="E65" s="207">
        <v>32085</v>
      </c>
      <c r="F65" s="212">
        <v>2050</v>
      </c>
      <c r="G65" s="197"/>
      <c r="H65" s="226">
        <f t="shared" si="1"/>
        <v>2050</v>
      </c>
      <c r="I65" s="227"/>
      <c r="J65" s="219" t="s">
        <v>648</v>
      </c>
    </row>
    <row r="66" spans="1:10" ht="14.25" customHeight="1">
      <c r="A66" s="207">
        <v>5</v>
      </c>
      <c r="B66" s="207">
        <v>529</v>
      </c>
      <c r="C66" s="211">
        <v>0.4</v>
      </c>
      <c r="D66" s="217" t="s">
        <v>645</v>
      </c>
      <c r="E66" s="207">
        <v>30792</v>
      </c>
      <c r="F66" s="212">
        <v>4800</v>
      </c>
      <c r="G66" s="197"/>
      <c r="H66" s="226">
        <f t="shared" si="1"/>
        <v>4800</v>
      </c>
      <c r="I66" s="226"/>
      <c r="J66" s="219" t="s">
        <v>649</v>
      </c>
    </row>
    <row r="67" spans="1:10" ht="12.75">
      <c r="A67" s="207">
        <v>6</v>
      </c>
      <c r="B67" s="207" t="s">
        <v>650</v>
      </c>
      <c r="C67" s="211">
        <v>2.2265</v>
      </c>
      <c r="D67" s="217" t="s">
        <v>645</v>
      </c>
      <c r="E67" s="207">
        <v>31238</v>
      </c>
      <c r="F67" s="212">
        <v>48695</v>
      </c>
      <c r="G67" s="197"/>
      <c r="H67" s="226">
        <f t="shared" si="1"/>
        <v>48695</v>
      </c>
      <c r="I67" s="226"/>
      <c r="J67" s="219" t="s">
        <v>651</v>
      </c>
    </row>
    <row r="68" spans="1:10" ht="12.75">
      <c r="A68" s="207">
        <v>7</v>
      </c>
      <c r="B68" s="207" t="s">
        <v>652</v>
      </c>
      <c r="C68" s="211">
        <v>0.25</v>
      </c>
      <c r="D68" s="217" t="s">
        <v>645</v>
      </c>
      <c r="E68" s="207">
        <v>32878</v>
      </c>
      <c r="F68" s="212">
        <v>5468</v>
      </c>
      <c r="G68" s="197"/>
      <c r="H68" s="226">
        <f t="shared" si="1"/>
        <v>5468</v>
      </c>
      <c r="I68" s="228"/>
      <c r="J68" s="219" t="s">
        <v>653</v>
      </c>
    </row>
    <row r="69" spans="1:10" ht="15" customHeight="1">
      <c r="A69" s="229"/>
      <c r="B69" s="230" t="s">
        <v>481</v>
      </c>
      <c r="C69" s="231">
        <f>SUM(C62:C68)</f>
        <v>3.8865000000000003</v>
      </c>
      <c r="D69" s="232"/>
      <c r="E69" s="233"/>
      <c r="F69" s="234">
        <f>SUM(F62:F68)</f>
        <v>68693</v>
      </c>
      <c r="G69" s="235" t="s">
        <v>654</v>
      </c>
      <c r="H69" s="236">
        <f>SUM(H62:H68)</f>
        <v>68693</v>
      </c>
      <c r="I69" s="236"/>
      <c r="J69" s="181"/>
    </row>
    <row r="70" spans="1:9" ht="15.75">
      <c r="A70" s="202"/>
      <c r="F70" s="172"/>
      <c r="G70" s="172"/>
      <c r="H70" s="172"/>
      <c r="I70" s="172"/>
    </row>
    <row r="71" spans="1:9" ht="30.75" customHeight="1">
      <c r="A71" s="202" t="s">
        <v>821</v>
      </c>
      <c r="F71" s="172"/>
      <c r="G71" s="172"/>
      <c r="H71" s="172"/>
      <c r="I71" s="172"/>
    </row>
    <row r="72" spans="1:9" ht="10.5" customHeight="1">
      <c r="A72" s="196"/>
      <c r="F72" s="172"/>
      <c r="G72" s="172"/>
      <c r="H72" s="172"/>
      <c r="I72" s="172"/>
    </row>
    <row r="73" spans="1:9" ht="23.25" customHeight="1">
      <c r="A73" s="535" t="s">
        <v>655</v>
      </c>
      <c r="B73" s="536"/>
      <c r="C73" s="536"/>
      <c r="D73" s="237">
        <v>2156.16</v>
      </c>
      <c r="F73" s="172"/>
      <c r="G73" s="172"/>
      <c r="H73" s="172"/>
      <c r="I73" s="172"/>
    </row>
    <row r="74" spans="3:9" s="33" customFormat="1" ht="15.75">
      <c r="C74" s="238"/>
      <c r="F74" s="239"/>
      <c r="G74" s="239"/>
      <c r="H74" s="239"/>
      <c r="I74" s="239"/>
    </row>
    <row r="75" spans="1:9" ht="15.75">
      <c r="A75" s="202" t="s">
        <v>656</v>
      </c>
      <c r="F75" s="172"/>
      <c r="G75" s="172"/>
      <c r="H75" s="172"/>
      <c r="I75" s="172"/>
    </row>
    <row r="76" spans="1:10" ht="42">
      <c r="A76" s="299" t="s">
        <v>539</v>
      </c>
      <c r="B76" s="299" t="s">
        <v>540</v>
      </c>
      <c r="C76" s="299" t="s">
        <v>541</v>
      </c>
      <c r="D76" s="299" t="s">
        <v>542</v>
      </c>
      <c r="E76" s="299" t="s">
        <v>543</v>
      </c>
      <c r="F76" s="299" t="s">
        <v>544</v>
      </c>
      <c r="G76" s="299" t="s">
        <v>545</v>
      </c>
      <c r="H76" s="300" t="s">
        <v>546</v>
      </c>
      <c r="I76" s="299" t="s">
        <v>28</v>
      </c>
      <c r="J76" s="299" t="s">
        <v>547</v>
      </c>
    </row>
    <row r="77" spans="1:10" ht="12.75">
      <c r="A77" s="240">
        <v>1</v>
      </c>
      <c r="B77" s="110" t="s">
        <v>696</v>
      </c>
      <c r="C77" s="241">
        <v>0.2</v>
      </c>
      <c r="D77" s="110" t="s">
        <v>497</v>
      </c>
      <c r="E77" s="110">
        <v>31744</v>
      </c>
      <c r="F77" s="242">
        <v>2000</v>
      </c>
      <c r="G77" s="242">
        <v>8769.03</v>
      </c>
      <c r="H77" s="226">
        <f aca="true" t="shared" si="2" ref="H77:H93">F77+G77</f>
        <v>10769.03</v>
      </c>
      <c r="I77" s="226"/>
      <c r="J77" s="153" t="s">
        <v>657</v>
      </c>
    </row>
    <row r="78" spans="1:10" ht="12.75">
      <c r="A78" s="240">
        <v>2</v>
      </c>
      <c r="B78" s="110" t="s">
        <v>30</v>
      </c>
      <c r="C78" s="241">
        <v>0.25</v>
      </c>
      <c r="D78" s="110" t="s">
        <v>497</v>
      </c>
      <c r="E78" s="110">
        <v>31908</v>
      </c>
      <c r="F78" s="242">
        <v>6480</v>
      </c>
      <c r="G78" s="242">
        <v>229416.91</v>
      </c>
      <c r="H78" s="226">
        <f t="shared" si="2"/>
        <v>235896.91</v>
      </c>
      <c r="I78" s="226"/>
      <c r="J78" s="153" t="s">
        <v>658</v>
      </c>
    </row>
    <row r="79" spans="1:10" ht="12.75">
      <c r="A79" s="240">
        <v>3</v>
      </c>
      <c r="B79" s="110" t="s">
        <v>31</v>
      </c>
      <c r="C79" s="241">
        <v>0.29</v>
      </c>
      <c r="D79" s="110" t="s">
        <v>497</v>
      </c>
      <c r="E79" s="110">
        <v>31908</v>
      </c>
      <c r="F79" s="242">
        <v>445138.92</v>
      </c>
      <c r="G79" s="242">
        <v>0</v>
      </c>
      <c r="H79" s="226">
        <f t="shared" si="2"/>
        <v>445138.92</v>
      </c>
      <c r="I79" s="226">
        <v>445138.92</v>
      </c>
      <c r="J79" s="153" t="s">
        <v>32</v>
      </c>
    </row>
    <row r="80" spans="1:10" ht="12.75">
      <c r="A80" s="240">
        <v>4</v>
      </c>
      <c r="B80" s="110">
        <v>297</v>
      </c>
      <c r="C80" s="241">
        <v>1.13</v>
      </c>
      <c r="D80" s="110" t="s">
        <v>497</v>
      </c>
      <c r="E80" s="110">
        <v>30790</v>
      </c>
      <c r="F80" s="242">
        <v>11300</v>
      </c>
      <c r="G80" s="242">
        <v>20000</v>
      </c>
      <c r="H80" s="226">
        <f t="shared" si="2"/>
        <v>31300</v>
      </c>
      <c r="I80" s="226"/>
      <c r="J80" s="153" t="s">
        <v>659</v>
      </c>
    </row>
    <row r="81" spans="1:10" ht="12.75">
      <c r="A81" s="240">
        <v>5</v>
      </c>
      <c r="B81" s="110" t="s">
        <v>660</v>
      </c>
      <c r="C81" s="241">
        <v>1.38</v>
      </c>
      <c r="D81" s="110" t="s">
        <v>497</v>
      </c>
      <c r="E81" s="110">
        <v>31315</v>
      </c>
      <c r="F81" s="242">
        <v>13800</v>
      </c>
      <c r="G81" s="242">
        <v>3500</v>
      </c>
      <c r="H81" s="226">
        <f t="shared" si="2"/>
        <v>17300</v>
      </c>
      <c r="I81" s="226"/>
      <c r="J81" s="153" t="s">
        <v>661</v>
      </c>
    </row>
    <row r="82" spans="1:10" ht="12.75">
      <c r="A82" s="240">
        <v>6</v>
      </c>
      <c r="B82" s="110" t="s">
        <v>662</v>
      </c>
      <c r="C82" s="241">
        <v>6.8</v>
      </c>
      <c r="D82" s="110" t="s">
        <v>497</v>
      </c>
      <c r="E82" s="110">
        <v>31916</v>
      </c>
      <c r="F82" s="242">
        <v>8580</v>
      </c>
      <c r="G82" s="242">
        <v>284657.76</v>
      </c>
      <c r="H82" s="226">
        <f t="shared" si="2"/>
        <v>293237.76</v>
      </c>
      <c r="I82" s="226"/>
      <c r="J82" s="153" t="s">
        <v>663</v>
      </c>
    </row>
    <row r="83" spans="1:10" ht="12.75">
      <c r="A83" s="240">
        <v>7</v>
      </c>
      <c r="B83" s="110" t="s">
        <v>664</v>
      </c>
      <c r="C83" s="241">
        <v>12.44</v>
      </c>
      <c r="D83" s="110" t="s">
        <v>497</v>
      </c>
      <c r="E83" s="110">
        <v>30814</v>
      </c>
      <c r="F83" s="242">
        <v>88500</v>
      </c>
      <c r="G83" s="226">
        <v>447222.95</v>
      </c>
      <c r="H83" s="226">
        <f t="shared" si="2"/>
        <v>535722.95</v>
      </c>
      <c r="I83" s="226"/>
      <c r="J83" s="153" t="s">
        <v>820</v>
      </c>
    </row>
    <row r="84" spans="1:10" ht="12.75">
      <c r="A84" s="240">
        <v>8</v>
      </c>
      <c r="B84" s="110" t="s">
        <v>665</v>
      </c>
      <c r="C84" s="241">
        <v>1.36</v>
      </c>
      <c r="D84" s="110" t="s">
        <v>497</v>
      </c>
      <c r="E84" s="110">
        <v>31743</v>
      </c>
      <c r="F84" s="242">
        <v>1250</v>
      </c>
      <c r="G84" s="242">
        <v>1992360.09</v>
      </c>
      <c r="H84" s="226">
        <f t="shared" si="2"/>
        <v>1993610.09</v>
      </c>
      <c r="I84" s="226" t="s">
        <v>666</v>
      </c>
      <c r="J84" s="243" t="s">
        <v>667</v>
      </c>
    </row>
    <row r="85" spans="1:10" ht="33" customHeight="1">
      <c r="A85" s="240">
        <v>9</v>
      </c>
      <c r="B85" s="110" t="s">
        <v>668</v>
      </c>
      <c r="C85" s="241">
        <v>0.6134</v>
      </c>
      <c r="D85" s="110" t="s">
        <v>669</v>
      </c>
      <c r="E85" s="110">
        <v>30687</v>
      </c>
      <c r="F85" s="242">
        <v>315.09</v>
      </c>
      <c r="G85" s="242">
        <v>52675.03</v>
      </c>
      <c r="H85" s="226">
        <f t="shared" si="2"/>
        <v>52990.119999999995</v>
      </c>
      <c r="I85" s="244"/>
      <c r="J85" s="245" t="s">
        <v>670</v>
      </c>
    </row>
    <row r="86" spans="1:10" ht="12.75">
      <c r="A86" s="240">
        <v>10</v>
      </c>
      <c r="B86" s="110" t="s">
        <v>671</v>
      </c>
      <c r="C86" s="241">
        <v>0.17</v>
      </c>
      <c r="D86" s="110" t="s">
        <v>504</v>
      </c>
      <c r="E86" s="110">
        <v>31746</v>
      </c>
      <c r="F86" s="242">
        <v>1700</v>
      </c>
      <c r="G86" s="242">
        <v>8547.89</v>
      </c>
      <c r="H86" s="226">
        <f t="shared" si="2"/>
        <v>10247.89</v>
      </c>
      <c r="I86" s="226"/>
      <c r="J86" s="153" t="s">
        <v>672</v>
      </c>
    </row>
    <row r="87" spans="1:10" ht="12.75">
      <c r="A87" s="240">
        <v>11</v>
      </c>
      <c r="B87" s="110" t="s">
        <v>673</v>
      </c>
      <c r="C87" s="241">
        <v>1.3539</v>
      </c>
      <c r="D87" s="110" t="s">
        <v>504</v>
      </c>
      <c r="E87" s="110">
        <v>30878</v>
      </c>
      <c r="F87" s="242">
        <v>5039.07</v>
      </c>
      <c r="G87" s="242">
        <v>82798.72</v>
      </c>
      <c r="H87" s="226">
        <f t="shared" si="2"/>
        <v>87837.79000000001</v>
      </c>
      <c r="I87" s="246"/>
      <c r="J87" s="153" t="s">
        <v>674</v>
      </c>
    </row>
    <row r="88" spans="1:10" ht="12.75">
      <c r="A88" s="240">
        <v>12</v>
      </c>
      <c r="B88" s="110">
        <v>240</v>
      </c>
      <c r="C88" s="241">
        <v>0.62</v>
      </c>
      <c r="D88" s="110" t="s">
        <v>504</v>
      </c>
      <c r="E88" s="110">
        <v>30793</v>
      </c>
      <c r="F88" s="242">
        <v>2005.88</v>
      </c>
      <c r="G88" s="226"/>
      <c r="H88" s="226">
        <f t="shared" si="2"/>
        <v>2005.88</v>
      </c>
      <c r="I88" s="226"/>
      <c r="J88" s="153" t="s">
        <v>551</v>
      </c>
    </row>
    <row r="89" spans="1:10" ht="12.75">
      <c r="A89" s="240">
        <v>13</v>
      </c>
      <c r="B89" s="110" t="s">
        <v>675</v>
      </c>
      <c r="C89" s="241">
        <v>1.91</v>
      </c>
      <c r="D89" s="110" t="s">
        <v>504</v>
      </c>
      <c r="E89" s="110">
        <v>30793</v>
      </c>
      <c r="F89" s="242">
        <v>6179.41</v>
      </c>
      <c r="G89" s="226"/>
      <c r="H89" s="226">
        <f t="shared" si="2"/>
        <v>6179.41</v>
      </c>
      <c r="I89" s="226"/>
      <c r="J89" s="153" t="s">
        <v>676</v>
      </c>
    </row>
    <row r="90" spans="1:10" ht="12.75">
      <c r="A90" s="240">
        <v>14</v>
      </c>
      <c r="B90" s="110" t="s">
        <v>677</v>
      </c>
      <c r="C90" s="241">
        <v>0.19</v>
      </c>
      <c r="D90" s="110" t="s">
        <v>504</v>
      </c>
      <c r="E90" s="110">
        <v>31313</v>
      </c>
      <c r="F90" s="242">
        <v>614.71</v>
      </c>
      <c r="G90" s="242">
        <v>30341.5</v>
      </c>
      <c r="H90" s="226">
        <f t="shared" si="2"/>
        <v>30956.21</v>
      </c>
      <c r="I90" s="226"/>
      <c r="J90" s="153" t="s">
        <v>678</v>
      </c>
    </row>
    <row r="91" spans="1:10" ht="12.75">
      <c r="A91" s="240">
        <v>15</v>
      </c>
      <c r="B91" s="247">
        <v>64</v>
      </c>
      <c r="C91" s="241">
        <v>0.53</v>
      </c>
      <c r="D91" s="110" t="s">
        <v>491</v>
      </c>
      <c r="E91" s="110">
        <v>31531</v>
      </c>
      <c r="F91" s="242">
        <v>708.38</v>
      </c>
      <c r="G91" s="242">
        <v>30112.7</v>
      </c>
      <c r="H91" s="226">
        <f t="shared" si="2"/>
        <v>30821.08</v>
      </c>
      <c r="I91" s="226"/>
      <c r="J91" s="153" t="s">
        <v>679</v>
      </c>
    </row>
    <row r="92" spans="1:10" ht="12.75">
      <c r="A92" s="240">
        <v>16</v>
      </c>
      <c r="B92" s="298" t="s">
        <v>695</v>
      </c>
      <c r="C92" s="248">
        <v>0.036</v>
      </c>
      <c r="D92" s="249" t="s">
        <v>509</v>
      </c>
      <c r="E92" s="249">
        <v>33246</v>
      </c>
      <c r="F92" s="250">
        <v>1709.4</v>
      </c>
      <c r="G92" s="250">
        <v>6700</v>
      </c>
      <c r="H92" s="226">
        <f t="shared" si="2"/>
        <v>8409.4</v>
      </c>
      <c r="I92" s="251"/>
      <c r="J92" s="252" t="s">
        <v>680</v>
      </c>
    </row>
    <row r="93" spans="1:10" ht="22.5">
      <c r="A93" s="240">
        <v>17</v>
      </c>
      <c r="B93" s="253" t="s">
        <v>694</v>
      </c>
      <c r="C93" s="254">
        <v>0.47</v>
      </c>
      <c r="D93" s="255" t="s">
        <v>503</v>
      </c>
      <c r="E93" s="256"/>
      <c r="F93" s="257">
        <v>2500</v>
      </c>
      <c r="G93" s="257">
        <v>15000</v>
      </c>
      <c r="H93" s="226">
        <f t="shared" si="2"/>
        <v>17500</v>
      </c>
      <c r="I93" s="226"/>
      <c r="J93" s="19" t="s">
        <v>681</v>
      </c>
    </row>
    <row r="94" spans="1:10" ht="12.75">
      <c r="A94" s="240">
        <v>18</v>
      </c>
      <c r="B94" s="253"/>
      <c r="C94" s="254"/>
      <c r="D94" s="247" t="s">
        <v>682</v>
      </c>
      <c r="E94" s="256"/>
      <c r="F94" s="258"/>
      <c r="G94" s="257">
        <v>2000</v>
      </c>
      <c r="H94" s="226">
        <v>2000</v>
      </c>
      <c r="I94" s="226"/>
      <c r="J94" s="19" t="s">
        <v>683</v>
      </c>
    </row>
    <row r="95" spans="1:10" ht="19.5">
      <c r="A95" s="240">
        <v>19</v>
      </c>
      <c r="B95" s="110" t="s">
        <v>684</v>
      </c>
      <c r="C95" s="241">
        <v>0.8917</v>
      </c>
      <c r="D95" s="255" t="s">
        <v>497</v>
      </c>
      <c r="E95" s="256">
        <v>35923</v>
      </c>
      <c r="F95" s="257">
        <v>30900</v>
      </c>
      <c r="G95" s="257">
        <v>18360</v>
      </c>
      <c r="H95" s="226">
        <f>F95+G95</f>
        <v>49260</v>
      </c>
      <c r="I95" s="246"/>
      <c r="J95" s="245" t="s">
        <v>685</v>
      </c>
    </row>
    <row r="96" spans="1:10" ht="12.75">
      <c r="A96" s="240">
        <v>20</v>
      </c>
      <c r="B96" s="110" t="s">
        <v>817</v>
      </c>
      <c r="C96" s="241">
        <v>0.42</v>
      </c>
      <c r="D96" s="255" t="s">
        <v>497</v>
      </c>
      <c r="E96" s="256">
        <v>31356</v>
      </c>
      <c r="F96" s="257">
        <v>21000</v>
      </c>
      <c r="G96" s="257">
        <v>153228.67</v>
      </c>
      <c r="H96" s="226">
        <f>F96+G96</f>
        <v>174228.67</v>
      </c>
      <c r="I96" s="246">
        <v>17655.86</v>
      </c>
      <c r="J96" s="245" t="s">
        <v>818</v>
      </c>
    </row>
    <row r="97" spans="1:10" ht="17.25" customHeight="1">
      <c r="A97" s="259"/>
      <c r="B97" s="156" t="s">
        <v>226</v>
      </c>
      <c r="C97" s="260">
        <f>SUM(C77:C96)</f>
        <v>31.055000000000007</v>
      </c>
      <c r="D97" s="156"/>
      <c r="E97" s="156"/>
      <c r="F97" s="222">
        <f>SUM(F77:F96)</f>
        <v>649720.8599999999</v>
      </c>
      <c r="G97" s="222">
        <f>SUM(G77:G96)</f>
        <v>3385691.2500000005</v>
      </c>
      <c r="H97" s="222">
        <f>SUM(H77:H96)</f>
        <v>4035412.1100000003</v>
      </c>
      <c r="I97" s="222">
        <f>SUM(I77:I96)</f>
        <v>462794.77999999997</v>
      </c>
      <c r="J97" s="156"/>
    </row>
    <row r="98" spans="2:3" ht="14.25" customHeight="1">
      <c r="B98" s="200"/>
      <c r="C98" s="201"/>
    </row>
    <row r="99" spans="2:3" ht="14.25" customHeight="1">
      <c r="B99" s="200" t="s">
        <v>157</v>
      </c>
      <c r="C99" s="201"/>
    </row>
    <row r="100" spans="2:3" ht="14.25" customHeight="1">
      <c r="B100" s="200"/>
      <c r="C100" s="201"/>
    </row>
    <row r="101" spans="2:3" ht="14.25" customHeight="1">
      <c r="B101" s="200"/>
      <c r="C101" s="201"/>
    </row>
    <row r="102" spans="1:3" ht="15.75">
      <c r="A102" s="261" t="s">
        <v>29</v>
      </c>
      <c r="C102" s="201"/>
    </row>
    <row r="103" spans="2:3" ht="9" customHeight="1">
      <c r="B103" s="200"/>
      <c r="C103" s="201"/>
    </row>
    <row r="104" spans="1:3" ht="15.75">
      <c r="A104" t="s">
        <v>158</v>
      </c>
      <c r="B104" s="200"/>
      <c r="C104" s="201"/>
    </row>
    <row r="105" spans="1:3" ht="15.75">
      <c r="A105" t="s">
        <v>159</v>
      </c>
      <c r="B105" s="200"/>
      <c r="C105" s="201"/>
    </row>
    <row r="106" spans="2:3" ht="15.75">
      <c r="B106" s="200"/>
      <c r="C106" s="201"/>
    </row>
    <row r="107" spans="1:6" ht="15.75">
      <c r="A107" t="s">
        <v>33</v>
      </c>
      <c r="B107" s="200"/>
      <c r="C107" s="201"/>
      <c r="F107" s="328" t="s">
        <v>34</v>
      </c>
    </row>
    <row r="108" spans="2:6" ht="15.75" customHeight="1">
      <c r="B108" s="328"/>
      <c r="C108" s="328"/>
      <c r="D108" s="328"/>
      <c r="E108" s="328"/>
      <c r="F108" s="328"/>
    </row>
    <row r="109" spans="2:3" ht="15.75">
      <c r="B109" s="200"/>
      <c r="C109" s="201"/>
    </row>
    <row r="110" spans="2:7" ht="7.5" customHeight="1">
      <c r="B110" s="262"/>
      <c r="C110" s="263"/>
      <c r="D110" s="264"/>
      <c r="E110" s="265"/>
      <c r="G110" s="311"/>
    </row>
    <row r="111" spans="1:10" ht="27.75" customHeight="1">
      <c r="A111" s="372" t="s">
        <v>700</v>
      </c>
      <c r="B111" s="530" t="s">
        <v>845</v>
      </c>
      <c r="C111" s="530"/>
      <c r="D111" s="530"/>
      <c r="E111" s="530"/>
      <c r="F111" s="530"/>
      <c r="G111" s="530"/>
      <c r="H111" s="530"/>
      <c r="I111" s="530"/>
      <c r="J111" s="530"/>
    </row>
    <row r="112" spans="1:10" ht="15.75">
      <c r="A112" s="267"/>
      <c r="B112" s="530" t="s">
        <v>846</v>
      </c>
      <c r="C112" s="530"/>
      <c r="D112" s="530"/>
      <c r="E112" s="530"/>
      <c r="F112" s="530"/>
      <c r="G112" s="530"/>
      <c r="H112" s="530"/>
      <c r="I112" s="530"/>
      <c r="J112" s="530"/>
    </row>
    <row r="113" spans="2:10" ht="47.25" customHeight="1">
      <c r="B113" s="530" t="s">
        <v>35</v>
      </c>
      <c r="C113" s="530"/>
      <c r="D113" s="530"/>
      <c r="E113" s="530"/>
      <c r="F113" s="530"/>
      <c r="G113" s="530"/>
      <c r="H113" s="530"/>
      <c r="I113" s="530"/>
      <c r="J113" s="530"/>
    </row>
    <row r="114" spans="2:10" ht="36" customHeight="1">
      <c r="B114" s="530" t="s">
        <v>847</v>
      </c>
      <c r="C114" s="530"/>
      <c r="D114" s="530"/>
      <c r="E114" s="530"/>
      <c r="F114" s="530"/>
      <c r="G114" s="530"/>
      <c r="H114" s="530"/>
      <c r="I114" s="530"/>
      <c r="J114" s="530"/>
    </row>
    <row r="115" spans="2:10" ht="17.25" customHeight="1">
      <c r="B115" s="530" t="s">
        <v>924</v>
      </c>
      <c r="C115" s="530"/>
      <c r="D115" s="530"/>
      <c r="E115" s="530"/>
      <c r="F115" s="530"/>
      <c r="G115" s="530"/>
      <c r="H115" s="530"/>
      <c r="I115" s="530"/>
      <c r="J115" s="530"/>
    </row>
    <row r="116" spans="2:10" ht="34.5" customHeight="1">
      <c r="B116" s="530" t="s">
        <v>923</v>
      </c>
      <c r="C116" s="530"/>
      <c r="D116" s="530"/>
      <c r="E116" s="530"/>
      <c r="F116" s="530"/>
      <c r="G116" s="530"/>
      <c r="H116" s="530"/>
      <c r="I116" s="530"/>
      <c r="J116" s="530"/>
    </row>
    <row r="117" spans="2:10" ht="7.5" customHeight="1">
      <c r="B117" s="369"/>
      <c r="C117" s="369"/>
      <c r="D117" s="369"/>
      <c r="E117" s="369"/>
      <c r="F117" s="369"/>
      <c r="G117" s="369"/>
      <c r="H117" s="369"/>
      <c r="I117" s="369"/>
      <c r="J117" s="369"/>
    </row>
    <row r="118" spans="2:10" ht="20.25" customHeight="1">
      <c r="B118" s="530" t="s">
        <v>907</v>
      </c>
      <c r="C118" s="530"/>
      <c r="D118" s="530"/>
      <c r="E118" s="530"/>
      <c r="F118" s="530"/>
      <c r="G118" s="530"/>
      <c r="H118" s="530"/>
      <c r="I118" s="369"/>
      <c r="J118" s="369"/>
    </row>
    <row r="119" ht="8.25" customHeight="1">
      <c r="B119" s="266"/>
    </row>
    <row r="120" spans="2:7" ht="15.75">
      <c r="B120" s="309" t="s">
        <v>36</v>
      </c>
      <c r="E120" s="540"/>
      <c r="F120" s="540"/>
      <c r="G120" s="311">
        <f>G121+G122+G123</f>
        <v>161250.61000000002</v>
      </c>
    </row>
    <row r="121" spans="2:7" ht="15.75">
      <c r="B121" s="310" t="s">
        <v>253</v>
      </c>
      <c r="C121" s="312" t="s">
        <v>693</v>
      </c>
      <c r="E121" s="268"/>
      <c r="F121" s="268"/>
      <c r="G121" s="313">
        <v>157684.45</v>
      </c>
    </row>
    <row r="122" spans="2:7" ht="15.75">
      <c r="B122" s="309"/>
      <c r="C122" t="s">
        <v>701</v>
      </c>
      <c r="E122" s="268"/>
      <c r="F122" s="268"/>
      <c r="G122" s="313">
        <v>0</v>
      </c>
    </row>
    <row r="123" spans="2:7" ht="15.75">
      <c r="B123" s="309"/>
      <c r="C123" t="s">
        <v>704</v>
      </c>
      <c r="E123" s="268"/>
      <c r="F123" s="268"/>
      <c r="G123" s="313">
        <v>3566.16</v>
      </c>
    </row>
    <row r="124" spans="2:7" ht="8.25" customHeight="1">
      <c r="B124" s="309"/>
      <c r="E124" s="268"/>
      <c r="F124" s="268"/>
      <c r="G124" s="311"/>
    </row>
    <row r="125" spans="2:7" ht="15.75">
      <c r="B125" s="309" t="s">
        <v>37</v>
      </c>
      <c r="E125" s="540"/>
      <c r="F125" s="540"/>
      <c r="G125" s="311">
        <f>G126+G127</f>
        <v>66893.33</v>
      </c>
    </row>
    <row r="126" spans="2:7" ht="15.75">
      <c r="B126" s="310" t="s">
        <v>253</v>
      </c>
      <c r="C126" s="201" t="s">
        <v>702</v>
      </c>
      <c r="G126" s="313">
        <v>45371.47</v>
      </c>
    </row>
    <row r="127" spans="2:7" ht="15.75">
      <c r="B127" s="310"/>
      <c r="C127" s="201" t="s">
        <v>703</v>
      </c>
      <c r="G127" s="313">
        <v>21521.86</v>
      </c>
    </row>
    <row r="130" ht="12.75">
      <c r="B130" t="s">
        <v>38</v>
      </c>
    </row>
    <row r="131" ht="19.5" customHeight="1">
      <c r="B131" t="s">
        <v>908</v>
      </c>
    </row>
    <row r="140" spans="4:11" ht="15.75">
      <c r="D140" s="354" t="s">
        <v>39</v>
      </c>
      <c r="E140" s="354"/>
      <c r="F140" s="354"/>
      <c r="G140" s="354"/>
      <c r="H140" s="354"/>
      <c r="I140" s="354"/>
      <c r="J140" s="354"/>
      <c r="K140" s="354"/>
    </row>
    <row r="144" spans="3:9" ht="30" customHeight="1">
      <c r="C144" s="373" t="s">
        <v>823</v>
      </c>
      <c r="D144" s="543" t="s">
        <v>824</v>
      </c>
      <c r="E144" s="544"/>
      <c r="F144" s="378" t="s">
        <v>910</v>
      </c>
      <c r="G144" s="373" t="s">
        <v>825</v>
      </c>
      <c r="H144" s="373" t="s">
        <v>826</v>
      </c>
      <c r="I144" s="378" t="s">
        <v>165</v>
      </c>
    </row>
    <row r="145" spans="3:9" ht="23.25" customHeight="1">
      <c r="C145" s="374" t="s">
        <v>827</v>
      </c>
      <c r="D145" s="545" t="s">
        <v>828</v>
      </c>
      <c r="E145" s="546"/>
      <c r="F145" s="375">
        <v>426625.44</v>
      </c>
      <c r="G145" s="375">
        <v>445138.92</v>
      </c>
      <c r="H145" s="375"/>
      <c r="I145" s="375">
        <f>F145+G145-H145</f>
        <v>871764.36</v>
      </c>
    </row>
    <row r="146" spans="3:9" ht="53.25" customHeight="1">
      <c r="C146" s="374" t="s">
        <v>829</v>
      </c>
      <c r="D146" s="531" t="s">
        <v>830</v>
      </c>
      <c r="E146" s="532"/>
      <c r="F146" s="375">
        <v>6137085.2</v>
      </c>
      <c r="G146" s="375">
        <v>17655.86</v>
      </c>
      <c r="H146" s="375"/>
      <c r="I146" s="375">
        <f aca="true" t="shared" si="3" ref="I146:I154">F146+G146-H146</f>
        <v>6154741.0600000005</v>
      </c>
    </row>
    <row r="147" spans="3:9" ht="24" customHeight="1">
      <c r="C147" s="374" t="s">
        <v>831</v>
      </c>
      <c r="D147" s="545" t="s">
        <v>832</v>
      </c>
      <c r="E147" s="546"/>
      <c r="F147" s="375">
        <v>18268275.69</v>
      </c>
      <c r="G147" s="375">
        <v>371241.69</v>
      </c>
      <c r="H147" s="375"/>
      <c r="I147" s="375">
        <f t="shared" si="3"/>
        <v>18639517.380000003</v>
      </c>
    </row>
    <row r="148" spans="3:9" ht="19.5" customHeight="1">
      <c r="C148" s="374" t="s">
        <v>833</v>
      </c>
      <c r="D148" s="531" t="s">
        <v>834</v>
      </c>
      <c r="E148" s="532"/>
      <c r="F148" s="375">
        <v>170358.42</v>
      </c>
      <c r="G148" s="375"/>
      <c r="H148" s="375"/>
      <c r="I148" s="375">
        <f t="shared" si="3"/>
        <v>170358.42</v>
      </c>
    </row>
    <row r="149" spans="3:9" ht="33.75" customHeight="1">
      <c r="C149" s="374" t="s">
        <v>835</v>
      </c>
      <c r="D149" s="531" t="s">
        <v>909</v>
      </c>
      <c r="E149" s="532"/>
      <c r="F149" s="375">
        <v>317334.37</v>
      </c>
      <c r="G149" s="375"/>
      <c r="H149" s="375"/>
      <c r="I149" s="375">
        <f t="shared" si="3"/>
        <v>317334.37</v>
      </c>
    </row>
    <row r="150" spans="3:9" ht="35.25" customHeight="1">
      <c r="C150" s="374" t="s">
        <v>836</v>
      </c>
      <c r="D150" s="531" t="s">
        <v>837</v>
      </c>
      <c r="E150" s="532"/>
      <c r="F150" s="375">
        <v>108335.83</v>
      </c>
      <c r="G150" s="375"/>
      <c r="H150" s="375"/>
      <c r="I150" s="375">
        <f t="shared" si="3"/>
        <v>108335.83</v>
      </c>
    </row>
    <row r="151" spans="3:9" ht="25.5" customHeight="1">
      <c r="C151" s="374" t="s">
        <v>838</v>
      </c>
      <c r="D151" s="531" t="s">
        <v>839</v>
      </c>
      <c r="E151" s="532"/>
      <c r="F151" s="375">
        <v>2848068.66</v>
      </c>
      <c r="G151" s="375"/>
      <c r="H151" s="375"/>
      <c r="I151" s="375">
        <f t="shared" si="3"/>
        <v>2848068.66</v>
      </c>
    </row>
    <row r="152" spans="3:9" ht="25.5" customHeight="1">
      <c r="C152" s="374" t="s">
        <v>840</v>
      </c>
      <c r="D152" s="531" t="s">
        <v>841</v>
      </c>
      <c r="E152" s="532"/>
      <c r="F152" s="375">
        <v>1225519.35</v>
      </c>
      <c r="G152" s="375"/>
      <c r="H152" s="375"/>
      <c r="I152" s="375">
        <f t="shared" si="3"/>
        <v>1225519.35</v>
      </c>
    </row>
    <row r="153" spans="3:9" ht="33.75" customHeight="1">
      <c r="C153" s="374" t="s">
        <v>842</v>
      </c>
      <c r="D153" s="531" t="s">
        <v>843</v>
      </c>
      <c r="E153" s="532"/>
      <c r="F153" s="375">
        <v>35881.55</v>
      </c>
      <c r="G153" s="375"/>
      <c r="H153" s="375"/>
      <c r="I153" s="375">
        <f t="shared" si="3"/>
        <v>35881.55</v>
      </c>
    </row>
    <row r="154" spans="3:9" ht="30" customHeight="1">
      <c r="C154" s="376" t="s">
        <v>844</v>
      </c>
      <c r="D154" s="541"/>
      <c r="E154" s="542"/>
      <c r="F154" s="377">
        <f>SUM(F145:F153)</f>
        <v>29537484.510000005</v>
      </c>
      <c r="G154" s="377">
        <f>SUM(G145:G153)</f>
        <v>834036.47</v>
      </c>
      <c r="H154" s="377">
        <f>SUM(H145:H153)</f>
        <v>0</v>
      </c>
      <c r="I154" s="377">
        <f t="shared" si="3"/>
        <v>30371520.980000004</v>
      </c>
    </row>
  </sheetData>
  <sheetProtection/>
  <mergeCells count="26">
    <mergeCell ref="D153:E153"/>
    <mergeCell ref="D154:E154"/>
    <mergeCell ref="D144:E144"/>
    <mergeCell ref="D145:E145"/>
    <mergeCell ref="D146:E146"/>
    <mergeCell ref="D147:E147"/>
    <mergeCell ref="D148:E148"/>
    <mergeCell ref="D149:E149"/>
    <mergeCell ref="E125:F125"/>
    <mergeCell ref="B118:H118"/>
    <mergeCell ref="D151:E151"/>
    <mergeCell ref="D152:E152"/>
    <mergeCell ref="B115:J115"/>
    <mergeCell ref="B116:J116"/>
    <mergeCell ref="D150:E150"/>
    <mergeCell ref="A2:J2"/>
    <mergeCell ref="A73:C73"/>
    <mergeCell ref="A5:G5"/>
    <mergeCell ref="A6:G6"/>
    <mergeCell ref="A7:G7"/>
    <mergeCell ref="A8:G8"/>
    <mergeCell ref="E120:F120"/>
    <mergeCell ref="B111:J111"/>
    <mergeCell ref="B112:J112"/>
    <mergeCell ref="B113:J113"/>
    <mergeCell ref="B114:J11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97" r:id="rId1"/>
  <headerFooter alignWithMargins="0">
    <oddHeader>&amp;R&amp;"Arial CE,Kursywa"Informacja o stanie mienia Gminy Kiernozia</oddHeader>
    <oddFooter>&amp;CStrona &amp;P z &amp;N</oddFooter>
  </headerFooter>
  <rowBreaks count="1" manualBreakCount="1">
    <brk id="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view="pageLayout" zoomScaleSheetLayoutView="100" workbookViewId="0" topLeftCell="A26">
      <selection activeCell="E31" sqref="E31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40.75390625" style="0" customWidth="1"/>
    <col min="4" max="4" width="15.00390625" style="0" customWidth="1"/>
    <col min="5" max="5" width="14.75390625" style="0" customWidth="1"/>
    <col min="6" max="6" width="12.25390625" style="0" bestFit="1" customWidth="1"/>
  </cols>
  <sheetData>
    <row r="1" ht="13.5" customHeight="1">
      <c r="D1" t="s">
        <v>434</v>
      </c>
    </row>
    <row r="2" spans="4:6" ht="27" customHeight="1">
      <c r="D2" s="391" t="s">
        <v>926</v>
      </c>
      <c r="E2" s="391"/>
      <c r="F2" s="391"/>
    </row>
    <row r="3" spans="3:4" ht="9.75" customHeight="1">
      <c r="C3" s="18"/>
      <c r="D3" s="53"/>
    </row>
    <row r="4" spans="2:5" ht="15.75">
      <c r="B4" s="390" t="s">
        <v>925</v>
      </c>
      <c r="C4" s="390"/>
      <c r="D4" s="390"/>
      <c r="E4" s="390"/>
    </row>
    <row r="5" spans="2:3" ht="9.75" customHeight="1">
      <c r="B5" s="54"/>
      <c r="C5" s="54"/>
    </row>
    <row r="6" spans="1:6" ht="24" customHeight="1">
      <c r="A6" s="445" t="s">
        <v>879</v>
      </c>
      <c r="B6" s="445" t="s">
        <v>880</v>
      </c>
      <c r="C6" s="445" t="s">
        <v>311</v>
      </c>
      <c r="D6" s="448" t="s">
        <v>242</v>
      </c>
      <c r="E6" s="449" t="s">
        <v>881</v>
      </c>
      <c r="F6" s="451" t="s">
        <v>339</v>
      </c>
    </row>
    <row r="7" spans="1:6" ht="19.5" customHeight="1">
      <c r="A7" s="446"/>
      <c r="B7" s="447"/>
      <c r="C7" s="447"/>
      <c r="D7" s="447"/>
      <c r="E7" s="450"/>
      <c r="F7" s="452"/>
    </row>
    <row r="8" spans="1:6" ht="12.7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</row>
    <row r="9" spans="1:6" ht="14.25" customHeight="1">
      <c r="A9" s="56" t="s">
        <v>883</v>
      </c>
      <c r="B9" s="56"/>
      <c r="C9" s="20" t="s">
        <v>884</v>
      </c>
      <c r="D9" s="59">
        <f>D10+D13</f>
        <v>373370.67</v>
      </c>
      <c r="E9" s="59">
        <f>E10+E13</f>
        <v>373370.67</v>
      </c>
      <c r="F9" s="189">
        <f aca="true" t="shared" si="0" ref="F9:F14">E9/D9</f>
        <v>1</v>
      </c>
    </row>
    <row r="10" spans="1:6" ht="45">
      <c r="A10" s="57"/>
      <c r="B10" s="315" t="s">
        <v>193</v>
      </c>
      <c r="C10" s="21" t="s">
        <v>318</v>
      </c>
      <c r="D10" s="316">
        <v>373370.67</v>
      </c>
      <c r="E10" s="316">
        <v>373370.67</v>
      </c>
      <c r="F10" s="189">
        <f t="shared" si="0"/>
        <v>1</v>
      </c>
    </row>
    <row r="11" spans="1:6" ht="12.75">
      <c r="A11" s="57"/>
      <c r="B11" s="315"/>
      <c r="C11" s="355" t="s">
        <v>1</v>
      </c>
      <c r="D11" s="317">
        <f>D10</f>
        <v>373370.67</v>
      </c>
      <c r="E11" s="317">
        <f>E10</f>
        <v>373370.67</v>
      </c>
      <c r="F11" s="154">
        <f t="shared" si="0"/>
        <v>1</v>
      </c>
    </row>
    <row r="12" spans="1:6" ht="22.5">
      <c r="A12" s="57"/>
      <c r="B12" s="315"/>
      <c r="C12" s="356" t="s">
        <v>716</v>
      </c>
      <c r="D12" s="317">
        <v>373370.67</v>
      </c>
      <c r="E12" s="317">
        <v>373370.67</v>
      </c>
      <c r="F12" s="154">
        <f t="shared" si="0"/>
        <v>1</v>
      </c>
    </row>
    <row r="13" spans="1:6" ht="48" customHeight="1" hidden="1">
      <c r="A13" s="57"/>
      <c r="B13" s="57" t="s">
        <v>887</v>
      </c>
      <c r="C13" s="21" t="s">
        <v>888</v>
      </c>
      <c r="D13" s="60">
        <v>0</v>
      </c>
      <c r="E13" s="60">
        <v>0</v>
      </c>
      <c r="F13" s="189" t="e">
        <f t="shared" si="0"/>
        <v>#DIV/0!</v>
      </c>
    </row>
    <row r="14" spans="1:6" ht="12.75" hidden="1">
      <c r="A14" s="57"/>
      <c r="B14" s="57"/>
      <c r="C14" s="355" t="s">
        <v>715</v>
      </c>
      <c r="D14" s="317">
        <f>D16</f>
        <v>0</v>
      </c>
      <c r="E14" s="317">
        <f>E16</f>
        <v>0</v>
      </c>
      <c r="F14" s="154" t="e">
        <f t="shared" si="0"/>
        <v>#DIV/0!</v>
      </c>
    </row>
    <row r="15" spans="1:6" ht="12.75" hidden="1">
      <c r="A15" s="57"/>
      <c r="B15" s="57"/>
      <c r="C15" s="355" t="s">
        <v>253</v>
      </c>
      <c r="D15" s="317"/>
      <c r="E15" s="317"/>
      <c r="F15" s="154"/>
    </row>
    <row r="16" spans="1:6" ht="12.75" hidden="1">
      <c r="A16" s="57"/>
      <c r="B16" s="57"/>
      <c r="C16" s="355" t="s">
        <v>717</v>
      </c>
      <c r="D16" s="317"/>
      <c r="E16" s="317">
        <v>0</v>
      </c>
      <c r="F16" s="154"/>
    </row>
    <row r="17" spans="1:6" ht="21.75" customHeight="1">
      <c r="A17" s="56" t="s">
        <v>889</v>
      </c>
      <c r="B17" s="56"/>
      <c r="C17" s="20" t="s">
        <v>312</v>
      </c>
      <c r="D17" s="59">
        <f>D18</f>
        <v>795</v>
      </c>
      <c r="E17" s="59">
        <f>E18</f>
        <v>1715.43</v>
      </c>
      <c r="F17" s="63">
        <f aca="true" t="shared" si="1" ref="F17:F23">E17/D17</f>
        <v>2.1577735849056605</v>
      </c>
    </row>
    <row r="18" spans="1:6" ht="48.75" customHeight="1">
      <c r="A18" s="57"/>
      <c r="B18" s="57" t="s">
        <v>890</v>
      </c>
      <c r="C18" s="21" t="s">
        <v>313</v>
      </c>
      <c r="D18" s="60">
        <v>795</v>
      </c>
      <c r="E18" s="60">
        <v>1715.43</v>
      </c>
      <c r="F18" s="189">
        <f t="shared" si="1"/>
        <v>2.1577735849056605</v>
      </c>
    </row>
    <row r="19" spans="1:6" ht="12.75">
      <c r="A19" s="57"/>
      <c r="B19" s="57"/>
      <c r="C19" s="355" t="s">
        <v>927</v>
      </c>
      <c r="D19" s="317">
        <f>D18</f>
        <v>795</v>
      </c>
      <c r="E19" s="317">
        <f>E18</f>
        <v>1715.43</v>
      </c>
      <c r="F19" s="154">
        <f t="shared" si="1"/>
        <v>2.1577735849056605</v>
      </c>
    </row>
    <row r="20" spans="1:6" ht="27" customHeight="1">
      <c r="A20" s="56" t="s">
        <v>314</v>
      </c>
      <c r="B20" s="56"/>
      <c r="C20" s="20" t="s">
        <v>181</v>
      </c>
      <c r="D20" s="59">
        <f>D22+D21+D24+D23</f>
        <v>274017</v>
      </c>
      <c r="E20" s="59">
        <f>E22+E21+E24+E23</f>
        <v>288215.35</v>
      </c>
      <c r="F20" s="63">
        <f t="shared" si="1"/>
        <v>1.0518155807851337</v>
      </c>
    </row>
    <row r="21" spans="1:6" ht="12.75">
      <c r="A21" s="315"/>
      <c r="B21" s="315" t="s">
        <v>182</v>
      </c>
      <c r="C21" s="19" t="s">
        <v>183</v>
      </c>
      <c r="D21" s="316">
        <v>2000</v>
      </c>
      <c r="E21" s="316">
        <v>1768.8</v>
      </c>
      <c r="F21" s="189">
        <f t="shared" si="1"/>
        <v>0.8844</v>
      </c>
    </row>
    <row r="22" spans="1:6" ht="12.75">
      <c r="A22" s="57"/>
      <c r="B22" s="57" t="s">
        <v>885</v>
      </c>
      <c r="C22" s="21" t="s">
        <v>886</v>
      </c>
      <c r="D22" s="60">
        <v>269467</v>
      </c>
      <c r="E22" s="60">
        <v>261438.2</v>
      </c>
      <c r="F22" s="189">
        <f t="shared" si="1"/>
        <v>0.9702048859415068</v>
      </c>
    </row>
    <row r="23" spans="1:6" ht="12.75">
      <c r="A23" s="57"/>
      <c r="B23" s="57" t="s">
        <v>211</v>
      </c>
      <c r="C23" s="21" t="s">
        <v>212</v>
      </c>
      <c r="D23" s="60">
        <v>2550</v>
      </c>
      <c r="E23" s="60">
        <v>2649.66</v>
      </c>
      <c r="F23" s="189">
        <f t="shared" si="1"/>
        <v>1.0390823529411763</v>
      </c>
    </row>
    <row r="24" spans="1:6" ht="12.75">
      <c r="A24" s="57"/>
      <c r="B24" s="57" t="s">
        <v>192</v>
      </c>
      <c r="C24" s="21" t="s">
        <v>891</v>
      </c>
      <c r="D24" s="60">
        <v>0</v>
      </c>
      <c r="E24" s="60">
        <v>22358.69</v>
      </c>
      <c r="F24" s="189"/>
    </row>
    <row r="25" spans="1:6" ht="12.75">
      <c r="A25" s="57"/>
      <c r="B25" s="57"/>
      <c r="C25" s="355" t="s">
        <v>927</v>
      </c>
      <c r="D25" s="317">
        <f>D21+D22+D23+D24</f>
        <v>274017</v>
      </c>
      <c r="E25" s="317">
        <f>E21+E22+E23+E24</f>
        <v>288215.35</v>
      </c>
      <c r="F25" s="154">
        <f>E25/D25</f>
        <v>1.0518155807851337</v>
      </c>
    </row>
    <row r="26" spans="1:6" ht="18" customHeight="1">
      <c r="A26" s="56" t="s">
        <v>475</v>
      </c>
      <c r="B26" s="56"/>
      <c r="C26" s="20" t="s">
        <v>186</v>
      </c>
      <c r="D26" s="59">
        <f>D29+D28</f>
        <v>95000</v>
      </c>
      <c r="E26" s="59">
        <f>E29+E28</f>
        <v>95446.28</v>
      </c>
      <c r="F26" s="63">
        <f aca="true" t="shared" si="2" ref="F26:F32">E26/D26</f>
        <v>1.0046976842105264</v>
      </c>
    </row>
    <row r="27" spans="1:6" ht="12.75">
      <c r="A27" s="57"/>
      <c r="B27" s="57" t="s">
        <v>192</v>
      </c>
      <c r="C27" s="21" t="s">
        <v>891</v>
      </c>
      <c r="D27" s="60">
        <v>0</v>
      </c>
      <c r="E27" s="60">
        <v>446.28</v>
      </c>
      <c r="F27" s="189"/>
    </row>
    <row r="28" spans="1:6" ht="12.75">
      <c r="A28" s="57"/>
      <c r="B28" s="57"/>
      <c r="C28" s="355" t="s">
        <v>927</v>
      </c>
      <c r="D28" s="317">
        <f>D27</f>
        <v>0</v>
      </c>
      <c r="E28" s="317">
        <f>E27</f>
        <v>446.28</v>
      </c>
      <c r="F28" s="154"/>
    </row>
    <row r="29" spans="1:6" ht="33.75">
      <c r="A29" s="57"/>
      <c r="B29" s="57" t="s">
        <v>848</v>
      </c>
      <c r="C29" s="314" t="s">
        <v>849</v>
      </c>
      <c r="D29" s="60">
        <v>95000</v>
      </c>
      <c r="E29" s="60">
        <v>95000</v>
      </c>
      <c r="F29" s="189">
        <f t="shared" si="2"/>
        <v>1</v>
      </c>
    </row>
    <row r="30" spans="1:6" ht="15" customHeight="1">
      <c r="A30" s="57"/>
      <c r="B30" s="57"/>
      <c r="C30" s="355" t="s">
        <v>719</v>
      </c>
      <c r="D30" s="317">
        <f>D29</f>
        <v>95000</v>
      </c>
      <c r="E30" s="317">
        <v>95000</v>
      </c>
      <c r="F30" s="154">
        <f t="shared" si="2"/>
        <v>1</v>
      </c>
    </row>
    <row r="31" spans="1:6" ht="21.75" customHeight="1">
      <c r="A31" s="56" t="s">
        <v>315</v>
      </c>
      <c r="B31" s="56"/>
      <c r="C31" s="20" t="s">
        <v>187</v>
      </c>
      <c r="D31" s="59">
        <f>D38+D36+D35+D34+D32+D33</f>
        <v>91670</v>
      </c>
      <c r="E31" s="59">
        <f>E38+E36+E35+E34+E32+E33</f>
        <v>161250.61000000002</v>
      </c>
      <c r="F31" s="63">
        <f t="shared" si="2"/>
        <v>1.7590335987782264</v>
      </c>
    </row>
    <row r="32" spans="1:6" ht="22.5">
      <c r="A32" s="57"/>
      <c r="B32" s="57" t="s">
        <v>188</v>
      </c>
      <c r="C32" s="21" t="s">
        <v>316</v>
      </c>
      <c r="D32" s="60">
        <v>2566</v>
      </c>
      <c r="E32" s="60">
        <v>2156.16</v>
      </c>
      <c r="F32" s="189">
        <f t="shared" si="2"/>
        <v>0.8402805923616523</v>
      </c>
    </row>
    <row r="33" spans="1:6" ht="12.75">
      <c r="A33" s="57"/>
      <c r="B33" s="57" t="s">
        <v>182</v>
      </c>
      <c r="C33" s="21" t="s">
        <v>183</v>
      </c>
      <c r="D33" s="60">
        <v>0</v>
      </c>
      <c r="E33" s="60">
        <v>158.4</v>
      </c>
      <c r="F33" s="189"/>
    </row>
    <row r="34" spans="1:6" ht="48.75" customHeight="1">
      <c r="A34" s="57"/>
      <c r="B34" s="57" t="s">
        <v>890</v>
      </c>
      <c r="C34" s="21" t="s">
        <v>410</v>
      </c>
      <c r="D34" s="60">
        <v>82534</v>
      </c>
      <c r="E34" s="60">
        <v>157684.45</v>
      </c>
      <c r="F34" s="189">
        <f>E34/D34</f>
        <v>1.9105392928974727</v>
      </c>
    </row>
    <row r="35" spans="1:6" ht="13.5" customHeight="1">
      <c r="A35" s="57"/>
      <c r="B35" s="57" t="s">
        <v>211</v>
      </c>
      <c r="C35" s="21" t="s">
        <v>212</v>
      </c>
      <c r="D35" s="60">
        <v>0</v>
      </c>
      <c r="E35" s="60">
        <v>51.6</v>
      </c>
      <c r="F35" s="189"/>
    </row>
    <row r="36" spans="1:6" ht="12.75">
      <c r="A36" s="57"/>
      <c r="B36" s="57" t="s">
        <v>192</v>
      </c>
      <c r="C36" s="21" t="s">
        <v>891</v>
      </c>
      <c r="D36" s="60">
        <v>0</v>
      </c>
      <c r="E36" s="60">
        <v>1200</v>
      </c>
      <c r="F36" s="189"/>
    </row>
    <row r="37" spans="1:6" ht="12.75">
      <c r="A37" s="57"/>
      <c r="B37" s="57"/>
      <c r="C37" s="355" t="s">
        <v>927</v>
      </c>
      <c r="D37" s="317">
        <f>D32+D33+D34+D35+D36</f>
        <v>85100</v>
      </c>
      <c r="E37" s="317">
        <f>E32+E33+E34+E35+E36</f>
        <v>161250.61000000002</v>
      </c>
      <c r="F37" s="154"/>
    </row>
    <row r="38" spans="1:6" ht="11.25" customHeight="1">
      <c r="A38" s="57"/>
      <c r="B38" s="57" t="s">
        <v>189</v>
      </c>
      <c r="C38" s="21" t="s">
        <v>190</v>
      </c>
      <c r="D38" s="60">
        <f>D41</f>
        <v>6570</v>
      </c>
      <c r="E38" s="60">
        <f>E39</f>
        <v>0</v>
      </c>
      <c r="F38" s="189">
        <f aca="true" t="shared" si="3" ref="F38:F46">E38/D38</f>
        <v>0</v>
      </c>
    </row>
    <row r="39" spans="1:6" ht="12.75" hidden="1">
      <c r="A39" s="57"/>
      <c r="B39" s="57"/>
      <c r="C39" s="21" t="s">
        <v>719</v>
      </c>
      <c r="D39" s="317">
        <f>D41</f>
        <v>6570</v>
      </c>
      <c r="E39" s="317">
        <f>E41</f>
        <v>0</v>
      </c>
      <c r="F39" s="154">
        <f t="shared" si="3"/>
        <v>0</v>
      </c>
    </row>
    <row r="40" spans="1:6" ht="12.75">
      <c r="A40" s="57"/>
      <c r="B40" s="57"/>
      <c r="C40" s="355" t="s">
        <v>3</v>
      </c>
      <c r="D40" s="317">
        <f>D41</f>
        <v>6570</v>
      </c>
      <c r="E40" s="317">
        <f>E41</f>
        <v>0</v>
      </c>
      <c r="F40" s="154">
        <f t="shared" si="3"/>
        <v>0</v>
      </c>
    </row>
    <row r="41" spans="1:6" ht="12.75">
      <c r="A41" s="57"/>
      <c r="B41" s="57"/>
      <c r="C41" s="355" t="s">
        <v>720</v>
      </c>
      <c r="D41" s="317">
        <v>6570</v>
      </c>
      <c r="E41" s="317">
        <v>0</v>
      </c>
      <c r="F41" s="154">
        <f t="shared" si="3"/>
        <v>0</v>
      </c>
    </row>
    <row r="42" spans="1:6" ht="12.75">
      <c r="A42" s="56" t="s">
        <v>317</v>
      </c>
      <c r="B42" s="56"/>
      <c r="C42" s="20" t="s">
        <v>191</v>
      </c>
      <c r="D42" s="59">
        <f>D43+D46+D47</f>
        <v>79714</v>
      </c>
      <c r="E42" s="59">
        <f>E43+E46+E47</f>
        <v>89115.2</v>
      </c>
      <c r="F42" s="63">
        <f t="shared" si="3"/>
        <v>1.1179366234287578</v>
      </c>
    </row>
    <row r="43" spans="1:6" ht="45">
      <c r="A43" s="57"/>
      <c r="B43" s="57" t="s">
        <v>193</v>
      </c>
      <c r="C43" s="21" t="s">
        <v>318</v>
      </c>
      <c r="D43" s="60">
        <f>D44</f>
        <v>73714</v>
      </c>
      <c r="E43" s="60">
        <f>E44</f>
        <v>73714</v>
      </c>
      <c r="F43" s="189">
        <f t="shared" si="3"/>
        <v>1</v>
      </c>
    </row>
    <row r="44" spans="1:6" ht="12.75">
      <c r="A44" s="57"/>
      <c r="B44" s="57"/>
      <c r="C44" s="355" t="s">
        <v>2</v>
      </c>
      <c r="D44" s="317">
        <f>D45</f>
        <v>73714</v>
      </c>
      <c r="E44" s="317">
        <f>E45</f>
        <v>73714</v>
      </c>
      <c r="F44" s="154">
        <f t="shared" si="3"/>
        <v>1</v>
      </c>
    </row>
    <row r="45" spans="1:6" ht="22.5">
      <c r="A45" s="57"/>
      <c r="B45" s="57"/>
      <c r="C45" s="356" t="s">
        <v>716</v>
      </c>
      <c r="D45" s="317">
        <v>73714</v>
      </c>
      <c r="E45" s="317">
        <v>73714</v>
      </c>
      <c r="F45" s="154">
        <f t="shared" si="3"/>
        <v>1</v>
      </c>
    </row>
    <row r="46" spans="1:6" ht="12.75" customHeight="1">
      <c r="A46" s="56"/>
      <c r="B46" s="57" t="s">
        <v>192</v>
      </c>
      <c r="C46" s="21" t="s">
        <v>891</v>
      </c>
      <c r="D46" s="60">
        <v>6000</v>
      </c>
      <c r="E46" s="60">
        <v>15399.65</v>
      </c>
      <c r="F46" s="189">
        <f t="shared" si="3"/>
        <v>2.5666083333333334</v>
      </c>
    </row>
    <row r="47" spans="1:6" ht="33.75">
      <c r="A47" s="57"/>
      <c r="B47" s="57" t="s">
        <v>194</v>
      </c>
      <c r="C47" s="21" t="s">
        <v>319</v>
      </c>
      <c r="D47" s="60">
        <v>0</v>
      </c>
      <c r="E47" s="60">
        <v>1.55</v>
      </c>
      <c r="F47" s="189"/>
    </row>
    <row r="48" spans="1:6" ht="12.75">
      <c r="A48" s="57"/>
      <c r="B48" s="57"/>
      <c r="C48" s="355" t="s">
        <v>927</v>
      </c>
      <c r="D48" s="317">
        <f>D46+D47</f>
        <v>6000</v>
      </c>
      <c r="E48" s="317">
        <f>E46+E47</f>
        <v>15401.199999999999</v>
      </c>
      <c r="F48" s="154">
        <f aca="true" t="shared" si="4" ref="F48:F58">E48/D48</f>
        <v>2.5668666666666664</v>
      </c>
    </row>
    <row r="49" spans="1:6" ht="31.5" customHeight="1">
      <c r="A49" s="56" t="s">
        <v>320</v>
      </c>
      <c r="B49" s="56"/>
      <c r="C49" s="20" t="s">
        <v>195</v>
      </c>
      <c r="D49" s="59">
        <f>D50</f>
        <v>639</v>
      </c>
      <c r="E49" s="59">
        <f>E50</f>
        <v>639</v>
      </c>
      <c r="F49" s="63">
        <f t="shared" si="4"/>
        <v>1</v>
      </c>
    </row>
    <row r="50" spans="1:6" ht="45">
      <c r="A50" s="57"/>
      <c r="B50" s="57" t="s">
        <v>193</v>
      </c>
      <c r="C50" s="21" t="s">
        <v>196</v>
      </c>
      <c r="D50" s="60">
        <v>639</v>
      </c>
      <c r="E50" s="60">
        <v>639</v>
      </c>
      <c r="F50" s="189">
        <f t="shared" si="4"/>
        <v>1</v>
      </c>
    </row>
    <row r="51" spans="1:6" ht="12.75">
      <c r="A51" s="57"/>
      <c r="B51" s="57"/>
      <c r="C51" s="355" t="s">
        <v>2</v>
      </c>
      <c r="D51" s="317">
        <f>D50</f>
        <v>639</v>
      </c>
      <c r="E51" s="317">
        <f>E50</f>
        <v>639</v>
      </c>
      <c r="F51" s="154">
        <f t="shared" si="4"/>
        <v>1</v>
      </c>
    </row>
    <row r="52" spans="1:6" ht="22.5">
      <c r="A52" s="57"/>
      <c r="B52" s="57"/>
      <c r="C52" s="356" t="s">
        <v>716</v>
      </c>
      <c r="D52" s="317">
        <v>639</v>
      </c>
      <c r="E52" s="317">
        <v>639</v>
      </c>
      <c r="F52" s="154">
        <f t="shared" si="4"/>
        <v>1</v>
      </c>
    </row>
    <row r="53" spans="1:6" ht="31.5" customHeight="1">
      <c r="A53" s="56" t="s">
        <v>321</v>
      </c>
      <c r="B53" s="56"/>
      <c r="C53" s="20" t="s">
        <v>197</v>
      </c>
      <c r="D53" s="59">
        <f>D54+D57</f>
        <v>1500</v>
      </c>
      <c r="E53" s="59">
        <f>E54+E57</f>
        <v>1500</v>
      </c>
      <c r="F53" s="63">
        <f t="shared" si="4"/>
        <v>1</v>
      </c>
    </row>
    <row r="54" spans="1:6" ht="45">
      <c r="A54" s="57"/>
      <c r="B54" s="57" t="s">
        <v>193</v>
      </c>
      <c r="C54" s="21" t="s">
        <v>196</v>
      </c>
      <c r="D54" s="60">
        <f>D55</f>
        <v>1500</v>
      </c>
      <c r="E54" s="60">
        <f>E55</f>
        <v>1500</v>
      </c>
      <c r="F54" s="189">
        <f t="shared" si="4"/>
        <v>1</v>
      </c>
    </row>
    <row r="55" spans="1:6" ht="12.75">
      <c r="A55" s="57"/>
      <c r="B55" s="57"/>
      <c r="C55" s="355" t="s">
        <v>2</v>
      </c>
      <c r="D55" s="317">
        <f>D56</f>
        <v>1500</v>
      </c>
      <c r="E55" s="317">
        <f>E56</f>
        <v>1500</v>
      </c>
      <c r="F55" s="154">
        <f t="shared" si="4"/>
        <v>1</v>
      </c>
    </row>
    <row r="56" spans="1:6" ht="22.5">
      <c r="A56" s="57"/>
      <c r="B56" s="57"/>
      <c r="C56" s="356" t="s">
        <v>716</v>
      </c>
      <c r="D56" s="317">
        <v>1500</v>
      </c>
      <c r="E56" s="317">
        <v>1500</v>
      </c>
      <c r="F56" s="154">
        <f t="shared" si="4"/>
        <v>1</v>
      </c>
    </row>
    <row r="57" spans="1:6" ht="45.75" customHeight="1" hidden="1">
      <c r="A57" s="57"/>
      <c r="B57" s="57" t="s">
        <v>708</v>
      </c>
      <c r="C57" s="21" t="s">
        <v>721</v>
      </c>
      <c r="D57" s="60">
        <v>0</v>
      </c>
      <c r="E57" s="60">
        <f>E58</f>
        <v>0</v>
      </c>
      <c r="F57" s="189" t="e">
        <f t="shared" si="4"/>
        <v>#DIV/0!</v>
      </c>
    </row>
    <row r="58" spans="1:6" ht="12.75" hidden="1">
      <c r="A58" s="57"/>
      <c r="B58" s="57"/>
      <c r="C58" s="21" t="s">
        <v>719</v>
      </c>
      <c r="D58" s="317">
        <f>D60</f>
        <v>0</v>
      </c>
      <c r="E58" s="317">
        <f>E60</f>
        <v>0</v>
      </c>
      <c r="F58" s="154" t="e">
        <f t="shared" si="4"/>
        <v>#DIV/0!</v>
      </c>
    </row>
    <row r="59" spans="1:6" ht="12.75" hidden="1">
      <c r="A59" s="57"/>
      <c r="B59" s="57"/>
      <c r="C59" s="21" t="s">
        <v>253</v>
      </c>
      <c r="D59" s="317"/>
      <c r="E59" s="317"/>
      <c r="F59" s="154"/>
    </row>
    <row r="60" spans="1:6" ht="12.75" hidden="1">
      <c r="A60" s="57"/>
      <c r="B60" s="57"/>
      <c r="C60" s="21" t="s">
        <v>722</v>
      </c>
      <c r="D60" s="317"/>
      <c r="E60" s="317"/>
      <c r="F60" s="154" t="e">
        <f aca="true" t="shared" si="5" ref="F60:F76">E60/D60</f>
        <v>#DIV/0!</v>
      </c>
    </row>
    <row r="61" spans="1:6" ht="47.25" customHeight="1">
      <c r="A61" s="56" t="s">
        <v>322</v>
      </c>
      <c r="B61" s="56"/>
      <c r="C61" s="20" t="s">
        <v>267</v>
      </c>
      <c r="D61" s="59">
        <f>SUM(D62:D77)</f>
        <v>2145117</v>
      </c>
      <c r="E61" s="59">
        <f>SUM(E62:E77)</f>
        <v>2112180.17</v>
      </c>
      <c r="F61" s="63">
        <f t="shared" si="5"/>
        <v>0.9846456720076341</v>
      </c>
    </row>
    <row r="62" spans="1:6" ht="12.75">
      <c r="A62" s="57"/>
      <c r="B62" s="57" t="s">
        <v>198</v>
      </c>
      <c r="C62" s="21" t="s">
        <v>308</v>
      </c>
      <c r="D62" s="60">
        <v>704984</v>
      </c>
      <c r="E62" s="60">
        <v>685417</v>
      </c>
      <c r="F62" s="189">
        <f t="shared" si="5"/>
        <v>0.9722447601647697</v>
      </c>
    </row>
    <row r="63" spans="1:6" ht="12.75">
      <c r="A63" s="57"/>
      <c r="B63" s="57" t="s">
        <v>199</v>
      </c>
      <c r="C63" s="21" t="s">
        <v>323</v>
      </c>
      <c r="D63" s="60">
        <v>7315</v>
      </c>
      <c r="E63" s="60">
        <v>4963.46</v>
      </c>
      <c r="F63" s="189">
        <f t="shared" si="5"/>
        <v>0.6785317840054682</v>
      </c>
    </row>
    <row r="64" spans="1:6" ht="12.75">
      <c r="A64" s="57"/>
      <c r="B64" s="57" t="s">
        <v>200</v>
      </c>
      <c r="C64" s="21" t="s">
        <v>301</v>
      </c>
      <c r="D64" s="60">
        <v>526154</v>
      </c>
      <c r="E64" s="60">
        <v>510484.86</v>
      </c>
      <c r="F64" s="189">
        <f t="shared" si="5"/>
        <v>0.9702194794679885</v>
      </c>
    </row>
    <row r="65" spans="1:6" ht="12.75">
      <c r="A65" s="57"/>
      <c r="B65" s="57" t="s">
        <v>201</v>
      </c>
      <c r="C65" s="21" t="s">
        <v>300</v>
      </c>
      <c r="D65" s="60">
        <v>678370</v>
      </c>
      <c r="E65" s="60">
        <v>689826</v>
      </c>
      <c r="F65" s="189">
        <f t="shared" si="5"/>
        <v>1.0168875392484926</v>
      </c>
    </row>
    <row r="66" spans="1:6" ht="12.75">
      <c r="A66" s="57"/>
      <c r="B66" s="57" t="s">
        <v>202</v>
      </c>
      <c r="C66" s="21" t="s">
        <v>324</v>
      </c>
      <c r="D66" s="60">
        <v>5556</v>
      </c>
      <c r="E66" s="60">
        <v>6447.29</v>
      </c>
      <c r="F66" s="189">
        <f t="shared" si="5"/>
        <v>1.1604193664506839</v>
      </c>
    </row>
    <row r="67" spans="1:6" ht="12.75">
      <c r="A67" s="57"/>
      <c r="B67" s="57" t="s">
        <v>203</v>
      </c>
      <c r="C67" s="21" t="s">
        <v>302</v>
      </c>
      <c r="D67" s="60">
        <v>75263</v>
      </c>
      <c r="E67" s="60">
        <v>78218</v>
      </c>
      <c r="F67" s="189">
        <f t="shared" si="5"/>
        <v>1.0392623201307416</v>
      </c>
    </row>
    <row r="68" spans="1:6" ht="22.5">
      <c r="A68" s="57"/>
      <c r="B68" s="57" t="s">
        <v>204</v>
      </c>
      <c r="C68" s="21" t="s">
        <v>325</v>
      </c>
      <c r="D68" s="60">
        <v>24276</v>
      </c>
      <c r="E68" s="60">
        <v>27926.86</v>
      </c>
      <c r="F68" s="189">
        <f t="shared" si="5"/>
        <v>1.150389685285879</v>
      </c>
    </row>
    <row r="69" spans="1:6" ht="12.75">
      <c r="A69" s="57"/>
      <c r="B69" s="57" t="s">
        <v>205</v>
      </c>
      <c r="C69" s="21" t="s">
        <v>326</v>
      </c>
      <c r="D69" s="60">
        <v>15000</v>
      </c>
      <c r="E69" s="60">
        <v>-175.52</v>
      </c>
      <c r="F69" s="189">
        <f t="shared" si="5"/>
        <v>-0.011701333333333334</v>
      </c>
    </row>
    <row r="70" spans="1:6" ht="12.75">
      <c r="A70" s="57"/>
      <c r="B70" s="315" t="s">
        <v>206</v>
      </c>
      <c r="C70" s="19" t="s">
        <v>327</v>
      </c>
      <c r="D70" s="316">
        <v>100</v>
      </c>
      <c r="E70" s="316">
        <v>0</v>
      </c>
      <c r="F70" s="189">
        <f t="shared" si="5"/>
        <v>0</v>
      </c>
    </row>
    <row r="71" spans="1:6" ht="12.75">
      <c r="A71" s="57"/>
      <c r="B71" s="57" t="s">
        <v>207</v>
      </c>
      <c r="C71" s="21" t="s">
        <v>328</v>
      </c>
      <c r="D71" s="60">
        <v>14840</v>
      </c>
      <c r="E71" s="60">
        <v>14266</v>
      </c>
      <c r="F71" s="189">
        <f t="shared" si="5"/>
        <v>0.9613207547169811</v>
      </c>
    </row>
    <row r="72" spans="1:6" ht="14.25" customHeight="1">
      <c r="A72" s="57"/>
      <c r="B72" s="57" t="s">
        <v>208</v>
      </c>
      <c r="C72" s="21" t="s">
        <v>329</v>
      </c>
      <c r="D72" s="60">
        <v>48000</v>
      </c>
      <c r="E72" s="60">
        <v>36660</v>
      </c>
      <c r="F72" s="189">
        <f t="shared" si="5"/>
        <v>0.76375</v>
      </c>
    </row>
    <row r="73" spans="1:6" ht="33.75">
      <c r="A73" s="57"/>
      <c r="B73" s="57" t="s">
        <v>892</v>
      </c>
      <c r="C73" s="21" t="s">
        <v>330</v>
      </c>
      <c r="D73" s="60">
        <v>100</v>
      </c>
      <c r="E73" s="60">
        <v>15.4</v>
      </c>
      <c r="F73" s="189">
        <f t="shared" si="5"/>
        <v>0.154</v>
      </c>
    </row>
    <row r="74" spans="1:6" ht="12.75">
      <c r="A74" s="57"/>
      <c r="B74" s="57" t="s">
        <v>209</v>
      </c>
      <c r="C74" s="21" t="s">
        <v>223</v>
      </c>
      <c r="D74" s="60">
        <v>28517</v>
      </c>
      <c r="E74" s="60">
        <v>44390.8</v>
      </c>
      <c r="F74" s="189">
        <f t="shared" si="5"/>
        <v>1.5566434056878353</v>
      </c>
    </row>
    <row r="75" spans="1:6" ht="12.75">
      <c r="A75" s="57"/>
      <c r="B75" s="57" t="s">
        <v>182</v>
      </c>
      <c r="C75" s="21" t="s">
        <v>183</v>
      </c>
      <c r="D75" s="60">
        <v>6642</v>
      </c>
      <c r="E75" s="60">
        <v>5091.78</v>
      </c>
      <c r="F75" s="189">
        <f t="shared" si="5"/>
        <v>0.7666034327009936</v>
      </c>
    </row>
    <row r="76" spans="1:6" ht="22.5">
      <c r="A76" s="57"/>
      <c r="B76" s="57" t="s">
        <v>184</v>
      </c>
      <c r="C76" s="21" t="s">
        <v>185</v>
      </c>
      <c r="D76" s="60">
        <v>10000</v>
      </c>
      <c r="E76" s="60">
        <v>8648.24</v>
      </c>
      <c r="F76" s="189">
        <f t="shared" si="5"/>
        <v>0.8648239999999999</v>
      </c>
    </row>
    <row r="77" spans="1:6" ht="15.75" customHeight="1">
      <c r="A77" s="57"/>
      <c r="B77" s="57" t="s">
        <v>192</v>
      </c>
      <c r="C77" s="21" t="s">
        <v>891</v>
      </c>
      <c r="D77" s="60">
        <v>0</v>
      </c>
      <c r="E77" s="60">
        <v>0</v>
      </c>
      <c r="F77" s="189"/>
    </row>
    <row r="78" spans="1:6" ht="12.75">
      <c r="A78" s="57"/>
      <c r="B78" s="57"/>
      <c r="C78" s="355" t="s">
        <v>927</v>
      </c>
      <c r="D78" s="317">
        <v>2145117</v>
      </c>
      <c r="E78" s="317">
        <v>2112180.17</v>
      </c>
      <c r="F78" s="154">
        <f aca="true" t="shared" si="6" ref="F78:F84">E78/D78</f>
        <v>0.9846456720076341</v>
      </c>
    </row>
    <row r="79" spans="1:6" ht="12.75">
      <c r="A79" s="56" t="s">
        <v>331</v>
      </c>
      <c r="B79" s="56"/>
      <c r="C79" s="20" t="s">
        <v>210</v>
      </c>
      <c r="D79" s="59">
        <f>D80+D81+D82</f>
        <v>4824236</v>
      </c>
      <c r="E79" s="59">
        <f>E80+E81+E82</f>
        <v>4834472.3</v>
      </c>
      <c r="F79" s="63">
        <f t="shared" si="6"/>
        <v>1.0021218489311052</v>
      </c>
    </row>
    <row r="80" spans="1:6" ht="33.75">
      <c r="A80" s="56"/>
      <c r="B80" s="57" t="s">
        <v>928</v>
      </c>
      <c r="C80" s="21" t="s">
        <v>216</v>
      </c>
      <c r="D80" s="89">
        <v>5544</v>
      </c>
      <c r="E80" s="89">
        <v>5544</v>
      </c>
      <c r="F80" s="189">
        <f t="shared" si="6"/>
        <v>1</v>
      </c>
    </row>
    <row r="81" spans="1:6" ht="12.75">
      <c r="A81" s="57"/>
      <c r="B81" s="57" t="s">
        <v>213</v>
      </c>
      <c r="C81" s="21" t="s">
        <v>332</v>
      </c>
      <c r="D81" s="60">
        <v>4805880</v>
      </c>
      <c r="E81" s="60">
        <v>4805880</v>
      </c>
      <c r="F81" s="189">
        <f t="shared" si="6"/>
        <v>1</v>
      </c>
    </row>
    <row r="82" spans="1:6" ht="12.75">
      <c r="A82" s="57"/>
      <c r="B82" s="57" t="s">
        <v>211</v>
      </c>
      <c r="C82" s="21" t="s">
        <v>212</v>
      </c>
      <c r="D82" s="60">
        <v>12812</v>
      </c>
      <c r="E82" s="60">
        <v>23048.3</v>
      </c>
      <c r="F82" s="189">
        <f t="shared" si="6"/>
        <v>1.7989619107087105</v>
      </c>
    </row>
    <row r="83" spans="1:6" ht="12.75">
      <c r="A83" s="57"/>
      <c r="B83" s="57"/>
      <c r="C83" s="355" t="s">
        <v>927</v>
      </c>
      <c r="D83" s="317">
        <v>4824236</v>
      </c>
      <c r="E83" s="317">
        <v>4834472.3</v>
      </c>
      <c r="F83" s="154">
        <f t="shared" si="6"/>
        <v>1.0021218489311052</v>
      </c>
    </row>
    <row r="84" spans="1:6" ht="12.75">
      <c r="A84" s="56" t="s">
        <v>333</v>
      </c>
      <c r="B84" s="56"/>
      <c r="C84" s="20" t="s">
        <v>214</v>
      </c>
      <c r="D84" s="59">
        <f>D85+D86+D88+D89</f>
        <v>63346</v>
      </c>
      <c r="E84" s="59">
        <f>E85+E86+E88+E89</f>
        <v>58603.72</v>
      </c>
      <c r="F84" s="63">
        <f t="shared" si="6"/>
        <v>0.9251368673633694</v>
      </c>
    </row>
    <row r="85" spans="1:6" ht="56.25">
      <c r="A85" s="56"/>
      <c r="B85" s="315" t="s">
        <v>890</v>
      </c>
      <c r="C85" s="21" t="s">
        <v>410</v>
      </c>
      <c r="D85" s="316">
        <v>0</v>
      </c>
      <c r="E85" s="316">
        <v>1480</v>
      </c>
      <c r="F85" s="189"/>
    </row>
    <row r="86" spans="1:6" ht="12.75">
      <c r="A86" s="57"/>
      <c r="B86" s="57" t="s">
        <v>885</v>
      </c>
      <c r="C86" s="21" t="s">
        <v>886</v>
      </c>
      <c r="D86" s="60">
        <v>20546</v>
      </c>
      <c r="E86" s="60">
        <v>15158.5</v>
      </c>
      <c r="F86" s="189">
        <f>E86/D86</f>
        <v>0.7377835101722963</v>
      </c>
    </row>
    <row r="87" spans="1:6" ht="33.75" hidden="1">
      <c r="A87" s="57"/>
      <c r="B87" s="57" t="s">
        <v>215</v>
      </c>
      <c r="C87" s="21" t="s">
        <v>216</v>
      </c>
      <c r="D87" s="60"/>
      <c r="E87" s="60"/>
      <c r="F87" s="189"/>
    </row>
    <row r="88" spans="1:6" ht="46.5" customHeight="1">
      <c r="A88" s="57"/>
      <c r="B88" s="57" t="s">
        <v>929</v>
      </c>
      <c r="C88" s="21" t="s">
        <v>930</v>
      </c>
      <c r="D88" s="60">
        <v>22800</v>
      </c>
      <c r="E88" s="60">
        <v>21965.22</v>
      </c>
      <c r="F88" s="154">
        <f aca="true" t="shared" si="7" ref="F88:F94">E88/D88</f>
        <v>0.9633868421052633</v>
      </c>
    </row>
    <row r="89" spans="1:6" ht="45">
      <c r="A89" s="57"/>
      <c r="B89" s="57" t="s">
        <v>931</v>
      </c>
      <c r="C89" s="21" t="s">
        <v>932</v>
      </c>
      <c r="D89" s="60">
        <v>20000</v>
      </c>
      <c r="E89" s="60">
        <v>20000</v>
      </c>
      <c r="F89" s="154">
        <f t="shared" si="7"/>
        <v>1</v>
      </c>
    </row>
    <row r="90" spans="1:6" ht="12.75">
      <c r="A90" s="57"/>
      <c r="B90" s="57"/>
      <c r="C90" s="355" t="s">
        <v>927</v>
      </c>
      <c r="D90" s="317">
        <v>63346</v>
      </c>
      <c r="E90" s="317">
        <v>58603.72</v>
      </c>
      <c r="F90" s="154">
        <f t="shared" si="7"/>
        <v>0.9251368673633694</v>
      </c>
    </row>
    <row r="91" spans="1:6" ht="12.75">
      <c r="A91" s="56" t="s">
        <v>334</v>
      </c>
      <c r="B91" s="56"/>
      <c r="C91" s="20" t="s">
        <v>217</v>
      </c>
      <c r="D91" s="59">
        <f>D92</f>
        <v>40000</v>
      </c>
      <c r="E91" s="59">
        <f>E92</f>
        <v>36000.41</v>
      </c>
      <c r="F91" s="63">
        <f t="shared" si="7"/>
        <v>0.9000102500000001</v>
      </c>
    </row>
    <row r="92" spans="1:6" ht="22.5">
      <c r="A92" s="57"/>
      <c r="B92" s="57" t="s">
        <v>218</v>
      </c>
      <c r="C92" s="21" t="s">
        <v>874</v>
      </c>
      <c r="D92" s="60">
        <v>40000</v>
      </c>
      <c r="E92" s="60">
        <v>36000.41</v>
      </c>
      <c r="F92" s="189">
        <f t="shared" si="7"/>
        <v>0.9000102500000001</v>
      </c>
    </row>
    <row r="93" spans="1:6" ht="12.75">
      <c r="A93" s="57"/>
      <c r="B93" s="57"/>
      <c r="C93" s="355" t="s">
        <v>927</v>
      </c>
      <c r="D93" s="317">
        <v>40000</v>
      </c>
      <c r="E93" s="317">
        <v>36000.41</v>
      </c>
      <c r="F93" s="154">
        <f t="shared" si="7"/>
        <v>0.9000102500000001</v>
      </c>
    </row>
    <row r="94" spans="1:6" ht="21" customHeight="1">
      <c r="A94" s="56" t="s">
        <v>335</v>
      </c>
      <c r="B94" s="56"/>
      <c r="C94" s="20" t="s">
        <v>336</v>
      </c>
      <c r="D94" s="59">
        <f>D96+D97+D98+D101+D102+D105+D99</f>
        <v>1056642.64</v>
      </c>
      <c r="E94" s="59">
        <f>E95+E96+E97+E98+E99+E101+E102+E105</f>
        <v>1010241.37</v>
      </c>
      <c r="F94" s="63">
        <f t="shared" si="7"/>
        <v>0.9560861276618555</v>
      </c>
    </row>
    <row r="95" spans="1:6" ht="12.75">
      <c r="A95" s="56"/>
      <c r="B95" s="88" t="s">
        <v>182</v>
      </c>
      <c r="C95" s="21" t="s">
        <v>183</v>
      </c>
      <c r="D95" s="89"/>
      <c r="E95" s="89"/>
      <c r="F95" s="90"/>
    </row>
    <row r="96" spans="1:6" ht="12.75">
      <c r="A96" s="57"/>
      <c r="B96" s="57" t="s">
        <v>885</v>
      </c>
      <c r="C96" s="21" t="s">
        <v>886</v>
      </c>
      <c r="D96" s="60">
        <v>10000</v>
      </c>
      <c r="E96" s="60">
        <v>5553.87</v>
      </c>
      <c r="F96" s="189">
        <f>E96/D96</f>
        <v>0.555387</v>
      </c>
    </row>
    <row r="97" spans="1:6" ht="12.75">
      <c r="A97" s="57"/>
      <c r="B97" s="57" t="s">
        <v>192</v>
      </c>
      <c r="C97" s="21" t="s">
        <v>891</v>
      </c>
      <c r="D97" s="60">
        <v>2349.21</v>
      </c>
      <c r="E97" s="60">
        <v>2358.01</v>
      </c>
      <c r="F97" s="189">
        <f>E97/D97</f>
        <v>1.0037459401245525</v>
      </c>
    </row>
    <row r="98" spans="1:6" ht="33.75">
      <c r="A98" s="57"/>
      <c r="B98" s="57" t="s">
        <v>215</v>
      </c>
      <c r="C98" s="21" t="s">
        <v>216</v>
      </c>
      <c r="D98" s="60">
        <v>122575</v>
      </c>
      <c r="E98" s="60">
        <v>122330.52</v>
      </c>
      <c r="F98" s="189">
        <f>E98/D98</f>
        <v>0.9980054660411993</v>
      </c>
    </row>
    <row r="99" spans="1:6" ht="33.75">
      <c r="A99" s="57"/>
      <c r="B99" s="57" t="s">
        <v>194</v>
      </c>
      <c r="C99" s="21" t="s">
        <v>319</v>
      </c>
      <c r="D99" s="60">
        <v>500</v>
      </c>
      <c r="E99" s="60">
        <v>2937.92</v>
      </c>
      <c r="F99" s="189"/>
    </row>
    <row r="100" spans="1:6" ht="12.75">
      <c r="A100" s="57"/>
      <c r="B100" s="57"/>
      <c r="C100" s="355" t="s">
        <v>927</v>
      </c>
      <c r="D100" s="317">
        <v>135424.21</v>
      </c>
      <c r="E100" s="317">
        <v>133180.32</v>
      </c>
      <c r="F100" s="154">
        <f aca="true" t="shared" si="8" ref="F100:F113">E100/D100</f>
        <v>0.983430658373418</v>
      </c>
    </row>
    <row r="101" spans="1:6" ht="48" customHeight="1">
      <c r="A101" s="57"/>
      <c r="B101" s="57" t="s">
        <v>709</v>
      </c>
      <c r="C101" s="21" t="s">
        <v>711</v>
      </c>
      <c r="D101" s="60">
        <v>90697.78</v>
      </c>
      <c r="E101" s="60">
        <v>90110.93</v>
      </c>
      <c r="F101" s="189">
        <f t="shared" si="8"/>
        <v>0.9935296100963</v>
      </c>
    </row>
    <row r="102" spans="1:6" ht="51.75" customHeight="1">
      <c r="A102" s="57"/>
      <c r="B102" s="57" t="s">
        <v>348</v>
      </c>
      <c r="C102" s="21" t="s">
        <v>711</v>
      </c>
      <c r="D102" s="60">
        <v>4801.65</v>
      </c>
      <c r="E102" s="60">
        <v>4770.58</v>
      </c>
      <c r="F102" s="189">
        <f t="shared" si="8"/>
        <v>0.9935293076338343</v>
      </c>
    </row>
    <row r="103" spans="1:6" ht="12.75">
      <c r="A103" s="57"/>
      <c r="B103" s="57"/>
      <c r="C103" s="355" t="s">
        <v>1</v>
      </c>
      <c r="D103" s="317">
        <f>D104</f>
        <v>95499.43</v>
      </c>
      <c r="E103" s="317">
        <f>E104</f>
        <v>94881.51</v>
      </c>
      <c r="F103" s="154">
        <f t="shared" si="8"/>
        <v>0.9935295948886815</v>
      </c>
    </row>
    <row r="104" spans="1:6" ht="12.75">
      <c r="A104" s="57"/>
      <c r="B104" s="57"/>
      <c r="C104" s="355" t="s">
        <v>723</v>
      </c>
      <c r="D104" s="317">
        <f>D101+D102</f>
        <v>95499.43</v>
      </c>
      <c r="E104" s="317">
        <f>E101+E102</f>
        <v>94881.51</v>
      </c>
      <c r="F104" s="154">
        <f t="shared" si="8"/>
        <v>0.9935295948886815</v>
      </c>
    </row>
    <row r="105" spans="1:6" ht="45">
      <c r="A105" s="57"/>
      <c r="B105" s="57" t="s">
        <v>193</v>
      </c>
      <c r="C105" s="21" t="s">
        <v>196</v>
      </c>
      <c r="D105" s="60">
        <v>825719</v>
      </c>
      <c r="E105" s="60">
        <v>782179.54</v>
      </c>
      <c r="F105" s="189">
        <f t="shared" si="8"/>
        <v>0.9472708512217837</v>
      </c>
    </row>
    <row r="106" spans="1:6" ht="12.75">
      <c r="A106" s="57"/>
      <c r="B106" s="57"/>
      <c r="C106" s="355" t="s">
        <v>0</v>
      </c>
      <c r="D106" s="317">
        <f>D107</f>
        <v>825719</v>
      </c>
      <c r="E106" s="317">
        <f>E107</f>
        <v>782179.54</v>
      </c>
      <c r="F106" s="154">
        <f t="shared" si="8"/>
        <v>0.9472708512217837</v>
      </c>
    </row>
    <row r="107" spans="1:6" ht="22.5">
      <c r="A107" s="57"/>
      <c r="B107" s="57"/>
      <c r="C107" s="356" t="s">
        <v>716</v>
      </c>
      <c r="D107" s="317">
        <f>D105</f>
        <v>825719</v>
      </c>
      <c r="E107" s="317">
        <v>782179.54</v>
      </c>
      <c r="F107" s="154">
        <f t="shared" si="8"/>
        <v>0.9472708512217837</v>
      </c>
    </row>
    <row r="108" spans="1:6" ht="12.75">
      <c r="A108" s="56" t="s">
        <v>337</v>
      </c>
      <c r="B108" s="56"/>
      <c r="C108" s="20" t="s">
        <v>225</v>
      </c>
      <c r="D108" s="59">
        <f>D109+D110</f>
        <v>112283</v>
      </c>
      <c r="E108" s="59">
        <f>E109+E110</f>
        <v>131347.3</v>
      </c>
      <c r="F108" s="63">
        <f t="shared" si="8"/>
        <v>1.1697879465279695</v>
      </c>
    </row>
    <row r="109" spans="1:6" ht="12.75">
      <c r="A109" s="57"/>
      <c r="B109" s="57" t="s">
        <v>885</v>
      </c>
      <c r="C109" s="21" t="s">
        <v>886</v>
      </c>
      <c r="D109" s="60">
        <v>80000</v>
      </c>
      <c r="E109" s="60">
        <v>99064.3</v>
      </c>
      <c r="F109" s="189">
        <f t="shared" si="8"/>
        <v>1.23830375</v>
      </c>
    </row>
    <row r="110" spans="1:6" ht="33.75">
      <c r="A110" s="62"/>
      <c r="B110" s="62" t="s">
        <v>215</v>
      </c>
      <c r="C110" s="21" t="s">
        <v>216</v>
      </c>
      <c r="D110" s="60">
        <v>32283</v>
      </c>
      <c r="E110" s="60">
        <v>32283</v>
      </c>
      <c r="F110" s="189">
        <f t="shared" si="8"/>
        <v>1</v>
      </c>
    </row>
    <row r="111" spans="1:6" ht="12.75">
      <c r="A111" s="62"/>
      <c r="B111" s="62"/>
      <c r="C111" s="355" t="s">
        <v>927</v>
      </c>
      <c r="D111" s="317">
        <f>D109+D110</f>
        <v>112283</v>
      </c>
      <c r="E111" s="317">
        <f>E109+E110</f>
        <v>131347.3</v>
      </c>
      <c r="F111" s="154">
        <f t="shared" si="8"/>
        <v>1.1697879465279695</v>
      </c>
    </row>
    <row r="112" spans="1:6" ht="18" customHeight="1">
      <c r="A112" s="56" t="s">
        <v>710</v>
      </c>
      <c r="B112" s="56"/>
      <c r="C112" s="20" t="s">
        <v>284</v>
      </c>
      <c r="D112" s="59">
        <f>D113+D116+D118</f>
        <v>7000</v>
      </c>
      <c r="E112" s="59">
        <f>E113+E116+E118+E114+E115</f>
        <v>16525.43</v>
      </c>
      <c r="F112" s="63">
        <f t="shared" si="8"/>
        <v>2.3607757142857144</v>
      </c>
    </row>
    <row r="113" spans="1:6" ht="12.75">
      <c r="A113" s="56"/>
      <c r="B113" s="57" t="s">
        <v>182</v>
      </c>
      <c r="C113" s="21" t="s">
        <v>183</v>
      </c>
      <c r="D113" s="89">
        <v>5000</v>
      </c>
      <c r="E113" s="89">
        <v>6290.61</v>
      </c>
      <c r="F113" s="189">
        <f t="shared" si="8"/>
        <v>1.258122</v>
      </c>
    </row>
    <row r="114" spans="1:6" ht="12.75">
      <c r="A114" s="56"/>
      <c r="B114" s="57" t="s">
        <v>885</v>
      </c>
      <c r="C114" s="21" t="s">
        <v>886</v>
      </c>
      <c r="D114" s="89">
        <v>0</v>
      </c>
      <c r="E114" s="89">
        <v>7104.22</v>
      </c>
      <c r="F114" s="189"/>
    </row>
    <row r="115" spans="1:6" ht="12.75">
      <c r="A115" s="56"/>
      <c r="B115" s="57" t="s">
        <v>211</v>
      </c>
      <c r="C115" s="21" t="s">
        <v>212</v>
      </c>
      <c r="D115" s="89">
        <v>0</v>
      </c>
      <c r="E115" s="89">
        <v>11.4</v>
      </c>
      <c r="F115" s="189"/>
    </row>
    <row r="116" spans="1:6" ht="12.75">
      <c r="A116" s="57"/>
      <c r="B116" s="57" t="s">
        <v>192</v>
      </c>
      <c r="C116" s="21" t="s">
        <v>891</v>
      </c>
      <c r="D116" s="60">
        <v>0</v>
      </c>
      <c r="E116" s="60">
        <v>1119.2</v>
      </c>
      <c r="F116" s="189"/>
    </row>
    <row r="117" spans="1:6" ht="12.75">
      <c r="A117" s="57"/>
      <c r="B117" s="57"/>
      <c r="C117" s="355" t="s">
        <v>927</v>
      </c>
      <c r="D117" s="317">
        <v>5000</v>
      </c>
      <c r="E117" s="317">
        <f>E113+E114+E115+E116</f>
        <v>14525.43</v>
      </c>
      <c r="F117" s="154">
        <f>E117/D117</f>
        <v>2.9050860000000003</v>
      </c>
    </row>
    <row r="118" spans="1:6" ht="33.75">
      <c r="A118" s="57"/>
      <c r="B118" s="57" t="s">
        <v>887</v>
      </c>
      <c r="C118" s="21" t="s">
        <v>888</v>
      </c>
      <c r="D118" s="60">
        <v>2000</v>
      </c>
      <c r="E118" s="60">
        <v>2000</v>
      </c>
      <c r="F118" s="154">
        <f>E118/D118</f>
        <v>1</v>
      </c>
    </row>
    <row r="119" spans="1:6" ht="12.75">
      <c r="A119" s="57"/>
      <c r="B119" s="57"/>
      <c r="C119" s="355" t="s">
        <v>2</v>
      </c>
      <c r="D119" s="317">
        <f>D120</f>
        <v>2000</v>
      </c>
      <c r="E119" s="317">
        <f>E120</f>
        <v>2000</v>
      </c>
      <c r="F119" s="154">
        <f>E119/D119</f>
        <v>1</v>
      </c>
    </row>
    <row r="120" spans="1:6" ht="12.75">
      <c r="A120" s="57"/>
      <c r="B120" s="57"/>
      <c r="C120" s="355" t="s">
        <v>717</v>
      </c>
      <c r="D120" s="317">
        <f>D118</f>
        <v>2000</v>
      </c>
      <c r="E120" s="317">
        <f>E118</f>
        <v>2000</v>
      </c>
      <c r="F120" s="154">
        <f>E120/D120</f>
        <v>1</v>
      </c>
    </row>
    <row r="121" spans="1:6" ht="12.75" hidden="1">
      <c r="A121" s="56" t="s">
        <v>933</v>
      </c>
      <c r="B121" s="56"/>
      <c r="C121" s="20" t="s">
        <v>934</v>
      </c>
      <c r="D121" s="59">
        <f>D122</f>
        <v>0</v>
      </c>
      <c r="E121" s="59">
        <f>E122</f>
        <v>0</v>
      </c>
      <c r="F121" s="63"/>
    </row>
    <row r="122" spans="1:6" ht="12.75" hidden="1">
      <c r="A122" s="57"/>
      <c r="B122" s="57" t="s">
        <v>192</v>
      </c>
      <c r="C122" s="21" t="s">
        <v>891</v>
      </c>
      <c r="D122" s="60">
        <v>0</v>
      </c>
      <c r="E122" s="60"/>
      <c r="F122" s="189"/>
    </row>
    <row r="123" spans="1:6" ht="12.75" hidden="1">
      <c r="A123" s="57"/>
      <c r="B123" s="57"/>
      <c r="C123" s="355" t="s">
        <v>927</v>
      </c>
      <c r="D123" s="60"/>
      <c r="E123" s="60"/>
      <c r="F123" s="189"/>
    </row>
    <row r="124" spans="1:6" ht="29.25" customHeight="1">
      <c r="A124" s="387" t="s">
        <v>338</v>
      </c>
      <c r="B124" s="388"/>
      <c r="C124" s="389"/>
      <c r="D124" s="61">
        <f>D9+D17+D20+D31+D42+D49+D53+D61+D79+D84+D91+D94+D108+D26+D112</f>
        <v>9165330.31</v>
      </c>
      <c r="E124" s="61">
        <f>E9+E17+E20+E31+E42+E49+E53+E61+E79+E84+E91+E94+E108+E26+E112</f>
        <v>9210623.239999998</v>
      </c>
      <c r="F124" s="63">
        <f>E124/D124</f>
        <v>1.0049417673414978</v>
      </c>
    </row>
    <row r="125" spans="2:4" ht="12.75">
      <c r="B125" s="53"/>
      <c r="C125" s="53"/>
      <c r="D125" s="53"/>
    </row>
    <row r="126" spans="2:4" ht="39.75" customHeight="1" hidden="1">
      <c r="B126" s="53"/>
      <c r="C126" s="53"/>
      <c r="D126" s="53"/>
    </row>
    <row r="127" spans="2:5" ht="12.75" hidden="1">
      <c r="B127" s="53"/>
      <c r="C127" s="53" t="s">
        <v>715</v>
      </c>
      <c r="D127" s="361">
        <f>D11+D14+D19+D25+D37+D44+D48+D51+D78+D83+D90+D93+D100+D106+D103+D111+D117+D119+D28+D55</f>
        <v>9063760.309999999</v>
      </c>
      <c r="E127" s="361">
        <f>E11+E14+E19+E25+E37+E44+E48+E51+E78+E83+E90+E93+E100+E106+E103+E111+E117+E119+E28+E55</f>
        <v>9115623.239999998</v>
      </c>
    </row>
    <row r="128" spans="2:6" ht="17.25" customHeight="1" hidden="1">
      <c r="B128" s="53"/>
      <c r="C128" s="18" t="s">
        <v>718</v>
      </c>
      <c r="D128" s="357"/>
      <c r="E128" s="357"/>
      <c r="F128" s="360">
        <f>SUM(D128:D131)</f>
        <v>1372442.0999999999</v>
      </c>
    </row>
    <row r="129" spans="1:6" ht="12.75" hidden="1">
      <c r="A129" s="8"/>
      <c r="B129" s="53"/>
      <c r="C129" s="340" t="s">
        <v>850</v>
      </c>
      <c r="D129" s="358">
        <f>D12+D45+D52+D107+D56</f>
        <v>1274942.67</v>
      </c>
      <c r="E129" s="358">
        <f>E12+E45+E52+E107+E56</f>
        <v>1231403.21</v>
      </c>
      <c r="F129" s="360">
        <f>SUM(E128:E131)</f>
        <v>1328284.72</v>
      </c>
    </row>
    <row r="130" spans="1:5" ht="12.75" hidden="1">
      <c r="A130" s="53"/>
      <c r="B130" s="53"/>
      <c r="C130" s="340" t="s">
        <v>851</v>
      </c>
      <c r="D130" s="358">
        <f>D16+D120</f>
        <v>2000</v>
      </c>
      <c r="E130" s="358">
        <f>E16+E120</f>
        <v>2000</v>
      </c>
    </row>
    <row r="131" spans="1:5" ht="12.75" hidden="1">
      <c r="A131" s="53"/>
      <c r="B131" s="53"/>
      <c r="C131" s="340" t="s">
        <v>852</v>
      </c>
      <c r="D131" s="358">
        <f>D104</f>
        <v>95499.43</v>
      </c>
      <c r="E131" s="358">
        <f>E104</f>
        <v>94881.51</v>
      </c>
    </row>
    <row r="132" spans="1:5" ht="12.75" hidden="1">
      <c r="A132" s="53"/>
      <c r="B132" s="53"/>
      <c r="C132" s="340"/>
      <c r="D132" s="358"/>
      <c r="E132" s="358"/>
    </row>
    <row r="133" spans="3:5" ht="12.75" hidden="1">
      <c r="C133" s="53" t="s">
        <v>719</v>
      </c>
      <c r="D133" s="361">
        <f>D30+D40</f>
        <v>101570</v>
      </c>
      <c r="E133" s="361">
        <f>E30+E40</f>
        <v>95000</v>
      </c>
    </row>
    <row r="134" ht="6.75" customHeight="1" hidden="1"/>
    <row r="135" spans="3:5" ht="12.75" hidden="1">
      <c r="C135" s="340" t="s">
        <v>852</v>
      </c>
      <c r="D135" s="359"/>
      <c r="E135" s="359"/>
    </row>
    <row r="136" spans="3:5" ht="12.75" hidden="1">
      <c r="C136" s="340" t="s">
        <v>853</v>
      </c>
      <c r="D136" s="359">
        <f>D41</f>
        <v>6570</v>
      </c>
      <c r="E136" s="359">
        <f>E41</f>
        <v>0</v>
      </c>
    </row>
    <row r="137" spans="3:5" ht="12.75" hidden="1">
      <c r="C137" s="340" t="s">
        <v>854</v>
      </c>
      <c r="D137" s="359"/>
      <c r="E137" s="359"/>
    </row>
    <row r="138" ht="12.75" hidden="1"/>
    <row r="140" spans="4:5" ht="12.75">
      <c r="D140" s="67"/>
      <c r="E140" s="67"/>
    </row>
    <row r="141" ht="12.75" hidden="1"/>
    <row r="142" spans="4:5" ht="12.75" hidden="1">
      <c r="D142" s="67" t="e">
        <f>D10+D13+#REF!+D29+#REF!+#REF!+#REF!+D43+D50+#REF!+D80+D81+#REF!+D98+D101+D102+D105+D110+D118+#REF!</f>
        <v>#REF!</v>
      </c>
      <c r="E142" s="67" t="e">
        <f>E10+E13+#REF!+E29+#REF!+#REF!+#REF!+E43+E50+#REF!+E80+E81+#REF!+E98+E101+E102+E105+E110+E118+#REF!</f>
        <v>#REF!</v>
      </c>
    </row>
    <row r="143" ht="12.75" hidden="1"/>
  </sheetData>
  <sheetProtection/>
  <mergeCells count="9">
    <mergeCell ref="A124:C124"/>
    <mergeCell ref="B4:E4"/>
    <mergeCell ref="D2:F2"/>
    <mergeCell ref="A6:A7"/>
    <mergeCell ref="B6:B7"/>
    <mergeCell ref="C6:C7"/>
    <mergeCell ref="D6:D7"/>
    <mergeCell ref="E6:E7"/>
    <mergeCell ref="F6:F7"/>
  </mergeCells>
  <printOptions/>
  <pageMargins left="0.4724409448818898" right="0.3937007874015748" top="0.5905511811023623" bottom="0.6299212598425197" header="0.31496062992125984" footer="0.31496062992125984"/>
  <pageSetup horizontalDpi="600" verticalDpi="600" orientation="portrait" paperSize="9" r:id="rId1"/>
  <headerFooter alignWithMargins="0">
    <oddHeader>&amp;R&amp;"Arial CE,Kursywa"Wykonanie dochodów budżetowych za 2012 rok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3"/>
  <sheetViews>
    <sheetView workbookViewId="0" topLeftCell="A49">
      <selection activeCell="E53" sqref="E53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31.125" style="0" customWidth="1"/>
    <col min="4" max="4" width="15.875" style="0" customWidth="1"/>
    <col min="5" max="5" width="16.125" style="0" customWidth="1"/>
    <col min="6" max="6" width="9.875" style="0" customWidth="1"/>
    <col min="7" max="7" width="26.125" style="0" customWidth="1"/>
    <col min="8" max="8" width="15.00390625" style="0" bestFit="1" customWidth="1"/>
    <col min="9" max="9" width="21.625" style="0" customWidth="1"/>
  </cols>
  <sheetData>
    <row r="1" ht="12.75">
      <c r="D1" t="s">
        <v>435</v>
      </c>
    </row>
    <row r="2" ht="12.75">
      <c r="D2" t="s">
        <v>724</v>
      </c>
    </row>
    <row r="3" ht="12.75">
      <c r="D3" t="s">
        <v>5</v>
      </c>
    </row>
    <row r="4" ht="17.25" customHeight="1"/>
    <row r="5" spans="1:6" ht="20.25" customHeight="1">
      <c r="A5" s="7"/>
      <c r="B5" s="453" t="s">
        <v>4</v>
      </c>
      <c r="C5" s="453"/>
      <c r="D5" s="453"/>
      <c r="E5" s="453"/>
      <c r="F5" s="453"/>
    </row>
    <row r="6" spans="1:6" ht="17.25" customHeight="1">
      <c r="A6" s="7"/>
      <c r="B6" s="7"/>
      <c r="C6" s="9"/>
      <c r="D6" s="7"/>
      <c r="E6" s="7"/>
      <c r="F6" s="7"/>
    </row>
    <row r="7" spans="1:6" ht="36">
      <c r="A7" s="64" t="s">
        <v>879</v>
      </c>
      <c r="B7" s="64" t="s">
        <v>240</v>
      </c>
      <c r="C7" s="64" t="s">
        <v>241</v>
      </c>
      <c r="D7" s="64" t="s">
        <v>242</v>
      </c>
      <c r="E7" s="64" t="s">
        <v>881</v>
      </c>
      <c r="F7" s="65" t="s">
        <v>882</v>
      </c>
    </row>
    <row r="8" spans="1:6" ht="21" customHeight="1">
      <c r="A8" s="10" t="s">
        <v>883</v>
      </c>
      <c r="B8" s="11"/>
      <c r="C8" s="318" t="s">
        <v>884</v>
      </c>
      <c r="D8" s="22">
        <f>D9+D17+D24+D28+D13</f>
        <v>2042470.67</v>
      </c>
      <c r="E8" s="22">
        <f>E9+E17+E24+E28+E13</f>
        <v>1993557.6500000001</v>
      </c>
      <c r="F8" s="5">
        <f>E8/D8</f>
        <v>0.9760520330996969</v>
      </c>
    </row>
    <row r="9" spans="1:6" ht="12.75" hidden="1">
      <c r="A9" s="12"/>
      <c r="B9" s="13" t="s">
        <v>243</v>
      </c>
      <c r="C9" s="270" t="s">
        <v>244</v>
      </c>
      <c r="D9" s="23">
        <f>D10</f>
        <v>0</v>
      </c>
      <c r="E9" s="23">
        <f>E10</f>
        <v>0</v>
      </c>
      <c r="F9" s="14" t="e">
        <f aca="true" t="shared" si="0" ref="F9:F142">E9/D9</f>
        <v>#DIV/0!</v>
      </c>
    </row>
    <row r="10" spans="1:6" ht="12.75" hidden="1">
      <c r="A10" s="12"/>
      <c r="B10" s="13"/>
      <c r="C10" s="319" t="s">
        <v>245</v>
      </c>
      <c r="D10" s="271">
        <f>D12</f>
        <v>0</v>
      </c>
      <c r="E10" s="271">
        <f>E12</f>
        <v>0</v>
      </c>
      <c r="F10" s="6" t="e">
        <f t="shared" si="0"/>
        <v>#DIV/0!</v>
      </c>
    </row>
    <row r="11" spans="1:6" ht="12.75" hidden="1">
      <c r="A11" s="12"/>
      <c r="B11" s="13"/>
      <c r="C11" s="319" t="s">
        <v>253</v>
      </c>
      <c r="D11" s="271"/>
      <c r="E11" s="271"/>
      <c r="F11" s="6"/>
    </row>
    <row r="12" spans="1:6" ht="12.75" hidden="1">
      <c r="A12" s="12"/>
      <c r="B12" s="13"/>
      <c r="C12" s="319" t="s">
        <v>725</v>
      </c>
      <c r="D12" s="271"/>
      <c r="E12" s="271"/>
      <c r="F12" s="6" t="e">
        <f t="shared" si="0"/>
        <v>#DIV/0!</v>
      </c>
    </row>
    <row r="13" spans="1:6" ht="12.75" hidden="1">
      <c r="A13" s="12"/>
      <c r="B13" s="13" t="s">
        <v>712</v>
      </c>
      <c r="C13" s="270" t="s">
        <v>713</v>
      </c>
      <c r="D13" s="23">
        <f>D14</f>
        <v>0</v>
      </c>
      <c r="E13" s="23">
        <f>E14</f>
        <v>0</v>
      </c>
      <c r="F13" s="14" t="e">
        <f>E13/D13</f>
        <v>#DIV/0!</v>
      </c>
    </row>
    <row r="14" spans="1:6" ht="12.75" hidden="1">
      <c r="A14" s="12"/>
      <c r="B14" s="13"/>
      <c r="C14" s="319" t="s">
        <v>245</v>
      </c>
      <c r="D14" s="271">
        <f>D16</f>
        <v>0</v>
      </c>
      <c r="E14" s="271">
        <f>E16</f>
        <v>0</v>
      </c>
      <c r="F14" s="6" t="e">
        <f>E14/D14</f>
        <v>#DIV/0!</v>
      </c>
    </row>
    <row r="15" spans="1:6" ht="12.75" hidden="1">
      <c r="A15" s="12"/>
      <c r="B15" s="13"/>
      <c r="C15" s="319" t="s">
        <v>253</v>
      </c>
      <c r="D15" s="271"/>
      <c r="E15" s="271"/>
      <c r="F15" s="6"/>
    </row>
    <row r="16" spans="1:6" ht="12.75" hidden="1">
      <c r="A16" s="12"/>
      <c r="B16" s="13"/>
      <c r="C16" s="319" t="s">
        <v>728</v>
      </c>
      <c r="D16" s="271"/>
      <c r="E16" s="271"/>
      <c r="F16" s="6" t="e">
        <f>E16/D16</f>
        <v>#DIV/0!</v>
      </c>
    </row>
    <row r="17" spans="1:6" ht="24">
      <c r="A17" s="12"/>
      <c r="B17" s="13" t="s">
        <v>246</v>
      </c>
      <c r="C17" s="270" t="s">
        <v>247</v>
      </c>
      <c r="D17" s="23">
        <f>D20+D21</f>
        <v>1653000</v>
      </c>
      <c r="E17" s="23">
        <f>E20+E21</f>
        <v>1606559.11</v>
      </c>
      <c r="F17" s="14">
        <f t="shared" si="0"/>
        <v>0.9719050877192983</v>
      </c>
    </row>
    <row r="18" spans="1:6" ht="12.75">
      <c r="A18" s="12"/>
      <c r="B18" s="13"/>
      <c r="C18" s="319" t="s">
        <v>6</v>
      </c>
      <c r="D18" s="271">
        <f>D20</f>
        <v>10000</v>
      </c>
      <c r="E18" s="271">
        <f>E20</f>
        <v>488</v>
      </c>
      <c r="F18" s="175">
        <f>E18/D18</f>
        <v>0.0488</v>
      </c>
    </row>
    <row r="19" spans="1:6" ht="12.75">
      <c r="A19" s="12"/>
      <c r="B19" s="13"/>
      <c r="C19" s="319" t="s">
        <v>253</v>
      </c>
      <c r="D19" s="271"/>
      <c r="E19" s="271"/>
      <c r="F19" s="175"/>
    </row>
    <row r="20" spans="1:6" ht="12.75">
      <c r="A20" s="12"/>
      <c r="B20" s="13"/>
      <c r="C20" s="319" t="s">
        <v>725</v>
      </c>
      <c r="D20" s="271">
        <v>10000</v>
      </c>
      <c r="E20" s="271">
        <v>488</v>
      </c>
      <c r="F20" s="175">
        <f>E20/D20</f>
        <v>0.0488</v>
      </c>
    </row>
    <row r="21" spans="1:6" ht="12.75">
      <c r="A21" s="12"/>
      <c r="B21" s="13"/>
      <c r="C21" s="319" t="s">
        <v>7</v>
      </c>
      <c r="D21" s="271">
        <f>D23</f>
        <v>1643000</v>
      </c>
      <c r="E21" s="271">
        <f>E23</f>
        <v>1606071.11</v>
      </c>
      <c r="F21" s="175">
        <f t="shared" si="0"/>
        <v>0.9775234996956786</v>
      </c>
    </row>
    <row r="22" spans="1:6" ht="12.75">
      <c r="A22" s="12"/>
      <c r="B22" s="13"/>
      <c r="C22" s="319" t="s">
        <v>253</v>
      </c>
      <c r="D22" s="271"/>
      <c r="E22" s="271"/>
      <c r="F22" s="175"/>
    </row>
    <row r="23" spans="1:6" ht="12.75">
      <c r="A23" s="12"/>
      <c r="B23" s="13"/>
      <c r="C23" s="320" t="s">
        <v>726</v>
      </c>
      <c r="D23" s="271">
        <v>1643000</v>
      </c>
      <c r="E23" s="271">
        <v>1606071.11</v>
      </c>
      <c r="F23" s="175">
        <f t="shared" si="0"/>
        <v>0.9775234996956786</v>
      </c>
    </row>
    <row r="24" spans="1:6" ht="12.75">
      <c r="A24" s="12"/>
      <c r="B24" s="13" t="s">
        <v>249</v>
      </c>
      <c r="C24" s="270" t="s">
        <v>250</v>
      </c>
      <c r="D24" s="23">
        <f>D25</f>
        <v>13625</v>
      </c>
      <c r="E24" s="23">
        <f>E25</f>
        <v>13624.06</v>
      </c>
      <c r="F24" s="14">
        <f t="shared" si="0"/>
        <v>0.9999310091743119</v>
      </c>
    </row>
    <row r="25" spans="1:6" ht="12.75">
      <c r="A25" s="12"/>
      <c r="B25" s="13"/>
      <c r="C25" s="319" t="s">
        <v>245</v>
      </c>
      <c r="D25" s="271">
        <f>D27</f>
        <v>13625</v>
      </c>
      <c r="E25" s="271">
        <f>E27</f>
        <v>13624.06</v>
      </c>
      <c r="F25" s="175">
        <f t="shared" si="0"/>
        <v>0.9999310091743119</v>
      </c>
    </row>
    <row r="26" spans="1:6" ht="12.75">
      <c r="A26" s="12"/>
      <c r="B26" s="13"/>
      <c r="C26" s="319" t="s">
        <v>253</v>
      </c>
      <c r="D26" s="271"/>
      <c r="E26" s="271"/>
      <c r="F26" s="175"/>
    </row>
    <row r="27" spans="1:6" ht="12.75">
      <c r="A27" s="12"/>
      <c r="B27" s="13"/>
      <c r="C27" s="319" t="s">
        <v>725</v>
      </c>
      <c r="D27" s="271">
        <v>13625</v>
      </c>
      <c r="E27" s="271">
        <v>13624.06</v>
      </c>
      <c r="F27" s="175">
        <f t="shared" si="0"/>
        <v>0.9999310091743119</v>
      </c>
    </row>
    <row r="28" spans="1:6" ht="12.75">
      <c r="A28" s="12"/>
      <c r="B28" s="13" t="s">
        <v>251</v>
      </c>
      <c r="C28" s="270" t="s">
        <v>252</v>
      </c>
      <c r="D28" s="23">
        <f>D29</f>
        <v>375845.67</v>
      </c>
      <c r="E28" s="23">
        <f>E29</f>
        <v>373374.48</v>
      </c>
      <c r="F28" s="14">
        <f t="shared" si="0"/>
        <v>0.9934249874423191</v>
      </c>
    </row>
    <row r="29" spans="1:6" ht="12.75">
      <c r="A29" s="12"/>
      <c r="B29" s="12"/>
      <c r="C29" s="319" t="s">
        <v>245</v>
      </c>
      <c r="D29" s="271">
        <f>D32+D31</f>
        <v>375845.67</v>
      </c>
      <c r="E29" s="271">
        <f>E32+E31</f>
        <v>373374.48</v>
      </c>
      <c r="F29" s="175">
        <f t="shared" si="0"/>
        <v>0.9934249874423191</v>
      </c>
    </row>
    <row r="30" spans="1:6" ht="12.75">
      <c r="A30" s="12"/>
      <c r="B30" s="12"/>
      <c r="C30" s="319" t="s">
        <v>253</v>
      </c>
      <c r="D30" s="271"/>
      <c r="E30" s="271"/>
      <c r="F30" s="175"/>
    </row>
    <row r="31" spans="1:6" ht="12.75">
      <c r="A31" s="12"/>
      <c r="B31" s="12"/>
      <c r="C31" s="319" t="s">
        <v>12</v>
      </c>
      <c r="D31" s="271">
        <v>999.43</v>
      </c>
      <c r="E31" s="271">
        <v>999.43</v>
      </c>
      <c r="F31" s="175">
        <f t="shared" si="0"/>
        <v>1</v>
      </c>
    </row>
    <row r="32" spans="1:6" ht="12.75">
      <c r="A32" s="12"/>
      <c r="B32" s="12"/>
      <c r="C32" s="319" t="s">
        <v>725</v>
      </c>
      <c r="D32" s="271">
        <v>374846.24</v>
      </c>
      <c r="E32" s="271">
        <v>372375.05</v>
      </c>
      <c r="F32" s="175">
        <f t="shared" si="0"/>
        <v>0.9934074568815202</v>
      </c>
    </row>
    <row r="33" spans="1:6" ht="31.5" customHeight="1">
      <c r="A33" s="11">
        <v>400</v>
      </c>
      <c r="B33" s="11"/>
      <c r="C33" s="318" t="s">
        <v>254</v>
      </c>
      <c r="D33" s="22">
        <f>D34</f>
        <v>209998</v>
      </c>
      <c r="E33" s="22">
        <f>E34</f>
        <v>208013.84999999998</v>
      </c>
      <c r="F33" s="5">
        <f t="shared" si="0"/>
        <v>0.9905515766816826</v>
      </c>
    </row>
    <row r="34" spans="1:6" ht="12.75">
      <c r="A34" s="12"/>
      <c r="B34" s="15">
        <v>40002</v>
      </c>
      <c r="C34" s="270" t="s">
        <v>255</v>
      </c>
      <c r="D34" s="23">
        <f>D35</f>
        <v>209998</v>
      </c>
      <c r="E34" s="23">
        <f>E35</f>
        <v>208013.84999999998</v>
      </c>
      <c r="F34" s="14">
        <f t="shared" si="0"/>
        <v>0.9905515766816826</v>
      </c>
    </row>
    <row r="35" spans="1:6" ht="12.75">
      <c r="A35" s="12"/>
      <c r="B35" s="12"/>
      <c r="C35" s="319" t="s">
        <v>245</v>
      </c>
      <c r="D35" s="272">
        <f>D37+D38+D39</f>
        <v>209998</v>
      </c>
      <c r="E35" s="272">
        <f>E37+E38+E39</f>
        <v>208013.84999999998</v>
      </c>
      <c r="F35" s="321">
        <f t="shared" si="0"/>
        <v>0.9905515766816826</v>
      </c>
    </row>
    <row r="36" spans="1:6" ht="12.75">
      <c r="A36" s="12"/>
      <c r="B36" s="12"/>
      <c r="C36" s="319" t="s">
        <v>253</v>
      </c>
      <c r="D36" s="272"/>
      <c r="E36" s="272"/>
      <c r="F36" s="321"/>
    </row>
    <row r="37" spans="1:6" ht="12.75">
      <c r="A37" s="12"/>
      <c r="B37" s="12"/>
      <c r="C37" s="319" t="s">
        <v>12</v>
      </c>
      <c r="D37" s="271">
        <v>66398</v>
      </c>
      <c r="E37" s="271">
        <v>65428.49</v>
      </c>
      <c r="F37" s="175">
        <f t="shared" si="0"/>
        <v>0.9853985059790957</v>
      </c>
    </row>
    <row r="38" spans="1:6" ht="12.75">
      <c r="A38" s="12"/>
      <c r="B38" s="12"/>
      <c r="C38" s="319" t="s">
        <v>725</v>
      </c>
      <c r="D38" s="271">
        <v>142900</v>
      </c>
      <c r="E38" s="271">
        <v>141891.65</v>
      </c>
      <c r="F38" s="175">
        <f t="shared" si="0"/>
        <v>0.99294366689993</v>
      </c>
    </row>
    <row r="39" spans="1:6" ht="12.75">
      <c r="A39" s="12"/>
      <c r="B39" s="12"/>
      <c r="C39" s="319" t="s">
        <v>727</v>
      </c>
      <c r="D39" s="271">
        <v>700</v>
      </c>
      <c r="E39" s="271">
        <v>693.71</v>
      </c>
      <c r="F39" s="175">
        <f t="shared" si="0"/>
        <v>0.9910142857142857</v>
      </c>
    </row>
    <row r="40" spans="1:6" ht="18.75" customHeight="1">
      <c r="A40" s="11">
        <v>600</v>
      </c>
      <c r="B40" s="11"/>
      <c r="C40" s="318" t="s">
        <v>186</v>
      </c>
      <c r="D40" s="22">
        <f>D45+D41</f>
        <v>576623</v>
      </c>
      <c r="E40" s="22">
        <f>E45+E41</f>
        <v>530275.63</v>
      </c>
      <c r="F40" s="5">
        <f t="shared" si="0"/>
        <v>0.9196227517806261</v>
      </c>
    </row>
    <row r="41" spans="1:6" ht="12.75" hidden="1">
      <c r="A41" s="11"/>
      <c r="B41" s="15">
        <v>60014</v>
      </c>
      <c r="C41" s="270" t="s">
        <v>433</v>
      </c>
      <c r="D41" s="23">
        <f>D42</f>
        <v>0</v>
      </c>
      <c r="E41" s="23">
        <f>E42</f>
        <v>0</v>
      </c>
      <c r="F41" s="14" t="e">
        <f>E41/D41</f>
        <v>#DIV/0!</v>
      </c>
    </row>
    <row r="42" spans="1:6" ht="12.75" hidden="1">
      <c r="A42" s="11"/>
      <c r="B42" s="12"/>
      <c r="C42" s="322" t="s">
        <v>248</v>
      </c>
      <c r="D42" s="271">
        <f>D44</f>
        <v>0</v>
      </c>
      <c r="E42" s="271">
        <f>E44</f>
        <v>0</v>
      </c>
      <c r="F42" s="175" t="e">
        <f>E42/D42</f>
        <v>#DIV/0!</v>
      </c>
    </row>
    <row r="43" spans="1:6" ht="12.75" hidden="1">
      <c r="A43" s="11"/>
      <c r="B43" s="12"/>
      <c r="C43" s="322" t="s">
        <v>253</v>
      </c>
      <c r="D43" s="271"/>
      <c r="E43" s="271"/>
      <c r="F43" s="175"/>
    </row>
    <row r="44" spans="1:6" ht="12.75" hidden="1">
      <c r="A44" s="11"/>
      <c r="B44" s="12"/>
      <c r="C44" s="322" t="s">
        <v>726</v>
      </c>
      <c r="D44" s="271"/>
      <c r="E44" s="271"/>
      <c r="F44" s="175" t="e">
        <f>E44/D44</f>
        <v>#DIV/0!</v>
      </c>
    </row>
    <row r="45" spans="1:8" ht="15" customHeight="1">
      <c r="A45" s="12"/>
      <c r="B45" s="15">
        <v>60016</v>
      </c>
      <c r="C45" s="270" t="s">
        <v>256</v>
      </c>
      <c r="D45" s="23">
        <f>D46+D50</f>
        <v>576623</v>
      </c>
      <c r="E45" s="23">
        <f>E46+E50</f>
        <v>530275.63</v>
      </c>
      <c r="F45" s="14">
        <f t="shared" si="0"/>
        <v>0.9196227517806261</v>
      </c>
      <c r="G45" s="69"/>
      <c r="H45" s="69"/>
    </row>
    <row r="46" spans="1:8" ht="12.75">
      <c r="A46" s="12"/>
      <c r="B46" s="12"/>
      <c r="C46" s="322" t="s">
        <v>245</v>
      </c>
      <c r="D46" s="271">
        <f>D49+D48</f>
        <v>166623</v>
      </c>
      <c r="E46" s="271">
        <f>E49+E48</f>
        <v>124696.44</v>
      </c>
      <c r="F46" s="175">
        <f t="shared" si="0"/>
        <v>0.7483747141751139</v>
      </c>
      <c r="G46" s="69"/>
      <c r="H46" s="69"/>
    </row>
    <row r="47" spans="1:6" ht="12.75">
      <c r="A47" s="12"/>
      <c r="B47" s="12"/>
      <c r="C47" s="322" t="s">
        <v>253</v>
      </c>
      <c r="D47" s="271"/>
      <c r="E47" s="271"/>
      <c r="F47" s="175"/>
    </row>
    <row r="48" spans="1:6" ht="12.75" hidden="1">
      <c r="A48" s="12"/>
      <c r="B48" s="12"/>
      <c r="C48" s="319" t="s">
        <v>714</v>
      </c>
      <c r="D48" s="271"/>
      <c r="E48" s="271"/>
      <c r="F48" s="175" t="e">
        <f>E48/D48</f>
        <v>#DIV/0!</v>
      </c>
    </row>
    <row r="49" spans="1:6" ht="12.75">
      <c r="A49" s="12"/>
      <c r="B49" s="12"/>
      <c r="C49" s="322" t="s">
        <v>725</v>
      </c>
      <c r="D49" s="271">
        <v>166623</v>
      </c>
      <c r="E49" s="271">
        <v>124696.44</v>
      </c>
      <c r="F49" s="175">
        <f t="shared" si="0"/>
        <v>0.7483747141751139</v>
      </c>
    </row>
    <row r="50" spans="1:6" ht="12.75">
      <c r="A50" s="12"/>
      <c r="B50" s="12"/>
      <c r="C50" s="319" t="s">
        <v>248</v>
      </c>
      <c r="D50" s="271">
        <f>D52</f>
        <v>410000</v>
      </c>
      <c r="E50" s="271">
        <f>E52</f>
        <v>405579.19</v>
      </c>
      <c r="F50" s="175">
        <f t="shared" si="0"/>
        <v>0.9892175365853658</v>
      </c>
    </row>
    <row r="51" spans="1:6" ht="12.75">
      <c r="A51" s="12"/>
      <c r="B51" s="12"/>
      <c r="C51" s="319" t="s">
        <v>253</v>
      </c>
      <c r="D51" s="271"/>
      <c r="E51" s="271"/>
      <c r="F51" s="175"/>
    </row>
    <row r="52" spans="1:6" ht="12.75">
      <c r="A52" s="12"/>
      <c r="B52" s="12"/>
      <c r="C52" s="319" t="s">
        <v>726</v>
      </c>
      <c r="D52" s="271">
        <v>410000</v>
      </c>
      <c r="E52" s="271">
        <v>405579.19</v>
      </c>
      <c r="F52" s="175">
        <f t="shared" si="0"/>
        <v>0.9892175365853658</v>
      </c>
    </row>
    <row r="53" spans="1:6" ht="21" customHeight="1">
      <c r="A53" s="11">
        <v>700</v>
      </c>
      <c r="B53" s="11"/>
      <c r="C53" s="318" t="s">
        <v>187</v>
      </c>
      <c r="D53" s="22">
        <f>D54</f>
        <v>82000</v>
      </c>
      <c r="E53" s="22">
        <f>E54</f>
        <v>66893.33</v>
      </c>
      <c r="F53" s="5">
        <f t="shared" si="0"/>
        <v>0.8157723170731708</v>
      </c>
    </row>
    <row r="54" spans="1:6" ht="26.25" customHeight="1">
      <c r="A54" s="12"/>
      <c r="B54" s="15">
        <v>70005</v>
      </c>
      <c r="C54" s="270" t="s">
        <v>257</v>
      </c>
      <c r="D54" s="23">
        <f>D55+D59</f>
        <v>82000</v>
      </c>
      <c r="E54" s="23">
        <f>E55+E59</f>
        <v>66893.33</v>
      </c>
      <c r="F54" s="14">
        <f t="shared" si="0"/>
        <v>0.8157723170731708</v>
      </c>
    </row>
    <row r="55" spans="1:8" ht="12.75">
      <c r="A55" s="12"/>
      <c r="B55" s="12"/>
      <c r="C55" s="319" t="s">
        <v>245</v>
      </c>
      <c r="D55" s="271">
        <f>D58+D57</f>
        <v>52000</v>
      </c>
      <c r="E55" s="271">
        <f>E58+E57</f>
        <v>45371.47</v>
      </c>
      <c r="F55" s="175">
        <f t="shared" si="0"/>
        <v>0.8725282692307692</v>
      </c>
      <c r="G55" s="69"/>
      <c r="H55" s="69"/>
    </row>
    <row r="56" spans="1:6" ht="12.75">
      <c r="A56" s="12"/>
      <c r="B56" s="12"/>
      <c r="C56" s="319" t="s">
        <v>253</v>
      </c>
      <c r="D56" s="271"/>
      <c r="E56" s="271"/>
      <c r="F56" s="175"/>
    </row>
    <row r="57" spans="1:6" ht="12.75">
      <c r="A57" s="12"/>
      <c r="B57" s="12"/>
      <c r="C57" s="319" t="s">
        <v>12</v>
      </c>
      <c r="D57" s="271">
        <v>888</v>
      </c>
      <c r="E57" s="271">
        <v>600</v>
      </c>
      <c r="F57" s="175">
        <f t="shared" si="0"/>
        <v>0.6756756756756757</v>
      </c>
    </row>
    <row r="58" spans="1:6" ht="12.75">
      <c r="A58" s="12"/>
      <c r="B58" s="12"/>
      <c r="C58" s="319" t="s">
        <v>725</v>
      </c>
      <c r="D58" s="271">
        <v>51112</v>
      </c>
      <c r="E58" s="271">
        <v>44771.47</v>
      </c>
      <c r="F58" s="175">
        <f t="shared" si="0"/>
        <v>0.8759483095946158</v>
      </c>
    </row>
    <row r="59" spans="1:6" ht="12.75">
      <c r="A59" s="12"/>
      <c r="B59" s="12"/>
      <c r="C59" s="319" t="s">
        <v>248</v>
      </c>
      <c r="D59" s="271">
        <f>D61</f>
        <v>30000</v>
      </c>
      <c r="E59" s="271">
        <f>E61</f>
        <v>21521.86</v>
      </c>
      <c r="F59" s="175">
        <f t="shared" si="0"/>
        <v>0.7173953333333334</v>
      </c>
    </row>
    <row r="60" spans="1:6" ht="12.75">
      <c r="A60" s="12"/>
      <c r="B60" s="12"/>
      <c r="C60" s="319" t="s">
        <v>253</v>
      </c>
      <c r="D60" s="271"/>
      <c r="E60" s="271"/>
      <c r="F60" s="175"/>
    </row>
    <row r="61" spans="1:6" ht="12.75">
      <c r="A61" s="12"/>
      <c r="B61" s="12"/>
      <c r="C61" s="319" t="s">
        <v>726</v>
      </c>
      <c r="D61" s="271">
        <v>30000</v>
      </c>
      <c r="E61" s="271">
        <v>21521.86</v>
      </c>
      <c r="F61" s="175">
        <f t="shared" si="0"/>
        <v>0.7173953333333334</v>
      </c>
    </row>
    <row r="62" spans="1:6" ht="21" customHeight="1">
      <c r="A62" s="11">
        <v>710</v>
      </c>
      <c r="B62" s="11"/>
      <c r="C62" s="318" t="s">
        <v>258</v>
      </c>
      <c r="D62" s="22">
        <f>D68+D63</f>
        <v>66600</v>
      </c>
      <c r="E62" s="22">
        <f>E68+E63</f>
        <v>65666.64</v>
      </c>
      <c r="F62" s="5">
        <f t="shared" si="0"/>
        <v>0.9859855855855856</v>
      </c>
    </row>
    <row r="63" spans="1:6" ht="24">
      <c r="A63" s="11"/>
      <c r="B63" s="15">
        <v>71004</v>
      </c>
      <c r="C63" s="270" t="s">
        <v>855</v>
      </c>
      <c r="D63" s="23">
        <f>D64</f>
        <v>63850</v>
      </c>
      <c r="E63" s="23">
        <f>E64</f>
        <v>63117.53</v>
      </c>
      <c r="F63" s="14">
        <f>E63/D63</f>
        <v>0.9885282693813625</v>
      </c>
    </row>
    <row r="64" spans="1:6" ht="12.75">
      <c r="A64" s="11"/>
      <c r="B64" s="12"/>
      <c r="C64" s="319" t="s">
        <v>245</v>
      </c>
      <c r="D64" s="271">
        <f>D66+D67</f>
        <v>63850</v>
      </c>
      <c r="E64" s="271">
        <f>E66+E67</f>
        <v>63117.53</v>
      </c>
      <c r="F64" s="175">
        <f>E64/D64</f>
        <v>0.9885282693813625</v>
      </c>
    </row>
    <row r="65" spans="1:6" ht="12.75">
      <c r="A65" s="11"/>
      <c r="B65" s="12"/>
      <c r="C65" s="319" t="s">
        <v>253</v>
      </c>
      <c r="D65" s="271"/>
      <c r="E65" s="271"/>
      <c r="F65" s="175"/>
    </row>
    <row r="66" spans="1:6" ht="12.75">
      <c r="A66" s="11"/>
      <c r="B66" s="12"/>
      <c r="C66" s="319" t="s">
        <v>725</v>
      </c>
      <c r="D66" s="271">
        <v>62250</v>
      </c>
      <c r="E66" s="271">
        <v>61517.53</v>
      </c>
      <c r="F66" s="175">
        <f>E66/D66</f>
        <v>0.9882334136546185</v>
      </c>
    </row>
    <row r="67" spans="1:6" ht="12.75">
      <c r="A67" s="11"/>
      <c r="B67" s="12"/>
      <c r="C67" s="319" t="s">
        <v>727</v>
      </c>
      <c r="D67" s="271">
        <v>1600</v>
      </c>
      <c r="E67" s="271">
        <v>1600</v>
      </c>
      <c r="F67" s="175"/>
    </row>
    <row r="68" spans="1:6" ht="12.75">
      <c r="A68" s="12"/>
      <c r="B68" s="15">
        <v>71035</v>
      </c>
      <c r="C68" s="270" t="s">
        <v>259</v>
      </c>
      <c r="D68" s="23">
        <f>D69</f>
        <v>2750</v>
      </c>
      <c r="E68" s="23">
        <f>E69</f>
        <v>2549.11</v>
      </c>
      <c r="F68" s="14">
        <f t="shared" si="0"/>
        <v>0.926949090909091</v>
      </c>
    </row>
    <row r="69" spans="1:6" ht="12.75">
      <c r="A69" s="12"/>
      <c r="B69" s="12"/>
      <c r="C69" s="319" t="s">
        <v>245</v>
      </c>
      <c r="D69" s="271">
        <f>D71</f>
        <v>2750</v>
      </c>
      <c r="E69" s="271">
        <f>E71</f>
        <v>2549.11</v>
      </c>
      <c r="F69" s="175">
        <f t="shared" si="0"/>
        <v>0.926949090909091</v>
      </c>
    </row>
    <row r="70" spans="1:6" ht="12.75">
      <c r="A70" s="12"/>
      <c r="B70" s="12"/>
      <c r="C70" s="319" t="s">
        <v>253</v>
      </c>
      <c r="D70" s="271"/>
      <c r="E70" s="271"/>
      <c r="F70" s="175"/>
    </row>
    <row r="71" spans="1:6" ht="12.75">
      <c r="A71" s="12"/>
      <c r="B71" s="12"/>
      <c r="C71" s="319" t="s">
        <v>725</v>
      </c>
      <c r="D71" s="271">
        <v>2750</v>
      </c>
      <c r="E71" s="271">
        <v>2549.11</v>
      </c>
      <c r="F71" s="175">
        <f t="shared" si="0"/>
        <v>0.926949090909091</v>
      </c>
    </row>
    <row r="72" spans="1:6" ht="18" customHeight="1">
      <c r="A72" s="11">
        <v>750</v>
      </c>
      <c r="B72" s="11"/>
      <c r="C72" s="318" t="s">
        <v>191</v>
      </c>
      <c r="D72" s="22">
        <f>D73+D79+D84+D96+D100+D90</f>
        <v>1219850</v>
      </c>
      <c r="E72" s="22">
        <f>E73+E79+E84+E96+E100+E90</f>
        <v>1177714.93</v>
      </c>
      <c r="F72" s="5">
        <f t="shared" si="0"/>
        <v>0.9654588105094888</v>
      </c>
    </row>
    <row r="73" spans="1:6" ht="12.75">
      <c r="A73" s="12"/>
      <c r="B73" s="15">
        <v>75011</v>
      </c>
      <c r="C73" s="270" t="s">
        <v>260</v>
      </c>
      <c r="D73" s="23">
        <f>D74</f>
        <v>127921</v>
      </c>
      <c r="E73" s="23">
        <f>E74</f>
        <v>123858.9</v>
      </c>
      <c r="F73" s="14">
        <f t="shared" si="0"/>
        <v>0.9682452451122177</v>
      </c>
    </row>
    <row r="74" spans="1:7" ht="12.75">
      <c r="A74" s="12"/>
      <c r="B74" s="12"/>
      <c r="C74" s="319" t="s">
        <v>245</v>
      </c>
      <c r="D74" s="271">
        <f>D76+D77+D78</f>
        <v>127921</v>
      </c>
      <c r="E74" s="271">
        <f>E76+E77+E78</f>
        <v>123858.9</v>
      </c>
      <c r="F74" s="175">
        <f t="shared" si="0"/>
        <v>0.9682452451122177</v>
      </c>
      <c r="G74" s="69"/>
    </row>
    <row r="75" spans="1:6" ht="12.75">
      <c r="A75" s="12"/>
      <c r="B75" s="12"/>
      <c r="C75" s="319" t="s">
        <v>253</v>
      </c>
      <c r="D75" s="271"/>
      <c r="E75" s="271"/>
      <c r="F75" s="175"/>
    </row>
    <row r="76" spans="1:6" ht="12.75">
      <c r="A76" s="12"/>
      <c r="B76" s="12"/>
      <c r="C76" s="319" t="s">
        <v>12</v>
      </c>
      <c r="D76" s="271">
        <v>105341</v>
      </c>
      <c r="E76" s="271">
        <v>103633.04</v>
      </c>
      <c r="F76" s="175">
        <f t="shared" si="0"/>
        <v>0.9837863699794002</v>
      </c>
    </row>
    <row r="77" spans="1:6" ht="12.75">
      <c r="A77" s="12"/>
      <c r="B77" s="12"/>
      <c r="C77" s="319" t="s">
        <v>725</v>
      </c>
      <c r="D77" s="271">
        <v>22270</v>
      </c>
      <c r="E77" s="271">
        <v>19919.96</v>
      </c>
      <c r="F77" s="175">
        <f t="shared" si="0"/>
        <v>0.8944750785810507</v>
      </c>
    </row>
    <row r="78" spans="1:6" ht="12.75">
      <c r="A78" s="12"/>
      <c r="B78" s="12"/>
      <c r="C78" s="381" t="s">
        <v>727</v>
      </c>
      <c r="D78" s="271">
        <v>310</v>
      </c>
      <c r="E78" s="271">
        <v>305.9</v>
      </c>
      <c r="F78" s="175">
        <f t="shared" si="0"/>
        <v>0.986774193548387</v>
      </c>
    </row>
    <row r="79" spans="1:6" ht="24">
      <c r="A79" s="12"/>
      <c r="B79" s="15">
        <v>75022</v>
      </c>
      <c r="C79" s="270" t="s">
        <v>261</v>
      </c>
      <c r="D79" s="23">
        <f>D80</f>
        <v>40200</v>
      </c>
      <c r="E79" s="23">
        <f>E80</f>
        <v>36646.26</v>
      </c>
      <c r="F79" s="14">
        <f t="shared" si="0"/>
        <v>0.9115985074626867</v>
      </c>
    </row>
    <row r="80" spans="1:6" ht="12.75">
      <c r="A80" s="12"/>
      <c r="B80" s="12"/>
      <c r="C80" s="319" t="s">
        <v>245</v>
      </c>
      <c r="D80" s="271">
        <f>D82+D83</f>
        <v>40200</v>
      </c>
      <c r="E80" s="271">
        <f>E82+E83</f>
        <v>36646.26</v>
      </c>
      <c r="F80" s="175">
        <f t="shared" si="0"/>
        <v>0.9115985074626867</v>
      </c>
    </row>
    <row r="81" spans="1:6" ht="12.75">
      <c r="A81" s="12"/>
      <c r="B81" s="12"/>
      <c r="C81" s="319" t="s">
        <v>253</v>
      </c>
      <c r="D81" s="271"/>
      <c r="E81" s="271"/>
      <c r="F81" s="175"/>
    </row>
    <row r="82" spans="1:6" ht="12.75">
      <c r="A82" s="12"/>
      <c r="B82" s="12"/>
      <c r="C82" s="319" t="s">
        <v>725</v>
      </c>
      <c r="D82" s="271">
        <v>4200</v>
      </c>
      <c r="E82" s="271">
        <v>3696.26</v>
      </c>
      <c r="F82" s="175">
        <f t="shared" si="0"/>
        <v>0.8800619047619048</v>
      </c>
    </row>
    <row r="83" spans="1:6" ht="12.75">
      <c r="A83" s="12"/>
      <c r="B83" s="12"/>
      <c r="C83" s="319" t="s">
        <v>727</v>
      </c>
      <c r="D83" s="271">
        <v>36000</v>
      </c>
      <c r="E83" s="271">
        <v>32950</v>
      </c>
      <c r="F83" s="175">
        <f t="shared" si="0"/>
        <v>0.9152777777777777</v>
      </c>
    </row>
    <row r="84" spans="1:6" ht="24">
      <c r="A84" s="12"/>
      <c r="B84" s="15">
        <v>75023</v>
      </c>
      <c r="C84" s="270" t="s">
        <v>262</v>
      </c>
      <c r="D84" s="23">
        <f>D85</f>
        <v>876529</v>
      </c>
      <c r="E84" s="23">
        <f>E85</f>
        <v>848210.26</v>
      </c>
      <c r="F84" s="6">
        <f t="shared" si="0"/>
        <v>0.9676921813197281</v>
      </c>
    </row>
    <row r="85" spans="1:6" ht="12.75">
      <c r="A85" s="12"/>
      <c r="B85" s="12"/>
      <c r="C85" s="319" t="s">
        <v>245</v>
      </c>
      <c r="D85" s="271">
        <f>D87+D88+D89</f>
        <v>876529</v>
      </c>
      <c r="E85" s="271">
        <f>E87+E88+E89</f>
        <v>848210.26</v>
      </c>
      <c r="F85" s="175">
        <f t="shared" si="0"/>
        <v>0.9676921813197281</v>
      </c>
    </row>
    <row r="86" spans="1:6" ht="12.75">
      <c r="A86" s="12"/>
      <c r="B86" s="12"/>
      <c r="C86" s="319" t="s">
        <v>253</v>
      </c>
      <c r="D86" s="271"/>
      <c r="E86" s="271"/>
      <c r="F86" s="175"/>
    </row>
    <row r="87" spans="1:6" ht="12.75">
      <c r="A87" s="12"/>
      <c r="B87" s="12"/>
      <c r="C87" s="319" t="s">
        <v>12</v>
      </c>
      <c r="D87" s="271">
        <v>708988</v>
      </c>
      <c r="E87" s="271">
        <v>700861.03</v>
      </c>
      <c r="F87" s="175">
        <f t="shared" si="0"/>
        <v>0.988537224889561</v>
      </c>
    </row>
    <row r="88" spans="1:6" ht="12.75">
      <c r="A88" s="12"/>
      <c r="B88" s="12"/>
      <c r="C88" s="319" t="s">
        <v>725</v>
      </c>
      <c r="D88" s="271">
        <v>165391</v>
      </c>
      <c r="E88" s="271">
        <v>145331.16</v>
      </c>
      <c r="F88" s="175">
        <f t="shared" si="0"/>
        <v>0.8787126264427931</v>
      </c>
    </row>
    <row r="89" spans="1:6" ht="12.75">
      <c r="A89" s="12"/>
      <c r="B89" s="12"/>
      <c r="C89" s="319" t="s">
        <v>727</v>
      </c>
      <c r="D89" s="271">
        <v>2150</v>
      </c>
      <c r="E89" s="271">
        <v>2018.07</v>
      </c>
      <c r="F89" s="175">
        <f t="shared" si="0"/>
        <v>0.9386372093023255</v>
      </c>
    </row>
    <row r="90" spans="1:6" ht="12.75" hidden="1">
      <c r="A90" s="12"/>
      <c r="B90" s="15">
        <v>75056</v>
      </c>
      <c r="C90" s="270" t="s">
        <v>737</v>
      </c>
      <c r="D90" s="23">
        <f>D91</f>
        <v>0</v>
      </c>
      <c r="E90" s="23">
        <f>E91</f>
        <v>0</v>
      </c>
      <c r="F90" s="6" t="e">
        <f>E90/D90</f>
        <v>#DIV/0!</v>
      </c>
    </row>
    <row r="91" spans="1:6" ht="12.75" hidden="1">
      <c r="A91" s="12"/>
      <c r="B91" s="12"/>
      <c r="C91" s="319" t="s">
        <v>245</v>
      </c>
      <c r="D91" s="271">
        <f>D93+D94+D95</f>
        <v>0</v>
      </c>
      <c r="E91" s="271">
        <f>E93+E94+E95</f>
        <v>0</v>
      </c>
      <c r="F91" s="175" t="e">
        <f>E91/D91</f>
        <v>#DIV/0!</v>
      </c>
    </row>
    <row r="92" spans="1:6" ht="12.75" hidden="1">
      <c r="A92" s="12"/>
      <c r="B92" s="12"/>
      <c r="C92" s="319" t="s">
        <v>253</v>
      </c>
      <c r="D92" s="271"/>
      <c r="E92" s="271"/>
      <c r="F92" s="175"/>
    </row>
    <row r="93" spans="1:6" ht="12.75" hidden="1">
      <c r="A93" s="12"/>
      <c r="B93" s="12"/>
      <c r="C93" s="319" t="s">
        <v>714</v>
      </c>
      <c r="D93" s="271"/>
      <c r="E93" s="271"/>
      <c r="F93" s="175" t="e">
        <f>E93/D93</f>
        <v>#DIV/0!</v>
      </c>
    </row>
    <row r="94" spans="1:6" ht="12.75" hidden="1">
      <c r="A94" s="12"/>
      <c r="B94" s="12"/>
      <c r="C94" s="319" t="s">
        <v>725</v>
      </c>
      <c r="D94" s="271"/>
      <c r="E94" s="271"/>
      <c r="F94" s="175" t="e">
        <f>E94/D94</f>
        <v>#DIV/0!</v>
      </c>
    </row>
    <row r="95" spans="1:6" ht="12.75" hidden="1">
      <c r="A95" s="12"/>
      <c r="B95" s="12"/>
      <c r="C95" s="319" t="s">
        <v>727</v>
      </c>
      <c r="D95" s="271"/>
      <c r="E95" s="271"/>
      <c r="F95" s="175" t="e">
        <f>E95/D95</f>
        <v>#DIV/0!</v>
      </c>
    </row>
    <row r="96" spans="1:6" ht="24">
      <c r="A96" s="12"/>
      <c r="B96" s="15">
        <v>75075</v>
      </c>
      <c r="C96" s="270" t="s">
        <v>263</v>
      </c>
      <c r="D96" s="23">
        <f>D97</f>
        <v>21000</v>
      </c>
      <c r="E96" s="23">
        <f>E97</f>
        <v>15692.82</v>
      </c>
      <c r="F96" s="6">
        <f t="shared" si="0"/>
        <v>0.7472771428571429</v>
      </c>
    </row>
    <row r="97" spans="1:6" ht="12.75">
      <c r="A97" s="12"/>
      <c r="B97" s="12"/>
      <c r="C97" s="319" t="s">
        <v>245</v>
      </c>
      <c r="D97" s="271">
        <f>D99</f>
        <v>21000</v>
      </c>
      <c r="E97" s="271">
        <f>E99</f>
        <v>15692.82</v>
      </c>
      <c r="F97" s="175">
        <f t="shared" si="0"/>
        <v>0.7472771428571429</v>
      </c>
    </row>
    <row r="98" spans="1:6" ht="12.75">
      <c r="A98" s="12"/>
      <c r="B98" s="12"/>
      <c r="C98" s="319" t="s">
        <v>253</v>
      </c>
      <c r="D98" s="271"/>
      <c r="E98" s="271"/>
      <c r="F98" s="175"/>
    </row>
    <row r="99" spans="1:6" ht="12.75">
      <c r="A99" s="12"/>
      <c r="B99" s="12"/>
      <c r="C99" s="319" t="s">
        <v>725</v>
      </c>
      <c r="D99" s="271">
        <v>21000</v>
      </c>
      <c r="E99" s="271">
        <v>15692.82</v>
      </c>
      <c r="F99" s="175">
        <f t="shared" si="0"/>
        <v>0.7472771428571429</v>
      </c>
    </row>
    <row r="100" spans="1:6" ht="12.75">
      <c r="A100" s="12"/>
      <c r="B100" s="15">
        <v>75095</v>
      </c>
      <c r="C100" s="270" t="s">
        <v>252</v>
      </c>
      <c r="D100" s="23">
        <f>D101+D105</f>
        <v>154200</v>
      </c>
      <c r="E100" s="23">
        <f>E101+E105</f>
        <v>153306.69</v>
      </c>
      <c r="F100" s="6">
        <f t="shared" si="0"/>
        <v>0.9942068093385215</v>
      </c>
    </row>
    <row r="101" spans="1:6" ht="12.75">
      <c r="A101" s="12"/>
      <c r="B101" s="12"/>
      <c r="C101" s="319" t="s">
        <v>245</v>
      </c>
      <c r="D101" s="271">
        <f>D104+D103</f>
        <v>82000</v>
      </c>
      <c r="E101" s="271">
        <f>E104+E103</f>
        <v>81106.86</v>
      </c>
      <c r="F101" s="175">
        <f t="shared" si="0"/>
        <v>0.9891080487804879</v>
      </c>
    </row>
    <row r="102" spans="1:6" ht="12.75">
      <c r="A102" s="12"/>
      <c r="B102" s="12"/>
      <c r="C102" s="319" t="s">
        <v>253</v>
      </c>
      <c r="D102" s="271"/>
      <c r="E102" s="271"/>
      <c r="F102" s="175"/>
    </row>
    <row r="103" spans="1:6" ht="12.75">
      <c r="A103" s="12"/>
      <c r="B103" s="12"/>
      <c r="C103" s="319" t="s">
        <v>12</v>
      </c>
      <c r="D103" s="271">
        <v>42000</v>
      </c>
      <c r="E103" s="271">
        <v>41212.18</v>
      </c>
      <c r="F103" s="175"/>
    </row>
    <row r="104" spans="1:6" ht="12.75">
      <c r="A104" s="12"/>
      <c r="B104" s="12"/>
      <c r="C104" s="319" t="s">
        <v>725</v>
      </c>
      <c r="D104" s="271">
        <v>40000</v>
      </c>
      <c r="E104" s="271">
        <v>39894.68</v>
      </c>
      <c r="F104" s="175">
        <f>E104/D104</f>
        <v>0.997367</v>
      </c>
    </row>
    <row r="105" spans="1:6" ht="12.75">
      <c r="A105" s="12"/>
      <c r="B105" s="12"/>
      <c r="C105" s="319" t="s">
        <v>248</v>
      </c>
      <c r="D105" s="271">
        <f>D107</f>
        <v>72200</v>
      </c>
      <c r="E105" s="271">
        <f>E107</f>
        <v>72199.83</v>
      </c>
      <c r="F105" s="175">
        <f>E105/D105</f>
        <v>0.9999976454293629</v>
      </c>
    </row>
    <row r="106" spans="1:6" ht="12.75">
      <c r="A106" s="12"/>
      <c r="B106" s="12"/>
      <c r="C106" s="319" t="s">
        <v>253</v>
      </c>
      <c r="D106" s="271"/>
      <c r="E106" s="271"/>
      <c r="F106" s="175"/>
    </row>
    <row r="107" spans="1:6" ht="12.75">
      <c r="A107" s="12"/>
      <c r="B107" s="12"/>
      <c r="C107" s="319" t="s">
        <v>726</v>
      </c>
      <c r="D107" s="271">
        <v>72200</v>
      </c>
      <c r="E107" s="271">
        <v>72199.83</v>
      </c>
      <c r="F107" s="175">
        <f>E107/D107</f>
        <v>0.9999976454293629</v>
      </c>
    </row>
    <row r="108" spans="1:6" ht="51" customHeight="1">
      <c r="A108" s="11">
        <v>751</v>
      </c>
      <c r="B108" s="11"/>
      <c r="C108" s="318" t="s">
        <v>195</v>
      </c>
      <c r="D108" s="22">
        <f>D109+D113+D119</f>
        <v>639</v>
      </c>
      <c r="E108" s="22">
        <f>E109+E113+E119</f>
        <v>639</v>
      </c>
      <c r="F108" s="5">
        <f t="shared" si="0"/>
        <v>1</v>
      </c>
    </row>
    <row r="109" spans="1:6" ht="28.5" customHeight="1">
      <c r="A109" s="12"/>
      <c r="B109" s="16">
        <v>75101</v>
      </c>
      <c r="C109" s="270" t="s">
        <v>264</v>
      </c>
      <c r="D109" s="25">
        <f>D110</f>
        <v>639</v>
      </c>
      <c r="E109" s="25">
        <f>E110</f>
        <v>639</v>
      </c>
      <c r="F109" s="14">
        <f t="shared" si="0"/>
        <v>1</v>
      </c>
    </row>
    <row r="110" spans="1:6" ht="12.75">
      <c r="A110" s="12"/>
      <c r="B110" s="12"/>
      <c r="C110" s="319" t="s">
        <v>245</v>
      </c>
      <c r="D110" s="323">
        <f>D112</f>
        <v>639</v>
      </c>
      <c r="E110" s="323">
        <f>E112</f>
        <v>639</v>
      </c>
      <c r="F110" s="324">
        <f t="shared" si="0"/>
        <v>1</v>
      </c>
    </row>
    <row r="111" spans="1:6" ht="12.75">
      <c r="A111" s="12"/>
      <c r="B111" s="12"/>
      <c r="C111" s="319" t="s">
        <v>253</v>
      </c>
      <c r="D111" s="323"/>
      <c r="E111" s="323"/>
      <c r="F111" s="324"/>
    </row>
    <row r="112" spans="1:6" ht="12.75">
      <c r="A112" s="12"/>
      <c r="B112" s="12"/>
      <c r="C112" s="319" t="s">
        <v>725</v>
      </c>
      <c r="D112" s="323">
        <v>639</v>
      </c>
      <c r="E112" s="323">
        <v>639</v>
      </c>
      <c r="F112" s="324">
        <f t="shared" si="0"/>
        <v>1</v>
      </c>
    </row>
    <row r="113" spans="1:6" ht="12.75" hidden="1">
      <c r="A113" s="12"/>
      <c r="B113" s="15">
        <v>75108</v>
      </c>
      <c r="C113" s="325" t="s">
        <v>856</v>
      </c>
      <c r="D113" s="23">
        <f>D114</f>
        <v>0</v>
      </c>
      <c r="E113" s="23">
        <f>E114</f>
        <v>0</v>
      </c>
      <c r="F113" s="6" t="e">
        <f t="shared" si="0"/>
        <v>#DIV/0!</v>
      </c>
    </row>
    <row r="114" spans="1:6" ht="12.75" hidden="1">
      <c r="A114" s="12"/>
      <c r="B114" s="12"/>
      <c r="C114" s="319" t="s">
        <v>245</v>
      </c>
      <c r="D114" s="271">
        <f>D116+D117+D118</f>
        <v>0</v>
      </c>
      <c r="E114" s="271">
        <f>E116+E117+E118</f>
        <v>0</v>
      </c>
      <c r="F114" s="175" t="e">
        <f t="shared" si="0"/>
        <v>#DIV/0!</v>
      </c>
    </row>
    <row r="115" spans="1:6" ht="12.75" hidden="1">
      <c r="A115" s="12"/>
      <c r="B115" s="12"/>
      <c r="C115" s="319" t="s">
        <v>253</v>
      </c>
      <c r="D115" s="271"/>
      <c r="E115" s="271"/>
      <c r="F115" s="175"/>
    </row>
    <row r="116" spans="1:6" ht="12.75" hidden="1">
      <c r="A116" s="12"/>
      <c r="B116" s="12"/>
      <c r="C116" s="319" t="s">
        <v>714</v>
      </c>
      <c r="D116" s="271"/>
      <c r="E116" s="271"/>
      <c r="F116" s="175" t="e">
        <f t="shared" si="0"/>
        <v>#DIV/0!</v>
      </c>
    </row>
    <row r="117" spans="1:6" ht="12.75" hidden="1">
      <c r="A117" s="12"/>
      <c r="B117" s="12"/>
      <c r="C117" s="319" t="s">
        <v>725</v>
      </c>
      <c r="D117" s="271"/>
      <c r="E117" s="271"/>
      <c r="F117" s="175" t="e">
        <f t="shared" si="0"/>
        <v>#DIV/0!</v>
      </c>
    </row>
    <row r="118" spans="1:6" ht="12.75" hidden="1">
      <c r="A118" s="12"/>
      <c r="B118" s="12"/>
      <c r="C118" s="319" t="s">
        <v>727</v>
      </c>
      <c r="D118" s="271"/>
      <c r="E118" s="271"/>
      <c r="F118" s="175" t="e">
        <f t="shared" si="0"/>
        <v>#DIV/0!</v>
      </c>
    </row>
    <row r="119" spans="1:6" ht="75" customHeight="1" hidden="1">
      <c r="A119" s="12"/>
      <c r="B119" s="15">
        <v>75109</v>
      </c>
      <c r="C119" s="325" t="s">
        <v>738</v>
      </c>
      <c r="D119" s="23">
        <f>D120</f>
        <v>0</v>
      </c>
      <c r="E119" s="23">
        <f>E120</f>
        <v>0</v>
      </c>
      <c r="F119" s="6" t="e">
        <f>E119/D119</f>
        <v>#DIV/0!</v>
      </c>
    </row>
    <row r="120" spans="1:6" ht="12.75" hidden="1">
      <c r="A120" s="12"/>
      <c r="B120" s="12"/>
      <c r="C120" s="319" t="s">
        <v>245</v>
      </c>
      <c r="D120" s="271">
        <f>D122+D123+D124</f>
        <v>0</v>
      </c>
      <c r="E120" s="271">
        <f>E122+E123+E124</f>
        <v>0</v>
      </c>
      <c r="F120" s="175" t="e">
        <f>E120/D120</f>
        <v>#DIV/0!</v>
      </c>
    </row>
    <row r="121" spans="1:6" ht="12.75" hidden="1">
      <c r="A121" s="12"/>
      <c r="B121" s="12"/>
      <c r="C121" s="319" t="s">
        <v>253</v>
      </c>
      <c r="D121" s="271"/>
      <c r="E121" s="271"/>
      <c r="F121" s="175"/>
    </row>
    <row r="122" spans="1:6" ht="12.75" hidden="1">
      <c r="A122" s="12"/>
      <c r="B122" s="12"/>
      <c r="C122" s="319" t="s">
        <v>714</v>
      </c>
      <c r="D122" s="271"/>
      <c r="E122" s="271"/>
      <c r="F122" s="175" t="e">
        <f>E122/D122</f>
        <v>#DIV/0!</v>
      </c>
    </row>
    <row r="123" spans="1:6" ht="12.75" hidden="1">
      <c r="A123" s="12"/>
      <c r="B123" s="12"/>
      <c r="C123" s="319" t="s">
        <v>725</v>
      </c>
      <c r="D123" s="271"/>
      <c r="E123" s="271"/>
      <c r="F123" s="175" t="e">
        <f>E123/D123</f>
        <v>#DIV/0!</v>
      </c>
    </row>
    <row r="124" spans="1:6" ht="12.75" hidden="1">
      <c r="A124" s="12"/>
      <c r="B124" s="12"/>
      <c r="C124" s="319" t="s">
        <v>727</v>
      </c>
      <c r="D124" s="271"/>
      <c r="E124" s="271"/>
      <c r="F124" s="175" t="e">
        <f>E124/D124</f>
        <v>#DIV/0!</v>
      </c>
    </row>
    <row r="125" spans="1:6" ht="30" customHeight="1">
      <c r="A125" s="17">
        <v>754</v>
      </c>
      <c r="B125" s="17"/>
      <c r="C125" s="104" t="s">
        <v>197</v>
      </c>
      <c r="D125" s="26">
        <f>D126+D130+D139+D143</f>
        <v>181808</v>
      </c>
      <c r="E125" s="26">
        <f>E126+E130+E139+E143</f>
        <v>154523.37</v>
      </c>
      <c r="F125" s="5">
        <f t="shared" si="0"/>
        <v>0.8499261308633284</v>
      </c>
    </row>
    <row r="126" spans="1:6" ht="24" hidden="1">
      <c r="A126" s="17"/>
      <c r="B126" s="16">
        <v>75410</v>
      </c>
      <c r="C126" s="287" t="s">
        <v>857</v>
      </c>
      <c r="D126" s="25">
        <f>D127</f>
        <v>0</v>
      </c>
      <c r="E126" s="25">
        <f>E127</f>
        <v>0</v>
      </c>
      <c r="F126" s="5" t="e">
        <f t="shared" si="0"/>
        <v>#DIV/0!</v>
      </c>
    </row>
    <row r="127" spans="1:6" ht="12.75" hidden="1">
      <c r="A127" s="17"/>
      <c r="B127" s="17"/>
      <c r="C127" s="319" t="s">
        <v>245</v>
      </c>
      <c r="D127" s="326">
        <f>D129</f>
        <v>0</v>
      </c>
      <c r="E127" s="326">
        <f>E129</f>
        <v>0</v>
      </c>
      <c r="F127" s="175" t="e">
        <f t="shared" si="0"/>
        <v>#DIV/0!</v>
      </c>
    </row>
    <row r="128" spans="1:6" ht="12.75" hidden="1">
      <c r="A128" s="17"/>
      <c r="B128" s="17"/>
      <c r="C128" s="319" t="s">
        <v>253</v>
      </c>
      <c r="D128" s="326"/>
      <c r="E128" s="326"/>
      <c r="F128" s="175"/>
    </row>
    <row r="129" spans="1:6" ht="12.75" hidden="1">
      <c r="A129" s="17"/>
      <c r="B129" s="17"/>
      <c r="C129" s="319" t="s">
        <v>728</v>
      </c>
      <c r="D129" s="326"/>
      <c r="E129" s="326"/>
      <c r="F129" s="175" t="e">
        <f>E129/D129</f>
        <v>#DIV/0!</v>
      </c>
    </row>
    <row r="130" spans="1:6" ht="12.75">
      <c r="A130" s="12"/>
      <c r="B130" s="15">
        <v>75412</v>
      </c>
      <c r="C130" s="270" t="s">
        <v>265</v>
      </c>
      <c r="D130" s="23">
        <f>D131+D136</f>
        <v>162708</v>
      </c>
      <c r="E130" s="23">
        <f>E131+E136</f>
        <v>152788.77</v>
      </c>
      <c r="F130" s="14">
        <f t="shared" si="0"/>
        <v>0.9390366177446714</v>
      </c>
    </row>
    <row r="131" spans="1:6" ht="12.75">
      <c r="A131" s="12"/>
      <c r="B131" s="12"/>
      <c r="C131" s="319" t="s">
        <v>245</v>
      </c>
      <c r="D131" s="271">
        <f>D133+D134+D135</f>
        <v>161698</v>
      </c>
      <c r="E131" s="271">
        <f>E133+E134+E135</f>
        <v>151779.25</v>
      </c>
      <c r="F131" s="175">
        <f t="shared" si="0"/>
        <v>0.9386587960271617</v>
      </c>
    </row>
    <row r="132" spans="1:6" ht="12.75">
      <c r="A132" s="12"/>
      <c r="B132" s="12"/>
      <c r="C132" s="319" t="s">
        <v>253</v>
      </c>
      <c r="D132" s="271"/>
      <c r="E132" s="271"/>
      <c r="F132" s="175"/>
    </row>
    <row r="133" spans="1:6" ht="12.75">
      <c r="A133" s="12"/>
      <c r="B133" s="12"/>
      <c r="C133" s="319" t="s">
        <v>12</v>
      </c>
      <c r="D133" s="271">
        <v>32669</v>
      </c>
      <c r="E133" s="271">
        <v>29260.36</v>
      </c>
      <c r="F133" s="175">
        <f t="shared" si="0"/>
        <v>0.8956613303131409</v>
      </c>
    </row>
    <row r="134" spans="1:6" ht="12.75">
      <c r="A134" s="12"/>
      <c r="B134" s="12"/>
      <c r="C134" s="319" t="s">
        <v>725</v>
      </c>
      <c r="D134" s="271">
        <v>124029</v>
      </c>
      <c r="E134" s="271">
        <v>117819.59</v>
      </c>
      <c r="F134" s="175">
        <f t="shared" si="0"/>
        <v>0.9499358214611099</v>
      </c>
    </row>
    <row r="135" spans="1:6" ht="12.75">
      <c r="A135" s="12"/>
      <c r="B135" s="12"/>
      <c r="C135" s="319" t="s">
        <v>727</v>
      </c>
      <c r="D135" s="271">
        <v>5000</v>
      </c>
      <c r="E135" s="271">
        <v>4699.3</v>
      </c>
      <c r="F135" s="175">
        <f t="shared" si="0"/>
        <v>0.93986</v>
      </c>
    </row>
    <row r="136" spans="1:6" ht="12.75">
      <c r="A136" s="12"/>
      <c r="B136" s="12"/>
      <c r="C136" s="319" t="s">
        <v>248</v>
      </c>
      <c r="D136" s="271">
        <f>D138</f>
        <v>1010</v>
      </c>
      <c r="E136" s="271">
        <f>E138</f>
        <v>1009.52</v>
      </c>
      <c r="F136" s="175"/>
    </row>
    <row r="137" spans="1:6" ht="12.75">
      <c r="A137" s="12"/>
      <c r="B137" s="12"/>
      <c r="C137" s="319" t="s">
        <v>253</v>
      </c>
      <c r="D137" s="271"/>
      <c r="E137" s="271"/>
      <c r="F137" s="175"/>
    </row>
    <row r="138" spans="1:6" ht="12.75">
      <c r="A138" s="12"/>
      <c r="B138" s="12"/>
      <c r="C138" s="319" t="s">
        <v>726</v>
      </c>
      <c r="D138" s="271">
        <v>1010</v>
      </c>
      <c r="E138" s="271">
        <v>1009.52</v>
      </c>
      <c r="F138" s="175"/>
    </row>
    <row r="139" spans="1:6" ht="12.75">
      <c r="A139" s="12"/>
      <c r="B139" s="15">
        <v>75414</v>
      </c>
      <c r="C139" s="270" t="s">
        <v>266</v>
      </c>
      <c r="D139" s="23">
        <f>D140</f>
        <v>2100</v>
      </c>
      <c r="E139" s="23">
        <f>E140</f>
        <v>1734.6</v>
      </c>
      <c r="F139" s="14">
        <f t="shared" si="0"/>
        <v>0.826</v>
      </c>
    </row>
    <row r="140" spans="1:6" ht="12.75">
      <c r="A140" s="12"/>
      <c r="B140" s="12"/>
      <c r="C140" s="319" t="s">
        <v>245</v>
      </c>
      <c r="D140" s="271">
        <f>D142</f>
        <v>2100</v>
      </c>
      <c r="E140" s="271">
        <f>E142</f>
        <v>1734.6</v>
      </c>
      <c r="F140" s="174">
        <f t="shared" si="0"/>
        <v>0.826</v>
      </c>
    </row>
    <row r="141" spans="1:6" ht="12.75">
      <c r="A141" s="12"/>
      <c r="B141" s="12"/>
      <c r="C141" s="319" t="s">
        <v>253</v>
      </c>
      <c r="D141" s="271"/>
      <c r="E141" s="271"/>
      <c r="F141" s="174"/>
    </row>
    <row r="142" spans="1:6" ht="12.75">
      <c r="A142" s="12"/>
      <c r="B142" s="12"/>
      <c r="C142" s="319" t="s">
        <v>725</v>
      </c>
      <c r="D142" s="271">
        <v>2100</v>
      </c>
      <c r="E142" s="271">
        <v>1734.6</v>
      </c>
      <c r="F142" s="174">
        <f t="shared" si="0"/>
        <v>0.826</v>
      </c>
    </row>
    <row r="143" spans="1:6" ht="12.75">
      <c r="A143" s="12"/>
      <c r="B143" s="15">
        <v>75421</v>
      </c>
      <c r="C143" s="270" t="s">
        <v>310</v>
      </c>
      <c r="D143" s="23">
        <f>D144</f>
        <v>17000</v>
      </c>
      <c r="E143" s="23">
        <f>E144</f>
        <v>0</v>
      </c>
      <c r="F143" s="14"/>
    </row>
    <row r="144" spans="1:6" ht="12.75">
      <c r="A144" s="12"/>
      <c r="B144" s="12"/>
      <c r="C144" s="319" t="s">
        <v>309</v>
      </c>
      <c r="D144" s="271">
        <f>D146</f>
        <v>17000</v>
      </c>
      <c r="E144" s="271">
        <f>E146</f>
        <v>0</v>
      </c>
      <c r="F144" s="321">
        <f>E144/D144</f>
        <v>0</v>
      </c>
    </row>
    <row r="145" spans="1:6" ht="12.75">
      <c r="A145" s="12"/>
      <c r="B145" s="12"/>
      <c r="C145" s="319" t="s">
        <v>253</v>
      </c>
      <c r="D145" s="271"/>
      <c r="E145" s="271"/>
      <c r="F145" s="321"/>
    </row>
    <row r="146" spans="1:6" ht="12.75">
      <c r="A146" s="12"/>
      <c r="B146" s="12"/>
      <c r="C146" s="319" t="s">
        <v>725</v>
      </c>
      <c r="D146" s="271">
        <v>17000</v>
      </c>
      <c r="E146" s="271">
        <v>0</v>
      </c>
      <c r="F146" s="321">
        <f>E146/D146</f>
        <v>0</v>
      </c>
    </row>
    <row r="147" spans="1:6" ht="18" customHeight="1">
      <c r="A147" s="11">
        <v>757</v>
      </c>
      <c r="B147" s="11"/>
      <c r="C147" s="318" t="s">
        <v>268</v>
      </c>
      <c r="D147" s="22">
        <f>D148</f>
        <v>24000</v>
      </c>
      <c r="E147" s="22">
        <f>E148</f>
        <v>22723.37</v>
      </c>
      <c r="F147" s="5">
        <f aca="true" t="shared" si="1" ref="F147:F255">E147/D147</f>
        <v>0.9468070833333333</v>
      </c>
    </row>
    <row r="148" spans="1:6" ht="39.75" customHeight="1">
      <c r="A148" s="12"/>
      <c r="B148" s="16">
        <v>75702</v>
      </c>
      <c r="C148" s="270" t="s">
        <v>411</v>
      </c>
      <c r="D148" s="25">
        <f>D149</f>
        <v>24000</v>
      </c>
      <c r="E148" s="25">
        <f>E149</f>
        <v>22723.37</v>
      </c>
      <c r="F148" s="14">
        <f t="shared" si="1"/>
        <v>0.9468070833333333</v>
      </c>
    </row>
    <row r="149" spans="1:6" ht="12.75">
      <c r="A149" s="12"/>
      <c r="B149" s="12"/>
      <c r="C149" s="319" t="s">
        <v>245</v>
      </c>
      <c r="D149" s="271">
        <f>D151</f>
        <v>24000</v>
      </c>
      <c r="E149" s="271">
        <f>E151</f>
        <v>22723.37</v>
      </c>
      <c r="F149" s="175">
        <f t="shared" si="1"/>
        <v>0.9468070833333333</v>
      </c>
    </row>
    <row r="150" spans="1:6" ht="12.75">
      <c r="A150" s="12"/>
      <c r="B150" s="12"/>
      <c r="C150" s="319" t="s">
        <v>253</v>
      </c>
      <c r="D150" s="271"/>
      <c r="E150" s="271"/>
      <c r="F150" s="175"/>
    </row>
    <row r="151" spans="1:6" ht="12.75">
      <c r="A151" s="12"/>
      <c r="B151" s="12"/>
      <c r="C151" s="319" t="s">
        <v>269</v>
      </c>
      <c r="D151" s="271">
        <v>24000</v>
      </c>
      <c r="E151" s="271">
        <v>22723.37</v>
      </c>
      <c r="F151" s="175">
        <f t="shared" si="1"/>
        <v>0.9468070833333333</v>
      </c>
    </row>
    <row r="152" spans="1:6" ht="16.5" customHeight="1" hidden="1">
      <c r="A152" s="11">
        <v>758</v>
      </c>
      <c r="B152" s="11"/>
      <c r="C152" s="318" t="s">
        <v>210</v>
      </c>
      <c r="D152" s="22">
        <f>D153</f>
        <v>0</v>
      </c>
      <c r="E152" s="22">
        <f>E153</f>
        <v>0</v>
      </c>
      <c r="F152" s="6" t="e">
        <f t="shared" si="1"/>
        <v>#DIV/0!</v>
      </c>
    </row>
    <row r="153" spans="1:6" ht="12.75" hidden="1">
      <c r="A153" s="12"/>
      <c r="B153" s="15">
        <v>75818</v>
      </c>
      <c r="C153" s="270" t="s">
        <v>270</v>
      </c>
      <c r="D153" s="23">
        <f>D154</f>
        <v>0</v>
      </c>
      <c r="E153" s="23">
        <f>E154</f>
        <v>0</v>
      </c>
      <c r="F153" s="6" t="e">
        <f t="shared" si="1"/>
        <v>#DIV/0!</v>
      </c>
    </row>
    <row r="154" spans="1:6" ht="12.75" hidden="1">
      <c r="A154" s="12"/>
      <c r="B154" s="12"/>
      <c r="C154" s="319" t="s">
        <v>245</v>
      </c>
      <c r="D154" s="271">
        <f>D156</f>
        <v>0</v>
      </c>
      <c r="E154" s="271"/>
      <c r="F154" s="175" t="e">
        <f t="shared" si="1"/>
        <v>#DIV/0!</v>
      </c>
    </row>
    <row r="155" spans="1:6" ht="12.75" hidden="1">
      <c r="A155" s="12"/>
      <c r="B155" s="12"/>
      <c r="C155" s="319" t="s">
        <v>253</v>
      </c>
      <c r="D155" s="271"/>
      <c r="E155" s="271"/>
      <c r="F155" s="175"/>
    </row>
    <row r="156" spans="1:6" ht="12.75" hidden="1">
      <c r="A156" s="12"/>
      <c r="B156" s="12"/>
      <c r="C156" s="319" t="s">
        <v>725</v>
      </c>
      <c r="D156" s="271"/>
      <c r="E156" s="271"/>
      <c r="F156" s="175" t="e">
        <f t="shared" si="1"/>
        <v>#DIV/0!</v>
      </c>
    </row>
    <row r="157" spans="1:6" ht="20.25" customHeight="1">
      <c r="A157" s="11">
        <v>801</v>
      </c>
      <c r="B157" s="11"/>
      <c r="C157" s="318" t="s">
        <v>214</v>
      </c>
      <c r="D157" s="22">
        <f>D158+D164+D173+D179+D183+D187+D192</f>
        <v>3746624</v>
      </c>
      <c r="E157" s="22">
        <f>E158+E164+E173+E179+E183+E187+E192</f>
        <v>3711326.0900000003</v>
      </c>
      <c r="F157" s="5">
        <f t="shared" si="1"/>
        <v>0.9905787423557849</v>
      </c>
    </row>
    <row r="158" spans="1:6" ht="12.75">
      <c r="A158" s="12"/>
      <c r="B158" s="15">
        <v>80101</v>
      </c>
      <c r="C158" s="270" t="s">
        <v>271</v>
      </c>
      <c r="D158" s="23">
        <f>D159</f>
        <v>1912252</v>
      </c>
      <c r="E158" s="23">
        <f>E159</f>
        <v>1906623.7199999997</v>
      </c>
      <c r="F158" s="14">
        <f t="shared" si="1"/>
        <v>0.9970567268330741</v>
      </c>
    </row>
    <row r="159" spans="1:6" ht="12.75">
      <c r="A159" s="12"/>
      <c r="B159" s="12"/>
      <c r="C159" s="319" t="s">
        <v>245</v>
      </c>
      <c r="D159" s="271">
        <f>D161+D162+D163</f>
        <v>1912252</v>
      </c>
      <c r="E159" s="271">
        <f>E161+E162+E163</f>
        <v>1906623.7199999997</v>
      </c>
      <c r="F159" s="175">
        <f t="shared" si="1"/>
        <v>0.9970567268330741</v>
      </c>
    </row>
    <row r="160" spans="1:6" ht="12.75">
      <c r="A160" s="12"/>
      <c r="B160" s="12"/>
      <c r="C160" s="319" t="s">
        <v>253</v>
      </c>
      <c r="D160" s="271"/>
      <c r="E160" s="271"/>
      <c r="F160" s="175"/>
    </row>
    <row r="161" spans="1:6" ht="12.75">
      <c r="A161" s="12"/>
      <c r="B161" s="12"/>
      <c r="C161" s="319" t="s">
        <v>12</v>
      </c>
      <c r="D161" s="271">
        <v>1530168</v>
      </c>
      <c r="E161" s="271">
        <v>1525632.65</v>
      </c>
      <c r="F161" s="175">
        <f t="shared" si="1"/>
        <v>0.9970360444081956</v>
      </c>
    </row>
    <row r="162" spans="1:6" ht="12.75">
      <c r="A162" s="12"/>
      <c r="B162" s="12"/>
      <c r="C162" s="319" t="s">
        <v>725</v>
      </c>
      <c r="D162" s="271">
        <v>298680</v>
      </c>
      <c r="E162" s="271">
        <v>297608.15</v>
      </c>
      <c r="F162" s="175">
        <f t="shared" si="1"/>
        <v>0.9964113767242535</v>
      </c>
    </row>
    <row r="163" spans="1:6" ht="12.75">
      <c r="A163" s="12"/>
      <c r="B163" s="12"/>
      <c r="C163" s="319" t="s">
        <v>727</v>
      </c>
      <c r="D163" s="271">
        <v>83404</v>
      </c>
      <c r="E163" s="271">
        <v>83382.92</v>
      </c>
      <c r="F163" s="175">
        <f t="shared" si="1"/>
        <v>0.9997472543283296</v>
      </c>
    </row>
    <row r="164" spans="1:6" ht="12.75">
      <c r="A164" s="12"/>
      <c r="B164" s="15">
        <v>80104</v>
      </c>
      <c r="C164" s="270" t="s">
        <v>272</v>
      </c>
      <c r="D164" s="23">
        <f>D165+D170</f>
        <v>538399</v>
      </c>
      <c r="E164" s="23">
        <f>E165+E170</f>
        <v>520279.54000000004</v>
      </c>
      <c r="F164" s="14">
        <f t="shared" si="1"/>
        <v>0.966345665575159</v>
      </c>
    </row>
    <row r="165" spans="1:6" ht="12.75">
      <c r="A165" s="12"/>
      <c r="B165" s="12"/>
      <c r="C165" s="319" t="s">
        <v>245</v>
      </c>
      <c r="D165" s="271">
        <f>D167+D168+D169</f>
        <v>538399</v>
      </c>
      <c r="E165" s="271">
        <f>E167+E168+E169</f>
        <v>520279.54000000004</v>
      </c>
      <c r="F165" s="175">
        <f t="shared" si="1"/>
        <v>0.966345665575159</v>
      </c>
    </row>
    <row r="166" spans="1:6" ht="12.75">
      <c r="A166" s="12"/>
      <c r="B166" s="12"/>
      <c r="C166" s="319" t="s">
        <v>253</v>
      </c>
      <c r="D166" s="271"/>
      <c r="E166" s="271"/>
      <c r="F166" s="175"/>
    </row>
    <row r="167" spans="1:6" ht="12.75">
      <c r="A167" s="12"/>
      <c r="B167" s="12"/>
      <c r="C167" s="319" t="s">
        <v>12</v>
      </c>
      <c r="D167" s="271">
        <v>415521</v>
      </c>
      <c r="E167" s="271">
        <v>407349.57</v>
      </c>
      <c r="F167" s="175">
        <f t="shared" si="1"/>
        <v>0.9803344957294577</v>
      </c>
    </row>
    <row r="168" spans="1:6" ht="12.75">
      <c r="A168" s="12"/>
      <c r="B168" s="12"/>
      <c r="C168" s="319" t="s">
        <v>725</v>
      </c>
      <c r="D168" s="271">
        <v>100014</v>
      </c>
      <c r="E168" s="271">
        <v>90121.46</v>
      </c>
      <c r="F168" s="175">
        <f t="shared" si="1"/>
        <v>0.9010884476173336</v>
      </c>
    </row>
    <row r="169" spans="1:6" ht="12.75">
      <c r="A169" s="12"/>
      <c r="B169" s="12"/>
      <c r="C169" s="319" t="s">
        <v>727</v>
      </c>
      <c r="D169" s="271">
        <v>22864</v>
      </c>
      <c r="E169" s="271">
        <v>22808.51</v>
      </c>
      <c r="F169" s="175"/>
    </row>
    <row r="170" spans="1:6" ht="12.75" hidden="1">
      <c r="A170" s="12"/>
      <c r="B170" s="12"/>
      <c r="C170" s="319" t="s">
        <v>248</v>
      </c>
      <c r="D170" s="271">
        <f>D172</f>
        <v>0</v>
      </c>
      <c r="E170" s="271">
        <f>E172</f>
        <v>0</v>
      </c>
      <c r="F170" s="175" t="e">
        <f>E170/D170</f>
        <v>#DIV/0!</v>
      </c>
    </row>
    <row r="171" spans="1:6" ht="12.75" hidden="1">
      <c r="A171" s="12"/>
      <c r="B171" s="12"/>
      <c r="C171" s="319" t="s">
        <v>253</v>
      </c>
      <c r="D171" s="271"/>
      <c r="E171" s="271"/>
      <c r="F171" s="175"/>
    </row>
    <row r="172" spans="1:6" ht="12.75" hidden="1">
      <c r="A172" s="12"/>
      <c r="B172" s="12"/>
      <c r="C172" s="319" t="s">
        <v>726</v>
      </c>
      <c r="D172" s="271"/>
      <c r="E172" s="271"/>
      <c r="F172" s="175" t="e">
        <f>E172/D172</f>
        <v>#DIV/0!</v>
      </c>
    </row>
    <row r="173" spans="1:6" ht="12.75">
      <c r="A173" s="12"/>
      <c r="B173" s="15">
        <v>80110</v>
      </c>
      <c r="C173" s="270" t="s">
        <v>273</v>
      </c>
      <c r="D173" s="23">
        <f>D174</f>
        <v>1130000</v>
      </c>
      <c r="E173" s="23">
        <f>E174</f>
        <v>1129069.78</v>
      </c>
      <c r="F173" s="14">
        <f t="shared" si="1"/>
        <v>0.999176796460177</v>
      </c>
    </row>
    <row r="174" spans="1:6" ht="12.75">
      <c r="A174" s="12"/>
      <c r="B174" s="12"/>
      <c r="C174" s="319" t="s">
        <v>245</v>
      </c>
      <c r="D174" s="271">
        <f>D176+D177+D178</f>
        <v>1130000</v>
      </c>
      <c r="E174" s="271">
        <f>E176+E177+E178</f>
        <v>1129069.78</v>
      </c>
      <c r="F174" s="175">
        <f t="shared" si="1"/>
        <v>0.999176796460177</v>
      </c>
    </row>
    <row r="175" spans="1:6" ht="12.75">
      <c r="A175" s="12"/>
      <c r="B175" s="12"/>
      <c r="C175" s="319" t="s">
        <v>253</v>
      </c>
      <c r="D175" s="271"/>
      <c r="E175" s="271"/>
      <c r="F175" s="175"/>
    </row>
    <row r="176" spans="1:6" ht="12.75">
      <c r="A176" s="12"/>
      <c r="B176" s="12"/>
      <c r="C176" s="319" t="s">
        <v>12</v>
      </c>
      <c r="D176" s="271">
        <v>953641</v>
      </c>
      <c r="E176" s="271">
        <v>953430.49</v>
      </c>
      <c r="F176" s="175">
        <f t="shared" si="1"/>
        <v>0.9997792565546154</v>
      </c>
    </row>
    <row r="177" spans="1:6" ht="12.75">
      <c r="A177" s="12"/>
      <c r="B177" s="12"/>
      <c r="C177" s="319" t="s">
        <v>725</v>
      </c>
      <c r="D177" s="271">
        <v>130404</v>
      </c>
      <c r="E177" s="271">
        <v>130038.24</v>
      </c>
      <c r="F177" s="175">
        <f t="shared" si="1"/>
        <v>0.9971951780620226</v>
      </c>
    </row>
    <row r="178" spans="1:6" ht="12.75">
      <c r="A178" s="12"/>
      <c r="B178" s="12"/>
      <c r="C178" s="319" t="s">
        <v>727</v>
      </c>
      <c r="D178" s="271">
        <v>45955</v>
      </c>
      <c r="E178" s="271">
        <v>45601.05</v>
      </c>
      <c r="F178" s="175"/>
    </row>
    <row r="179" spans="1:6" ht="12.75">
      <c r="A179" s="12"/>
      <c r="B179" s="15">
        <v>80113</v>
      </c>
      <c r="C179" s="270" t="s">
        <v>413</v>
      </c>
      <c r="D179" s="23">
        <f>D180</f>
        <v>127000</v>
      </c>
      <c r="E179" s="23">
        <f>E180</f>
        <v>126665.99</v>
      </c>
      <c r="F179" s="14">
        <f t="shared" si="1"/>
        <v>0.9973700000000001</v>
      </c>
    </row>
    <row r="180" spans="1:6" ht="12.75">
      <c r="A180" s="12"/>
      <c r="B180" s="12"/>
      <c r="C180" s="319" t="s">
        <v>245</v>
      </c>
      <c r="D180" s="271">
        <f>D182</f>
        <v>127000</v>
      </c>
      <c r="E180" s="271">
        <f>E182</f>
        <v>126665.99</v>
      </c>
      <c r="F180" s="175">
        <f t="shared" si="1"/>
        <v>0.9973700000000001</v>
      </c>
    </row>
    <row r="181" spans="1:6" ht="12.75">
      <c r="A181" s="12"/>
      <c r="B181" s="12"/>
      <c r="C181" s="319" t="s">
        <v>253</v>
      </c>
      <c r="D181" s="271"/>
      <c r="E181" s="271"/>
      <c r="F181" s="175"/>
    </row>
    <row r="182" spans="1:6" ht="12.75">
      <c r="A182" s="12"/>
      <c r="B182" s="12"/>
      <c r="C182" s="319" t="s">
        <v>725</v>
      </c>
      <c r="D182" s="271">
        <v>127000</v>
      </c>
      <c r="E182" s="271">
        <v>126665.99</v>
      </c>
      <c r="F182" s="175">
        <f t="shared" si="1"/>
        <v>0.9973700000000001</v>
      </c>
    </row>
    <row r="183" spans="1:6" ht="15" customHeight="1">
      <c r="A183" s="12"/>
      <c r="B183" s="15">
        <v>80145</v>
      </c>
      <c r="C183" s="270" t="s">
        <v>274</v>
      </c>
      <c r="D183" s="23">
        <f>D184</f>
        <v>500</v>
      </c>
      <c r="E183" s="23">
        <f>E184</f>
        <v>0</v>
      </c>
      <c r="F183" s="14">
        <f>E183/D183</f>
        <v>0</v>
      </c>
    </row>
    <row r="184" spans="1:6" ht="12.75">
      <c r="A184" s="12"/>
      <c r="B184" s="12"/>
      <c r="C184" s="319" t="s">
        <v>245</v>
      </c>
      <c r="D184" s="271">
        <v>500</v>
      </c>
      <c r="E184" s="271">
        <v>0</v>
      </c>
      <c r="F184" s="175">
        <f t="shared" si="1"/>
        <v>0</v>
      </c>
    </row>
    <row r="185" spans="1:6" ht="12.75">
      <c r="A185" s="12"/>
      <c r="B185" s="12"/>
      <c r="C185" s="319" t="s">
        <v>253</v>
      </c>
      <c r="D185" s="271"/>
      <c r="E185" s="271"/>
      <c r="F185" s="175"/>
    </row>
    <row r="186" spans="1:6" ht="12.75">
      <c r="A186" s="12"/>
      <c r="B186" s="12"/>
      <c r="C186" s="319" t="s">
        <v>12</v>
      </c>
      <c r="D186" s="271">
        <v>500</v>
      </c>
      <c r="E186" s="271">
        <v>0</v>
      </c>
      <c r="F186" s="175">
        <f t="shared" si="1"/>
        <v>0</v>
      </c>
    </row>
    <row r="187" spans="1:6" ht="25.5" customHeight="1">
      <c r="A187" s="12"/>
      <c r="B187" s="15">
        <v>80146</v>
      </c>
      <c r="C187" s="270" t="s">
        <v>275</v>
      </c>
      <c r="D187" s="23">
        <f>D188</f>
        <v>18632</v>
      </c>
      <c r="E187" s="23">
        <f>E188</f>
        <v>8920.06</v>
      </c>
      <c r="F187" s="14">
        <f t="shared" si="1"/>
        <v>0.47874946328896517</v>
      </c>
    </row>
    <row r="188" spans="1:6" ht="12.75">
      <c r="A188" s="12"/>
      <c r="B188" s="12"/>
      <c r="C188" s="319" t="s">
        <v>245</v>
      </c>
      <c r="D188" s="271">
        <f>D190+D191</f>
        <v>18632</v>
      </c>
      <c r="E188" s="271">
        <f>E190+E191</f>
        <v>8920.06</v>
      </c>
      <c r="F188" s="175">
        <f t="shared" si="1"/>
        <v>0.47874946328896517</v>
      </c>
    </row>
    <row r="189" spans="1:6" ht="12.75">
      <c r="A189" s="12"/>
      <c r="B189" s="12"/>
      <c r="C189" s="319" t="s">
        <v>253</v>
      </c>
      <c r="D189" s="271"/>
      <c r="E189" s="271"/>
      <c r="F189" s="175"/>
    </row>
    <row r="190" spans="1:6" ht="12.75" hidden="1">
      <c r="A190" s="12"/>
      <c r="B190" s="12"/>
      <c r="C190" s="319" t="s">
        <v>714</v>
      </c>
      <c r="D190" s="271"/>
      <c r="E190" s="271"/>
      <c r="F190" s="175" t="e">
        <f t="shared" si="1"/>
        <v>#DIV/0!</v>
      </c>
    </row>
    <row r="191" spans="1:6" ht="12.75">
      <c r="A191" s="12"/>
      <c r="B191" s="12"/>
      <c r="C191" s="319" t="s">
        <v>725</v>
      </c>
      <c r="D191" s="271">
        <v>18632</v>
      </c>
      <c r="E191" s="271">
        <v>8920.06</v>
      </c>
      <c r="F191" s="175">
        <f t="shared" si="1"/>
        <v>0.47874946328896517</v>
      </c>
    </row>
    <row r="192" spans="1:6" ht="15.75" customHeight="1">
      <c r="A192" s="12"/>
      <c r="B192" s="15">
        <v>80195</v>
      </c>
      <c r="C192" s="270" t="s">
        <v>252</v>
      </c>
      <c r="D192" s="23">
        <f>D193</f>
        <v>19841</v>
      </c>
      <c r="E192" s="23">
        <f>E193</f>
        <v>19767</v>
      </c>
      <c r="F192" s="14">
        <f t="shared" si="1"/>
        <v>0.9962703492767502</v>
      </c>
    </row>
    <row r="193" spans="1:6" ht="12.75">
      <c r="A193" s="12"/>
      <c r="B193" s="12"/>
      <c r="C193" s="319" t="s">
        <v>245</v>
      </c>
      <c r="D193" s="271">
        <f>D195+D196</f>
        <v>19841</v>
      </c>
      <c r="E193" s="271">
        <f>E195+E196</f>
        <v>19767</v>
      </c>
      <c r="F193" s="175">
        <f t="shared" si="1"/>
        <v>0.9962703492767502</v>
      </c>
    </row>
    <row r="194" spans="1:6" ht="12.75">
      <c r="A194" s="12"/>
      <c r="B194" s="12"/>
      <c r="C194" s="319" t="s">
        <v>253</v>
      </c>
      <c r="D194" s="271"/>
      <c r="E194" s="271"/>
      <c r="F194" s="175"/>
    </row>
    <row r="195" spans="1:6" ht="12.75">
      <c r="A195" s="12"/>
      <c r="B195" s="12"/>
      <c r="C195" s="319" t="s">
        <v>725</v>
      </c>
      <c r="D195" s="271">
        <v>19093</v>
      </c>
      <c r="E195" s="271">
        <v>19093</v>
      </c>
      <c r="F195" s="175">
        <f t="shared" si="1"/>
        <v>1</v>
      </c>
    </row>
    <row r="196" spans="1:6" ht="12.75">
      <c r="A196" s="12"/>
      <c r="B196" s="12"/>
      <c r="C196" s="319" t="s">
        <v>728</v>
      </c>
      <c r="D196" s="271">
        <v>748</v>
      </c>
      <c r="E196" s="271">
        <v>674</v>
      </c>
      <c r="F196" s="175">
        <f t="shared" si="1"/>
        <v>0.9010695187165776</v>
      </c>
    </row>
    <row r="197" spans="1:6" ht="20.25" customHeight="1">
      <c r="A197" s="11">
        <v>851</v>
      </c>
      <c r="B197" s="11"/>
      <c r="C197" s="318" t="s">
        <v>217</v>
      </c>
      <c r="D197" s="22">
        <f>D206+D198+D202</f>
        <v>42500</v>
      </c>
      <c r="E197" s="22">
        <f>E206+E198+E202</f>
        <v>29168.73</v>
      </c>
      <c r="F197" s="5">
        <f t="shared" si="1"/>
        <v>0.6863230588235294</v>
      </c>
    </row>
    <row r="198" spans="1:6" ht="12.75">
      <c r="A198" s="11"/>
      <c r="B198" s="15">
        <v>85111</v>
      </c>
      <c r="C198" s="270" t="s">
        <v>8</v>
      </c>
      <c r="D198" s="23">
        <f>D199</f>
        <v>2500</v>
      </c>
      <c r="E198" s="23">
        <f>E199</f>
        <v>2499.12</v>
      </c>
      <c r="F198" s="14">
        <f>E198/D198</f>
        <v>0.999648</v>
      </c>
    </row>
    <row r="199" spans="1:6" ht="12.75">
      <c r="A199" s="11"/>
      <c r="B199" s="12"/>
      <c r="C199" s="319" t="s">
        <v>245</v>
      </c>
      <c r="D199" s="271">
        <f>D201</f>
        <v>2500</v>
      </c>
      <c r="E199" s="271">
        <f>E201</f>
        <v>2499.12</v>
      </c>
      <c r="F199" s="175">
        <f>E199/D199</f>
        <v>0.999648</v>
      </c>
    </row>
    <row r="200" spans="1:6" ht="12.75">
      <c r="A200" s="11"/>
      <c r="B200" s="12"/>
      <c r="C200" s="319" t="s">
        <v>253</v>
      </c>
      <c r="D200" s="271"/>
      <c r="E200" s="271"/>
      <c r="F200" s="175"/>
    </row>
    <row r="201" spans="1:6" ht="12.75">
      <c r="A201" s="11"/>
      <c r="B201" s="12"/>
      <c r="C201" s="319" t="s">
        <v>725</v>
      </c>
      <c r="D201" s="271">
        <v>2500</v>
      </c>
      <c r="E201" s="271">
        <v>2499.12</v>
      </c>
      <c r="F201" s="175">
        <f>E201/D201</f>
        <v>0.999648</v>
      </c>
    </row>
    <row r="202" spans="1:6" ht="12.75">
      <c r="A202" s="11"/>
      <c r="B202" s="15">
        <v>85153</v>
      </c>
      <c r="C202" s="270" t="s">
        <v>9</v>
      </c>
      <c r="D202" s="23">
        <f>D203</f>
        <v>2000</v>
      </c>
      <c r="E202" s="23">
        <f>E203</f>
        <v>0</v>
      </c>
      <c r="F202" s="14">
        <f>E202/D202</f>
        <v>0</v>
      </c>
    </row>
    <row r="203" spans="1:6" ht="12.75">
      <c r="A203" s="11"/>
      <c r="B203" s="12"/>
      <c r="C203" s="319" t="s">
        <v>245</v>
      </c>
      <c r="D203" s="271">
        <f>D205</f>
        <v>2000</v>
      </c>
      <c r="E203" s="271">
        <f>E205</f>
        <v>0</v>
      </c>
      <c r="F203" s="175">
        <f>E203/D203</f>
        <v>0</v>
      </c>
    </row>
    <row r="204" spans="1:6" ht="12.75">
      <c r="A204" s="11"/>
      <c r="B204" s="12"/>
      <c r="C204" s="319" t="s">
        <v>253</v>
      </c>
      <c r="D204" s="271"/>
      <c r="E204" s="271"/>
      <c r="F204" s="175"/>
    </row>
    <row r="205" spans="1:6" ht="12.75">
      <c r="A205" s="11"/>
      <c r="B205" s="12"/>
      <c r="C205" s="319" t="s">
        <v>725</v>
      </c>
      <c r="D205" s="271">
        <v>2000</v>
      </c>
      <c r="E205" s="271">
        <v>0</v>
      </c>
      <c r="F205" s="175">
        <f>E205/D205</f>
        <v>0</v>
      </c>
    </row>
    <row r="206" spans="1:6" ht="12.75">
      <c r="A206" s="12"/>
      <c r="B206" s="15">
        <v>85154</v>
      </c>
      <c r="C206" s="270" t="s">
        <v>276</v>
      </c>
      <c r="D206" s="23">
        <f>D207</f>
        <v>38000</v>
      </c>
      <c r="E206" s="23">
        <f>E207</f>
        <v>26669.61</v>
      </c>
      <c r="F206" s="14">
        <f t="shared" si="1"/>
        <v>0.7018318421052632</v>
      </c>
    </row>
    <row r="207" spans="1:6" ht="15.75" customHeight="1">
      <c r="A207" s="12"/>
      <c r="B207" s="12"/>
      <c r="C207" s="319" t="s">
        <v>245</v>
      </c>
      <c r="D207" s="271">
        <f>D209+D210</f>
        <v>38000</v>
      </c>
      <c r="E207" s="271">
        <f>E209+E210</f>
        <v>26669.61</v>
      </c>
      <c r="F207" s="175">
        <f t="shared" si="1"/>
        <v>0.7018318421052632</v>
      </c>
    </row>
    <row r="208" spans="1:6" ht="12.75">
      <c r="A208" s="12"/>
      <c r="B208" s="12"/>
      <c r="C208" s="319" t="s">
        <v>253</v>
      </c>
      <c r="D208" s="271"/>
      <c r="E208" s="271"/>
      <c r="F208" s="175"/>
    </row>
    <row r="209" spans="1:6" ht="12.75">
      <c r="A209" s="12"/>
      <c r="B209" s="12"/>
      <c r="C209" s="319" t="s">
        <v>12</v>
      </c>
      <c r="D209" s="271">
        <v>10500</v>
      </c>
      <c r="E209" s="271">
        <v>6986.33</v>
      </c>
      <c r="F209" s="175">
        <f t="shared" si="1"/>
        <v>0.6653647619047619</v>
      </c>
    </row>
    <row r="210" spans="1:6" ht="12.75">
      <c r="A210" s="12"/>
      <c r="B210" s="12"/>
      <c r="C210" s="319" t="s">
        <v>725</v>
      </c>
      <c r="D210" s="271">
        <v>27500</v>
      </c>
      <c r="E210" s="271">
        <v>19683.28</v>
      </c>
      <c r="F210" s="175">
        <f t="shared" si="1"/>
        <v>0.7157556363636364</v>
      </c>
    </row>
    <row r="211" spans="1:6" ht="19.5" customHeight="1">
      <c r="A211" s="11">
        <v>852</v>
      </c>
      <c r="B211" s="11"/>
      <c r="C211" s="318" t="s">
        <v>224</v>
      </c>
      <c r="D211" s="22">
        <f>D212+D219+D223+D228+D237+D243+D247+D233</f>
        <v>1326727.64</v>
      </c>
      <c r="E211" s="22">
        <f>E212+E219+E223+E228+E237+E243+E247+E233</f>
        <v>1228649.8800000001</v>
      </c>
      <c r="F211" s="5">
        <f t="shared" si="1"/>
        <v>0.9260754377590266</v>
      </c>
    </row>
    <row r="212" spans="1:6" ht="78.75" customHeight="1">
      <c r="A212" s="12"/>
      <c r="B212" s="15">
        <v>85212</v>
      </c>
      <c r="C212" s="327" t="s">
        <v>347</v>
      </c>
      <c r="D212" s="23">
        <f>D213</f>
        <v>844062.21</v>
      </c>
      <c r="E212" s="23">
        <f>E213</f>
        <v>796425.34</v>
      </c>
      <c r="F212" s="14">
        <f t="shared" si="1"/>
        <v>0.9435623708352018</v>
      </c>
    </row>
    <row r="213" spans="1:6" ht="12.75">
      <c r="A213" s="12"/>
      <c r="B213" s="12"/>
      <c r="C213" s="319" t="s">
        <v>245</v>
      </c>
      <c r="D213" s="271">
        <f>D215+D216+D217+D218</f>
        <v>844062.21</v>
      </c>
      <c r="E213" s="271">
        <f>E215+E216+E217+E218</f>
        <v>796425.34</v>
      </c>
      <c r="F213" s="175">
        <f t="shared" si="1"/>
        <v>0.9435623708352018</v>
      </c>
    </row>
    <row r="214" spans="1:6" ht="12.75">
      <c r="A214" s="12"/>
      <c r="B214" s="12"/>
      <c r="C214" s="319" t="s">
        <v>253</v>
      </c>
      <c r="D214" s="271"/>
      <c r="E214" s="271"/>
      <c r="F214" s="175"/>
    </row>
    <row r="215" spans="1:6" ht="12.75">
      <c r="A215" s="12"/>
      <c r="B215" s="12"/>
      <c r="C215" s="319" t="s">
        <v>12</v>
      </c>
      <c r="D215" s="271">
        <v>47652</v>
      </c>
      <c r="E215" s="271">
        <v>42578.87</v>
      </c>
      <c r="F215" s="175">
        <f t="shared" si="1"/>
        <v>0.893537941744313</v>
      </c>
    </row>
    <row r="216" spans="1:6" ht="12.75">
      <c r="A216" s="12"/>
      <c r="B216" s="12"/>
      <c r="C216" s="319" t="s">
        <v>725</v>
      </c>
      <c r="D216" s="271">
        <v>9263.21</v>
      </c>
      <c r="E216" s="271">
        <v>9141.52</v>
      </c>
      <c r="F216" s="175">
        <f t="shared" si="1"/>
        <v>0.986863085258782</v>
      </c>
    </row>
    <row r="217" spans="1:6" ht="12.75">
      <c r="A217" s="12"/>
      <c r="B217" s="12"/>
      <c r="C217" s="319" t="s">
        <v>728</v>
      </c>
      <c r="D217" s="271">
        <v>1360</v>
      </c>
      <c r="E217" s="271">
        <v>1360</v>
      </c>
      <c r="F217" s="175">
        <f t="shared" si="1"/>
        <v>1</v>
      </c>
    </row>
    <row r="218" spans="1:6" ht="12.75">
      <c r="A218" s="12"/>
      <c r="B218" s="12"/>
      <c r="C218" s="319" t="s">
        <v>727</v>
      </c>
      <c r="D218" s="271">
        <v>785787</v>
      </c>
      <c r="E218" s="271">
        <v>743344.95</v>
      </c>
      <c r="F218" s="175">
        <f t="shared" si="1"/>
        <v>0.9459878440340702</v>
      </c>
    </row>
    <row r="219" spans="1:6" ht="60.75" customHeight="1">
      <c r="A219" s="12"/>
      <c r="B219" s="15">
        <v>85213</v>
      </c>
      <c r="C219" s="270" t="s">
        <v>277</v>
      </c>
      <c r="D219" s="23">
        <f>D220</f>
        <v>3654</v>
      </c>
      <c r="E219" s="23">
        <f>E220</f>
        <v>2996.75</v>
      </c>
      <c r="F219" s="14">
        <f t="shared" si="1"/>
        <v>0.8201286261631089</v>
      </c>
    </row>
    <row r="220" spans="1:6" ht="12.75">
      <c r="A220" s="12"/>
      <c r="B220" s="12"/>
      <c r="C220" s="319" t="s">
        <v>245</v>
      </c>
      <c r="D220" s="271">
        <f>D222</f>
        <v>3654</v>
      </c>
      <c r="E220" s="271">
        <f>E222</f>
        <v>2996.75</v>
      </c>
      <c r="F220" s="175">
        <f t="shared" si="1"/>
        <v>0.8201286261631089</v>
      </c>
    </row>
    <row r="221" spans="1:6" ht="12.75">
      <c r="A221" s="12"/>
      <c r="B221" s="12"/>
      <c r="C221" s="319" t="s">
        <v>253</v>
      </c>
      <c r="D221" s="271"/>
      <c r="E221" s="271"/>
      <c r="F221" s="175"/>
    </row>
    <row r="222" spans="1:6" ht="12.75">
      <c r="A222" s="12"/>
      <c r="B222" s="12"/>
      <c r="C222" s="319" t="s">
        <v>725</v>
      </c>
      <c r="D222" s="271">
        <v>3654</v>
      </c>
      <c r="E222" s="271">
        <v>2996.75</v>
      </c>
      <c r="F222" s="175">
        <f t="shared" si="1"/>
        <v>0.8201286261631089</v>
      </c>
    </row>
    <row r="223" spans="1:6" ht="35.25" customHeight="1">
      <c r="A223" s="12"/>
      <c r="B223" s="15">
        <v>85214</v>
      </c>
      <c r="C223" s="270" t="s">
        <v>278</v>
      </c>
      <c r="D223" s="23">
        <f>D224</f>
        <v>56219</v>
      </c>
      <c r="E223" s="23">
        <f>E224</f>
        <v>56215.86</v>
      </c>
      <c r="F223" s="14">
        <f t="shared" si="1"/>
        <v>0.999944146996567</v>
      </c>
    </row>
    <row r="224" spans="1:6" ht="12.75">
      <c r="A224" s="12"/>
      <c r="B224" s="12"/>
      <c r="C224" s="319" t="s">
        <v>245</v>
      </c>
      <c r="D224" s="272">
        <f>D226+D227</f>
        <v>56219</v>
      </c>
      <c r="E224" s="272">
        <f>E226+E227</f>
        <v>56215.86</v>
      </c>
      <c r="F224" s="321">
        <f t="shared" si="1"/>
        <v>0.999944146996567</v>
      </c>
    </row>
    <row r="225" spans="1:6" ht="12.75">
      <c r="A225" s="12"/>
      <c r="B225" s="12"/>
      <c r="C225" s="319" t="s">
        <v>253</v>
      </c>
      <c r="D225" s="272"/>
      <c r="E225" s="272"/>
      <c r="F225" s="321"/>
    </row>
    <row r="226" spans="1:6" ht="12.75">
      <c r="A226" s="12"/>
      <c r="B226" s="12"/>
      <c r="C226" s="319" t="s">
        <v>727</v>
      </c>
      <c r="D226" s="272">
        <v>56219</v>
      </c>
      <c r="E226" s="272">
        <v>56215.86</v>
      </c>
      <c r="F226" s="321">
        <f t="shared" si="1"/>
        <v>0.999944146996567</v>
      </c>
    </row>
    <row r="227" spans="1:6" ht="12.75" hidden="1">
      <c r="A227" s="12"/>
      <c r="B227" s="12"/>
      <c r="C227" s="319" t="s">
        <v>728</v>
      </c>
      <c r="D227" s="272"/>
      <c r="E227" s="272"/>
      <c r="F227" s="321" t="e">
        <f t="shared" si="1"/>
        <v>#DIV/0!</v>
      </c>
    </row>
    <row r="228" spans="1:6" ht="12.75">
      <c r="A228" s="12"/>
      <c r="B228" s="15">
        <v>85215</v>
      </c>
      <c r="C228" s="270" t="s">
        <v>279</v>
      </c>
      <c r="D228" s="23">
        <f>D229</f>
        <v>9085</v>
      </c>
      <c r="E228" s="23">
        <f>E229</f>
        <v>5076.820000000001</v>
      </c>
      <c r="F228" s="14">
        <f t="shared" si="1"/>
        <v>0.5588134287286737</v>
      </c>
    </row>
    <row r="229" spans="1:6" ht="12.75">
      <c r="A229" s="12"/>
      <c r="B229" s="12"/>
      <c r="C229" s="319" t="s">
        <v>245</v>
      </c>
      <c r="D229" s="272">
        <f>D231+D232</f>
        <v>9085</v>
      </c>
      <c r="E229" s="272">
        <f>E231+E232</f>
        <v>5076.820000000001</v>
      </c>
      <c r="F229" s="321">
        <f t="shared" si="1"/>
        <v>0.5588134287286737</v>
      </c>
    </row>
    <row r="230" spans="1:6" ht="12.75">
      <c r="A230" s="12"/>
      <c r="B230" s="12"/>
      <c r="C230" s="319" t="s">
        <v>253</v>
      </c>
      <c r="D230" s="24"/>
      <c r="E230" s="24"/>
      <c r="F230" s="6"/>
    </row>
    <row r="231" spans="1:6" ht="12.75">
      <c r="A231" s="12"/>
      <c r="B231" s="12"/>
      <c r="C231" s="319" t="s">
        <v>725</v>
      </c>
      <c r="D231" s="271">
        <v>1050</v>
      </c>
      <c r="E231" s="271">
        <v>693.72</v>
      </c>
      <c r="F231" s="175">
        <f t="shared" si="1"/>
        <v>0.6606857142857143</v>
      </c>
    </row>
    <row r="232" spans="1:6" ht="12.75">
      <c r="A232" s="12"/>
      <c r="B232" s="12"/>
      <c r="C232" s="319" t="s">
        <v>727</v>
      </c>
      <c r="D232" s="271">
        <v>8035</v>
      </c>
      <c r="E232" s="271">
        <v>4383.1</v>
      </c>
      <c r="F232" s="175">
        <f t="shared" si="1"/>
        <v>0.5455009334163037</v>
      </c>
    </row>
    <row r="233" spans="1:6" ht="15" customHeight="1">
      <c r="A233" s="12"/>
      <c r="B233" s="15">
        <v>85216</v>
      </c>
      <c r="C233" s="270" t="s">
        <v>729</v>
      </c>
      <c r="D233" s="23">
        <f>D234</f>
        <v>27343</v>
      </c>
      <c r="E233" s="23">
        <f>E234</f>
        <v>22165.11</v>
      </c>
      <c r="F233" s="14">
        <f>E233/D233</f>
        <v>0.8106319716197931</v>
      </c>
    </row>
    <row r="234" spans="1:6" ht="12.75">
      <c r="A234" s="12"/>
      <c r="B234" s="12"/>
      <c r="C234" s="319" t="s">
        <v>245</v>
      </c>
      <c r="D234" s="271">
        <f>D236</f>
        <v>27343</v>
      </c>
      <c r="E234" s="271">
        <f>E236</f>
        <v>22165.11</v>
      </c>
      <c r="F234" s="175">
        <f>E234/D234</f>
        <v>0.8106319716197931</v>
      </c>
    </row>
    <row r="235" spans="1:6" ht="12.75">
      <c r="A235" s="12"/>
      <c r="B235" s="12"/>
      <c r="C235" s="319" t="s">
        <v>253</v>
      </c>
      <c r="D235" s="24"/>
      <c r="E235" s="24"/>
      <c r="F235" s="175"/>
    </row>
    <row r="236" spans="1:6" ht="12.75">
      <c r="A236" s="12"/>
      <c r="B236" s="12"/>
      <c r="C236" s="319" t="s">
        <v>727</v>
      </c>
      <c r="D236" s="271">
        <v>27343</v>
      </c>
      <c r="E236" s="271">
        <v>22165.11</v>
      </c>
      <c r="F236" s="175">
        <f>E236/D236</f>
        <v>0.8106319716197931</v>
      </c>
    </row>
    <row r="237" spans="1:6" ht="15" customHeight="1">
      <c r="A237" s="12"/>
      <c r="B237" s="15">
        <v>85219</v>
      </c>
      <c r="C237" s="270" t="s">
        <v>280</v>
      </c>
      <c r="D237" s="23">
        <f>D238</f>
        <v>138066</v>
      </c>
      <c r="E237" s="23">
        <f>E238</f>
        <v>117484.62999999999</v>
      </c>
      <c r="F237" s="14">
        <f t="shared" si="1"/>
        <v>0.8509309315834456</v>
      </c>
    </row>
    <row r="238" spans="1:6" ht="12.75">
      <c r="A238" s="12"/>
      <c r="B238" s="12"/>
      <c r="C238" s="319" t="s">
        <v>245</v>
      </c>
      <c r="D238" s="271">
        <f>D240+D241+D242</f>
        <v>138066</v>
      </c>
      <c r="E238" s="271">
        <f>E240+E241+E242</f>
        <v>117484.62999999999</v>
      </c>
      <c r="F238" s="175">
        <f t="shared" si="1"/>
        <v>0.8509309315834456</v>
      </c>
    </row>
    <row r="239" spans="1:6" ht="12.75">
      <c r="A239" s="12"/>
      <c r="B239" s="12"/>
      <c r="C239" s="319" t="s">
        <v>253</v>
      </c>
      <c r="D239" s="271"/>
      <c r="E239" s="271"/>
      <c r="F239" s="175"/>
    </row>
    <row r="240" spans="1:6" ht="12.75">
      <c r="A240" s="12"/>
      <c r="B240" s="12"/>
      <c r="C240" s="319" t="s">
        <v>714</v>
      </c>
      <c r="D240" s="271">
        <v>123206</v>
      </c>
      <c r="E240" s="271">
        <v>106483.37</v>
      </c>
      <c r="F240" s="175">
        <f t="shared" si="1"/>
        <v>0.8642709770628053</v>
      </c>
    </row>
    <row r="241" spans="1:6" ht="12.75">
      <c r="A241" s="12"/>
      <c r="B241" s="12"/>
      <c r="C241" s="319" t="s">
        <v>725</v>
      </c>
      <c r="D241" s="271">
        <v>14516</v>
      </c>
      <c r="E241" s="271">
        <v>10691.42</v>
      </c>
      <c r="F241" s="175">
        <f t="shared" si="1"/>
        <v>0.7365265913474787</v>
      </c>
    </row>
    <row r="242" spans="1:6" ht="12.75">
      <c r="A242" s="12"/>
      <c r="B242" s="12"/>
      <c r="C242" s="319" t="s">
        <v>727</v>
      </c>
      <c r="D242" s="271">
        <v>344</v>
      </c>
      <c r="E242" s="271">
        <v>309.84</v>
      </c>
      <c r="F242" s="175">
        <f t="shared" si="1"/>
        <v>0.9006976744186046</v>
      </c>
    </row>
    <row r="243" spans="1:6" ht="38.25" customHeight="1">
      <c r="A243" s="12"/>
      <c r="B243" s="16">
        <v>85228</v>
      </c>
      <c r="C243" s="270" t="s">
        <v>281</v>
      </c>
      <c r="D243" s="25">
        <f>D244</f>
        <v>27689</v>
      </c>
      <c r="E243" s="25">
        <f>E244</f>
        <v>18508</v>
      </c>
      <c r="F243" s="14">
        <f t="shared" si="1"/>
        <v>0.6684242840117014</v>
      </c>
    </row>
    <row r="244" spans="1:6" ht="12.75">
      <c r="A244" s="12"/>
      <c r="B244" s="12"/>
      <c r="C244" s="319" t="s">
        <v>245</v>
      </c>
      <c r="D244" s="271">
        <f>D246</f>
        <v>27689</v>
      </c>
      <c r="E244" s="271">
        <f>E246</f>
        <v>18508</v>
      </c>
      <c r="F244" s="175">
        <f t="shared" si="1"/>
        <v>0.6684242840117014</v>
      </c>
    </row>
    <row r="245" spans="1:6" ht="12.75">
      <c r="A245" s="12"/>
      <c r="B245" s="12"/>
      <c r="C245" s="319" t="s">
        <v>253</v>
      </c>
      <c r="D245" s="271"/>
      <c r="E245" s="271"/>
      <c r="F245" s="175"/>
    </row>
    <row r="246" spans="1:6" ht="12.75">
      <c r="A246" s="12"/>
      <c r="B246" s="12"/>
      <c r="C246" s="319" t="s">
        <v>12</v>
      </c>
      <c r="D246" s="271">
        <v>27689</v>
      </c>
      <c r="E246" s="271">
        <v>18508</v>
      </c>
      <c r="F246" s="175">
        <f t="shared" si="1"/>
        <v>0.6684242840117014</v>
      </c>
    </row>
    <row r="247" spans="1:6" ht="15.75" customHeight="1">
      <c r="A247" s="12"/>
      <c r="B247" s="15">
        <v>85295</v>
      </c>
      <c r="C247" s="270" t="s">
        <v>252</v>
      </c>
      <c r="D247" s="23">
        <f>D248</f>
        <v>220609.43</v>
      </c>
      <c r="E247" s="23">
        <f>E248</f>
        <v>209777.37</v>
      </c>
      <c r="F247" s="14">
        <f t="shared" si="1"/>
        <v>0.950899379051929</v>
      </c>
    </row>
    <row r="248" spans="1:6" ht="12.75">
      <c r="A248" s="12"/>
      <c r="B248" s="12"/>
      <c r="C248" s="319" t="s">
        <v>245</v>
      </c>
      <c r="D248" s="271">
        <f>D250+D251+D252</f>
        <v>220609.43</v>
      </c>
      <c r="E248" s="271">
        <f>E250+E251+E252</f>
        <v>209777.37</v>
      </c>
      <c r="F248" s="175">
        <f t="shared" si="1"/>
        <v>0.950899379051929</v>
      </c>
    </row>
    <row r="249" spans="1:6" ht="12.75">
      <c r="A249" s="12"/>
      <c r="B249" s="12"/>
      <c r="C249" s="319" t="s">
        <v>253</v>
      </c>
      <c r="D249" s="271"/>
      <c r="E249" s="271"/>
      <c r="F249" s="175"/>
    </row>
    <row r="250" spans="1:6" ht="12.75">
      <c r="A250" s="12"/>
      <c r="B250" s="12"/>
      <c r="C250" s="319" t="s">
        <v>725</v>
      </c>
      <c r="D250" s="271">
        <v>76721.16</v>
      </c>
      <c r="E250" s="271">
        <v>69054.05</v>
      </c>
      <c r="F250" s="175">
        <f t="shared" si="1"/>
        <v>0.9000652492741247</v>
      </c>
    </row>
    <row r="251" spans="1:6" ht="12.75">
      <c r="A251" s="12"/>
      <c r="B251" s="12"/>
      <c r="C251" s="319" t="s">
        <v>727</v>
      </c>
      <c r="D251" s="271">
        <v>37185</v>
      </c>
      <c r="E251" s="271">
        <v>34710.46</v>
      </c>
      <c r="F251" s="175">
        <f t="shared" si="1"/>
        <v>0.933453274169692</v>
      </c>
    </row>
    <row r="252" spans="1:6" ht="22.5">
      <c r="A252" s="12"/>
      <c r="B252" s="12"/>
      <c r="C252" s="319" t="s">
        <v>730</v>
      </c>
      <c r="D252" s="271">
        <v>106703.27</v>
      </c>
      <c r="E252" s="271">
        <v>106012.86</v>
      </c>
      <c r="F252" s="175">
        <f t="shared" si="1"/>
        <v>0.9935296265990723</v>
      </c>
    </row>
    <row r="253" spans="1:6" ht="31.5" customHeight="1">
      <c r="A253" s="11">
        <v>854</v>
      </c>
      <c r="B253" s="11"/>
      <c r="C253" s="318" t="s">
        <v>225</v>
      </c>
      <c r="D253" s="22">
        <f>D254+D260+D264</f>
        <v>304839</v>
      </c>
      <c r="E253" s="22">
        <f>E254+E260+E264</f>
        <v>304389.54</v>
      </c>
      <c r="F253" s="5">
        <f t="shared" si="1"/>
        <v>0.9985255823565882</v>
      </c>
    </row>
    <row r="254" spans="1:6" ht="12.75">
      <c r="A254" s="12"/>
      <c r="B254" s="15">
        <v>85401</v>
      </c>
      <c r="C254" s="270" t="s">
        <v>282</v>
      </c>
      <c r="D254" s="23">
        <f>D255</f>
        <v>263965</v>
      </c>
      <c r="E254" s="23">
        <f>E255</f>
        <v>263635.54</v>
      </c>
      <c r="F254" s="14">
        <f t="shared" si="1"/>
        <v>0.9987518799840888</v>
      </c>
    </row>
    <row r="255" spans="1:6" ht="12.75">
      <c r="A255" s="12"/>
      <c r="B255" s="12"/>
      <c r="C255" s="319" t="s">
        <v>245</v>
      </c>
      <c r="D255" s="323">
        <f>D257+D258+D259</f>
        <v>263965</v>
      </c>
      <c r="E255" s="323">
        <f>E257+E258+E259</f>
        <v>263635.54</v>
      </c>
      <c r="F255" s="324">
        <f t="shared" si="1"/>
        <v>0.9987518799840888</v>
      </c>
    </row>
    <row r="256" spans="1:6" ht="12.75">
      <c r="A256" s="12"/>
      <c r="B256" s="12"/>
      <c r="C256" s="319" t="s">
        <v>253</v>
      </c>
      <c r="D256" s="323"/>
      <c r="E256" s="323"/>
      <c r="F256" s="324"/>
    </row>
    <row r="257" spans="1:6" ht="12.75">
      <c r="A257" s="12"/>
      <c r="B257" s="12"/>
      <c r="C257" s="319" t="s">
        <v>12</v>
      </c>
      <c r="D257" s="323">
        <v>150303</v>
      </c>
      <c r="E257" s="323">
        <v>150273.08</v>
      </c>
      <c r="F257" s="324">
        <f aca="true" t="shared" si="2" ref="F257:F326">E257/D257</f>
        <v>0.9998009354437369</v>
      </c>
    </row>
    <row r="258" spans="1:6" ht="12.75">
      <c r="A258" s="12"/>
      <c r="B258" s="12"/>
      <c r="C258" s="319" t="s">
        <v>725</v>
      </c>
      <c r="D258" s="323">
        <v>113222</v>
      </c>
      <c r="E258" s="323">
        <v>113213.46</v>
      </c>
      <c r="F258" s="324">
        <f t="shared" si="2"/>
        <v>0.9999245729628518</v>
      </c>
    </row>
    <row r="259" spans="1:6" ht="12.75">
      <c r="A259" s="12"/>
      <c r="B259" s="12"/>
      <c r="C259" s="319" t="s">
        <v>727</v>
      </c>
      <c r="D259" s="323">
        <v>440</v>
      </c>
      <c r="E259" s="323">
        <v>149</v>
      </c>
      <c r="F259" s="324">
        <f t="shared" si="2"/>
        <v>0.3386363636363636</v>
      </c>
    </row>
    <row r="260" spans="1:6" ht="12.75">
      <c r="A260" s="12"/>
      <c r="B260" s="15">
        <v>85415</v>
      </c>
      <c r="C260" s="270" t="s">
        <v>283</v>
      </c>
      <c r="D260" s="23">
        <f>D261</f>
        <v>40754</v>
      </c>
      <c r="E260" s="23">
        <f>E261</f>
        <v>40754</v>
      </c>
      <c r="F260" s="14">
        <f t="shared" si="2"/>
        <v>1</v>
      </c>
    </row>
    <row r="261" spans="1:6" ht="12.75">
      <c r="A261" s="12"/>
      <c r="B261" s="12"/>
      <c r="C261" s="319" t="s">
        <v>245</v>
      </c>
      <c r="D261" s="271">
        <f>D263</f>
        <v>40754</v>
      </c>
      <c r="E261" s="271">
        <f>E263</f>
        <v>40754</v>
      </c>
      <c r="F261" s="175">
        <f t="shared" si="2"/>
        <v>1</v>
      </c>
    </row>
    <row r="262" spans="1:6" ht="12.75">
      <c r="A262" s="12"/>
      <c r="B262" s="12"/>
      <c r="C262" s="319" t="s">
        <v>253</v>
      </c>
      <c r="D262" s="271"/>
      <c r="E262" s="271"/>
      <c r="F262" s="175"/>
    </row>
    <row r="263" spans="1:6" ht="12.75">
      <c r="A263" s="12"/>
      <c r="B263" s="12"/>
      <c r="C263" s="319" t="s">
        <v>727</v>
      </c>
      <c r="D263" s="271">
        <v>40754</v>
      </c>
      <c r="E263" s="271">
        <v>40754</v>
      </c>
      <c r="F263" s="175">
        <f t="shared" si="2"/>
        <v>1</v>
      </c>
    </row>
    <row r="264" spans="1:6" ht="24">
      <c r="A264" s="12"/>
      <c r="B264" s="15">
        <v>85446</v>
      </c>
      <c r="C264" s="270" t="s">
        <v>275</v>
      </c>
      <c r="D264" s="23">
        <f>D265</f>
        <v>120</v>
      </c>
      <c r="E264" s="23">
        <f>E265</f>
        <v>0</v>
      </c>
      <c r="F264" s="14">
        <f t="shared" si="2"/>
        <v>0</v>
      </c>
    </row>
    <row r="265" spans="1:6" ht="12.75">
      <c r="A265" s="12"/>
      <c r="B265" s="12"/>
      <c r="C265" s="319" t="s">
        <v>245</v>
      </c>
      <c r="D265" s="271">
        <f>D267</f>
        <v>120</v>
      </c>
      <c r="E265" s="271">
        <v>0</v>
      </c>
      <c r="F265" s="175">
        <f t="shared" si="2"/>
        <v>0</v>
      </c>
    </row>
    <row r="266" spans="1:6" ht="12.75">
      <c r="A266" s="12"/>
      <c r="B266" s="12"/>
      <c r="C266" s="319" t="s">
        <v>253</v>
      </c>
      <c r="D266" s="271"/>
      <c r="E266" s="271"/>
      <c r="F266" s="175"/>
    </row>
    <row r="267" spans="1:6" ht="12.75">
      <c r="A267" s="12"/>
      <c r="B267" s="12"/>
      <c r="C267" s="319" t="s">
        <v>725</v>
      </c>
      <c r="D267" s="271">
        <v>120</v>
      </c>
      <c r="E267" s="271">
        <v>0</v>
      </c>
      <c r="F267" s="175">
        <f t="shared" si="2"/>
        <v>0</v>
      </c>
    </row>
    <row r="268" spans="1:6" ht="30.75" customHeight="1">
      <c r="A268" s="17">
        <v>900</v>
      </c>
      <c r="B268" s="17"/>
      <c r="C268" s="318" t="s">
        <v>284</v>
      </c>
      <c r="D268" s="26">
        <f>D269+D275+D285+D293+D281+D289</f>
        <v>258186</v>
      </c>
      <c r="E268" s="26">
        <f>E269+E275+E285+E293+E281+E289</f>
        <v>196301.33000000002</v>
      </c>
      <c r="F268" s="5">
        <f t="shared" si="2"/>
        <v>0.7603097379408644</v>
      </c>
    </row>
    <row r="269" spans="1:6" ht="27.75" customHeight="1">
      <c r="A269" s="12"/>
      <c r="B269" s="15">
        <v>90001</v>
      </c>
      <c r="C269" s="270" t="s">
        <v>285</v>
      </c>
      <c r="D269" s="23">
        <f>D270</f>
        <v>89305</v>
      </c>
      <c r="E269" s="23">
        <f>E270</f>
        <v>62010.19</v>
      </c>
      <c r="F269" s="14">
        <f t="shared" si="2"/>
        <v>0.6943641453446056</v>
      </c>
    </row>
    <row r="270" spans="1:6" ht="12.75">
      <c r="A270" s="12"/>
      <c r="B270" s="12"/>
      <c r="C270" s="319" t="s">
        <v>245</v>
      </c>
      <c r="D270" s="271">
        <f>D272+D273+D274</f>
        <v>89305</v>
      </c>
      <c r="E270" s="271">
        <f>E272+E273+E274</f>
        <v>62010.19</v>
      </c>
      <c r="F270" s="175">
        <f t="shared" si="2"/>
        <v>0.6943641453446056</v>
      </c>
    </row>
    <row r="271" spans="1:6" ht="12.75">
      <c r="A271" s="12"/>
      <c r="B271" s="12"/>
      <c r="C271" s="319" t="s">
        <v>253</v>
      </c>
      <c r="D271" s="271"/>
      <c r="E271" s="271"/>
      <c r="F271" s="175"/>
    </row>
    <row r="272" spans="1:6" ht="12.75">
      <c r="A272" s="12"/>
      <c r="B272" s="12"/>
      <c r="C272" s="319" t="s">
        <v>12</v>
      </c>
      <c r="D272" s="271">
        <v>26205</v>
      </c>
      <c r="E272" s="271">
        <v>22803.2</v>
      </c>
      <c r="F272" s="175">
        <f t="shared" si="2"/>
        <v>0.870185079183362</v>
      </c>
    </row>
    <row r="273" spans="1:6" ht="12.75">
      <c r="A273" s="12"/>
      <c r="B273" s="12"/>
      <c r="C273" s="319" t="s">
        <v>725</v>
      </c>
      <c r="D273" s="271">
        <v>62000</v>
      </c>
      <c r="E273" s="271">
        <v>38160.18</v>
      </c>
      <c r="F273" s="175">
        <f t="shared" si="2"/>
        <v>0.6154867741935484</v>
      </c>
    </row>
    <row r="274" spans="1:6" ht="12.75">
      <c r="A274" s="12"/>
      <c r="B274" s="12"/>
      <c r="C274" s="319" t="s">
        <v>727</v>
      </c>
      <c r="D274" s="271">
        <v>1100</v>
      </c>
      <c r="E274" s="271">
        <v>1046.81</v>
      </c>
      <c r="F274" s="175">
        <f t="shared" si="2"/>
        <v>0.9516454545454545</v>
      </c>
    </row>
    <row r="275" spans="1:6" ht="15.75" customHeight="1">
      <c r="A275" s="12"/>
      <c r="B275" s="15">
        <v>90003</v>
      </c>
      <c r="C275" s="270" t="s">
        <v>286</v>
      </c>
      <c r="D275" s="23">
        <f>D276</f>
        <v>48128</v>
      </c>
      <c r="E275" s="23">
        <f>E276</f>
        <v>40394.32</v>
      </c>
      <c r="F275" s="14">
        <f t="shared" si="2"/>
        <v>0.8393101728723404</v>
      </c>
    </row>
    <row r="276" spans="1:6" ht="12.75">
      <c r="A276" s="12"/>
      <c r="B276" s="12"/>
      <c r="C276" s="319" t="s">
        <v>245</v>
      </c>
      <c r="D276" s="271">
        <f>D278+D279+D280</f>
        <v>48128</v>
      </c>
      <c r="E276" s="271">
        <f>E278+E279+E280</f>
        <v>40394.32</v>
      </c>
      <c r="F276" s="175">
        <f t="shared" si="2"/>
        <v>0.8393101728723404</v>
      </c>
    </row>
    <row r="277" spans="1:6" ht="12.75">
      <c r="A277" s="12"/>
      <c r="B277" s="12"/>
      <c r="C277" s="319" t="s">
        <v>253</v>
      </c>
      <c r="D277" s="271"/>
      <c r="E277" s="271"/>
      <c r="F277" s="175"/>
    </row>
    <row r="278" spans="1:6" ht="12.75">
      <c r="A278" s="12"/>
      <c r="B278" s="12"/>
      <c r="C278" s="319" t="s">
        <v>12</v>
      </c>
      <c r="D278" s="271">
        <v>30528</v>
      </c>
      <c r="E278" s="271">
        <v>27922.56</v>
      </c>
      <c r="F278" s="175">
        <f t="shared" si="2"/>
        <v>0.9146540880503146</v>
      </c>
    </row>
    <row r="279" spans="1:6" ht="12.75">
      <c r="A279" s="12"/>
      <c r="B279" s="12"/>
      <c r="C279" s="319" t="s">
        <v>725</v>
      </c>
      <c r="D279" s="271">
        <v>17000</v>
      </c>
      <c r="E279" s="271">
        <v>11927.95</v>
      </c>
      <c r="F279" s="175">
        <f t="shared" si="2"/>
        <v>0.7016441176470589</v>
      </c>
    </row>
    <row r="280" spans="1:6" ht="12.75">
      <c r="A280" s="12"/>
      <c r="B280" s="12"/>
      <c r="C280" s="319" t="s">
        <v>727</v>
      </c>
      <c r="D280" s="271">
        <v>600</v>
      </c>
      <c r="E280" s="271">
        <v>543.81</v>
      </c>
      <c r="F280" s="175">
        <f t="shared" si="2"/>
        <v>0.9063499999999999</v>
      </c>
    </row>
    <row r="281" spans="1:6" ht="24">
      <c r="A281" s="12"/>
      <c r="B281" s="15">
        <v>90004</v>
      </c>
      <c r="C281" s="270" t="s">
        <v>859</v>
      </c>
      <c r="D281" s="23">
        <f>D282</f>
        <v>10000</v>
      </c>
      <c r="E281" s="23">
        <f>E282</f>
        <v>0</v>
      </c>
      <c r="F281" s="14">
        <f>E281/D281</f>
        <v>0</v>
      </c>
    </row>
    <row r="282" spans="1:6" ht="12.75">
      <c r="A282" s="12"/>
      <c r="B282" s="12"/>
      <c r="C282" s="319" t="s">
        <v>248</v>
      </c>
      <c r="D282" s="271">
        <f>D284</f>
        <v>10000</v>
      </c>
      <c r="E282" s="271">
        <f>E284</f>
        <v>0</v>
      </c>
      <c r="F282" s="175">
        <f>E282/D282</f>
        <v>0</v>
      </c>
    </row>
    <row r="283" spans="1:6" ht="12.75">
      <c r="A283" s="12"/>
      <c r="B283" s="12"/>
      <c r="C283" s="319" t="s">
        <v>253</v>
      </c>
      <c r="D283" s="271"/>
      <c r="E283" s="271"/>
      <c r="F283" s="175"/>
    </row>
    <row r="284" spans="1:6" ht="12.75">
      <c r="A284" s="12"/>
      <c r="B284" s="12"/>
      <c r="C284" s="319" t="s">
        <v>726</v>
      </c>
      <c r="D284" s="271">
        <v>10000</v>
      </c>
      <c r="E284" s="271"/>
      <c r="F284" s="175">
        <f>E284/D284</f>
        <v>0</v>
      </c>
    </row>
    <row r="285" spans="1:6" ht="18" customHeight="1">
      <c r="A285" s="12"/>
      <c r="B285" s="15">
        <v>90015</v>
      </c>
      <c r="C285" s="270" t="s">
        <v>287</v>
      </c>
      <c r="D285" s="23">
        <f>D286</f>
        <v>99753</v>
      </c>
      <c r="E285" s="23">
        <f>E286</f>
        <v>89916.84</v>
      </c>
      <c r="F285" s="6">
        <f t="shared" si="2"/>
        <v>0.9013948452678114</v>
      </c>
    </row>
    <row r="286" spans="1:6" ht="12.75">
      <c r="A286" s="12"/>
      <c r="B286" s="15"/>
      <c r="C286" s="319" t="s">
        <v>245</v>
      </c>
      <c r="D286" s="271">
        <f>D288</f>
        <v>99753</v>
      </c>
      <c r="E286" s="271">
        <f>E288</f>
        <v>89916.84</v>
      </c>
      <c r="F286" s="175">
        <f t="shared" si="2"/>
        <v>0.9013948452678114</v>
      </c>
    </row>
    <row r="287" spans="1:6" ht="12.75">
      <c r="A287" s="12"/>
      <c r="B287" s="15"/>
      <c r="C287" s="319" t="s">
        <v>253</v>
      </c>
      <c r="D287" s="271"/>
      <c r="E287" s="271"/>
      <c r="F287" s="175"/>
    </row>
    <row r="288" spans="1:6" ht="12.75">
      <c r="A288" s="12"/>
      <c r="B288" s="15"/>
      <c r="C288" s="319" t="s">
        <v>725</v>
      </c>
      <c r="D288" s="271">
        <v>99753</v>
      </c>
      <c r="E288" s="271">
        <v>89916.84</v>
      </c>
      <c r="F288" s="175">
        <f t="shared" si="2"/>
        <v>0.9013948452678114</v>
      </c>
    </row>
    <row r="289" spans="1:6" ht="36" hidden="1">
      <c r="A289" s="12"/>
      <c r="B289" s="15">
        <v>90019</v>
      </c>
      <c r="C289" s="270" t="s">
        <v>860</v>
      </c>
      <c r="D289" s="23">
        <f>D290</f>
        <v>0</v>
      </c>
      <c r="E289" s="23">
        <f>E290</f>
        <v>0</v>
      </c>
      <c r="F289" s="6" t="e">
        <f>E289/D289</f>
        <v>#DIV/0!</v>
      </c>
    </row>
    <row r="290" spans="1:6" ht="12.75" hidden="1">
      <c r="A290" s="12"/>
      <c r="B290" s="15"/>
      <c r="C290" s="319" t="s">
        <v>245</v>
      </c>
      <c r="D290" s="271">
        <f>D292</f>
        <v>0</v>
      </c>
      <c r="E290" s="271">
        <f>E292</f>
        <v>0</v>
      </c>
      <c r="F290" s="175" t="e">
        <f>E290/D290</f>
        <v>#DIV/0!</v>
      </c>
    </row>
    <row r="291" spans="1:6" ht="12.75" hidden="1">
      <c r="A291" s="12"/>
      <c r="B291" s="15"/>
      <c r="C291" s="319" t="s">
        <v>253</v>
      </c>
      <c r="D291" s="271"/>
      <c r="E291" s="271"/>
      <c r="F291" s="175"/>
    </row>
    <row r="292" spans="1:6" ht="12.75" hidden="1">
      <c r="A292" s="12"/>
      <c r="B292" s="15"/>
      <c r="C292" s="319" t="s">
        <v>725</v>
      </c>
      <c r="D292" s="271"/>
      <c r="E292" s="271"/>
      <c r="F292" s="175" t="e">
        <f>E292/D292</f>
        <v>#DIV/0!</v>
      </c>
    </row>
    <row r="293" spans="1:6" ht="12.75">
      <c r="A293" s="12"/>
      <c r="B293" s="15">
        <v>90095</v>
      </c>
      <c r="C293" s="270" t="s">
        <v>252</v>
      </c>
      <c r="D293" s="23">
        <f>D294</f>
        <v>11000</v>
      </c>
      <c r="E293" s="23">
        <f>E294</f>
        <v>3979.98</v>
      </c>
      <c r="F293" s="6">
        <f>E293/D293</f>
        <v>0.36181636363636366</v>
      </c>
    </row>
    <row r="294" spans="1:6" ht="12.75">
      <c r="A294" s="12"/>
      <c r="B294" s="15"/>
      <c r="C294" s="319" t="s">
        <v>245</v>
      </c>
      <c r="D294" s="271">
        <f>D296</f>
        <v>11000</v>
      </c>
      <c r="E294" s="271">
        <f>E296</f>
        <v>3979.98</v>
      </c>
      <c r="F294" s="175">
        <f>E294/D294</f>
        <v>0.36181636363636366</v>
      </c>
    </row>
    <row r="295" spans="1:6" ht="12.75">
      <c r="A295" s="12"/>
      <c r="B295" s="15"/>
      <c r="C295" s="319" t="s">
        <v>253</v>
      </c>
      <c r="D295" s="271"/>
      <c r="E295" s="271"/>
      <c r="F295" s="175"/>
    </row>
    <row r="296" spans="1:6" ht="12.75">
      <c r="A296" s="12"/>
      <c r="B296" s="15"/>
      <c r="C296" s="319" t="s">
        <v>725</v>
      </c>
      <c r="D296" s="271">
        <v>11000</v>
      </c>
      <c r="E296" s="271">
        <v>3979.98</v>
      </c>
      <c r="F296" s="175">
        <f>E296/D296</f>
        <v>0.36181636363636366</v>
      </c>
    </row>
    <row r="297" spans="1:6" ht="24">
      <c r="A297" s="11">
        <v>921</v>
      </c>
      <c r="B297" s="11"/>
      <c r="C297" s="318" t="s">
        <v>303</v>
      </c>
      <c r="D297" s="22">
        <f>D298+D302+D306</f>
        <v>268523</v>
      </c>
      <c r="E297" s="22">
        <f>E298+E302+E306</f>
        <v>267121.72</v>
      </c>
      <c r="F297" s="5">
        <f t="shared" si="2"/>
        <v>0.9947815270945132</v>
      </c>
    </row>
    <row r="298" spans="1:6" ht="28.5" customHeight="1">
      <c r="A298" s="12"/>
      <c r="B298" s="15">
        <v>92109</v>
      </c>
      <c r="C298" s="270" t="s">
        <v>412</v>
      </c>
      <c r="D298" s="23">
        <f>D299</f>
        <v>164000</v>
      </c>
      <c r="E298" s="23">
        <f>E299</f>
        <v>164000</v>
      </c>
      <c r="F298" s="14">
        <f t="shared" si="2"/>
        <v>1</v>
      </c>
    </row>
    <row r="299" spans="1:6" ht="12.75">
      <c r="A299" s="12"/>
      <c r="B299" s="12"/>
      <c r="C299" s="319" t="s">
        <v>245</v>
      </c>
      <c r="D299" s="271">
        <f>D301</f>
        <v>164000</v>
      </c>
      <c r="E299" s="271">
        <f>E301</f>
        <v>164000</v>
      </c>
      <c r="F299" s="175">
        <f t="shared" si="2"/>
        <v>1</v>
      </c>
    </row>
    <row r="300" spans="1:6" ht="12.75">
      <c r="A300" s="12"/>
      <c r="B300" s="12"/>
      <c r="C300" s="319" t="s">
        <v>253</v>
      </c>
      <c r="D300" s="271"/>
      <c r="E300" s="271"/>
      <c r="F300" s="175"/>
    </row>
    <row r="301" spans="1:6" ht="12.75">
      <c r="A301" s="12"/>
      <c r="B301" s="12"/>
      <c r="C301" s="319" t="s">
        <v>728</v>
      </c>
      <c r="D301" s="271">
        <v>164000</v>
      </c>
      <c r="E301" s="271">
        <v>164000</v>
      </c>
      <c r="F301" s="175">
        <f t="shared" si="2"/>
        <v>1</v>
      </c>
    </row>
    <row r="302" spans="1:6" ht="16.5" customHeight="1">
      <c r="A302" s="12"/>
      <c r="B302" s="15">
        <v>92116</v>
      </c>
      <c r="C302" s="270" t="s">
        <v>304</v>
      </c>
      <c r="D302" s="23">
        <f>D303</f>
        <v>94000</v>
      </c>
      <c r="E302" s="23">
        <f>E303</f>
        <v>94000</v>
      </c>
      <c r="F302" s="6">
        <f t="shared" si="2"/>
        <v>1</v>
      </c>
    </row>
    <row r="303" spans="1:6" ht="12.75">
      <c r="A303" s="12"/>
      <c r="B303" s="12"/>
      <c r="C303" s="319" t="s">
        <v>245</v>
      </c>
      <c r="D303" s="271">
        <f>D305</f>
        <v>94000</v>
      </c>
      <c r="E303" s="271">
        <f>E305</f>
        <v>94000</v>
      </c>
      <c r="F303" s="175">
        <f t="shared" si="2"/>
        <v>1</v>
      </c>
    </row>
    <row r="304" spans="1:6" ht="12.75">
      <c r="A304" s="12"/>
      <c r="B304" s="12"/>
      <c r="C304" s="319" t="s">
        <v>253</v>
      </c>
      <c r="D304" s="271"/>
      <c r="E304" s="271"/>
      <c r="F304" s="175"/>
    </row>
    <row r="305" spans="1:6" ht="12.75">
      <c r="A305" s="12"/>
      <c r="B305" s="12"/>
      <c r="C305" s="319" t="s">
        <v>728</v>
      </c>
      <c r="D305" s="271">
        <v>94000</v>
      </c>
      <c r="E305" s="271">
        <v>94000</v>
      </c>
      <c r="F305" s="175">
        <f t="shared" si="2"/>
        <v>1</v>
      </c>
    </row>
    <row r="306" spans="1:6" ht="16.5" customHeight="1">
      <c r="A306" s="12"/>
      <c r="B306" s="15">
        <v>92195</v>
      </c>
      <c r="C306" s="270" t="s">
        <v>252</v>
      </c>
      <c r="D306" s="23">
        <f>D307</f>
        <v>10523</v>
      </c>
      <c r="E306" s="23">
        <f>E307</f>
        <v>9121.72</v>
      </c>
      <c r="F306" s="6">
        <f t="shared" si="2"/>
        <v>0.866836453482847</v>
      </c>
    </row>
    <row r="307" spans="1:6" ht="12.75">
      <c r="A307" s="12"/>
      <c r="B307" s="12"/>
      <c r="C307" s="319" t="s">
        <v>245</v>
      </c>
      <c r="D307" s="271">
        <f>D309+D310</f>
        <v>10523</v>
      </c>
      <c r="E307" s="271">
        <f>E309+E310</f>
        <v>9121.72</v>
      </c>
      <c r="F307" s="175">
        <f t="shared" si="2"/>
        <v>0.866836453482847</v>
      </c>
    </row>
    <row r="308" spans="1:6" ht="12.75">
      <c r="A308" s="12"/>
      <c r="B308" s="12"/>
      <c r="C308" s="319" t="s">
        <v>253</v>
      </c>
      <c r="D308" s="271"/>
      <c r="E308" s="271"/>
      <c r="F308" s="175"/>
    </row>
    <row r="309" spans="1:6" ht="12.75">
      <c r="A309" s="12"/>
      <c r="B309" s="12"/>
      <c r="C309" s="319" t="s">
        <v>12</v>
      </c>
      <c r="D309" s="271">
        <v>9523</v>
      </c>
      <c r="E309" s="271">
        <v>9121.72</v>
      </c>
      <c r="F309" s="175">
        <f t="shared" si="2"/>
        <v>0.957862018271553</v>
      </c>
    </row>
    <row r="310" spans="1:6" ht="12.75">
      <c r="A310" s="12"/>
      <c r="B310" s="12"/>
      <c r="C310" s="319" t="s">
        <v>725</v>
      </c>
      <c r="D310" s="271">
        <v>1000</v>
      </c>
      <c r="E310" s="271">
        <v>0</v>
      </c>
      <c r="F310" s="175">
        <f t="shared" si="2"/>
        <v>0</v>
      </c>
    </row>
    <row r="311" spans="1:6" ht="21.75" customHeight="1">
      <c r="A311" s="11">
        <v>926</v>
      </c>
      <c r="B311" s="11"/>
      <c r="C311" s="318" t="s">
        <v>305</v>
      </c>
      <c r="D311" s="22">
        <f>D321+D312</f>
        <v>479526</v>
      </c>
      <c r="E311" s="22">
        <f>E321+E312</f>
        <v>463379.56999999995</v>
      </c>
      <c r="F311" s="5">
        <f t="shared" si="2"/>
        <v>0.9663283534156645</v>
      </c>
    </row>
    <row r="312" spans="1:6" ht="12.75">
      <c r="A312" s="87"/>
      <c r="B312" s="15">
        <v>92601</v>
      </c>
      <c r="C312" s="327" t="s">
        <v>346</v>
      </c>
      <c r="D312" s="23">
        <f>D316+D313</f>
        <v>447526</v>
      </c>
      <c r="E312" s="23">
        <f>E316+E313</f>
        <v>433189.47</v>
      </c>
      <c r="F312" s="14">
        <f t="shared" si="2"/>
        <v>0.9679649227084013</v>
      </c>
    </row>
    <row r="313" spans="1:6" ht="12.75" hidden="1">
      <c r="A313" s="87"/>
      <c r="B313" s="15"/>
      <c r="C313" s="319" t="s">
        <v>245</v>
      </c>
      <c r="D313" s="271">
        <f>D315</f>
        <v>0</v>
      </c>
      <c r="E313" s="271">
        <f>E315</f>
        <v>0</v>
      </c>
      <c r="F313" s="175" t="e">
        <f>E313/D313</f>
        <v>#DIV/0!</v>
      </c>
    </row>
    <row r="314" spans="1:6" ht="12.75" hidden="1">
      <c r="A314" s="87"/>
      <c r="B314" s="15"/>
      <c r="C314" s="319" t="s">
        <v>253</v>
      </c>
      <c r="D314" s="271"/>
      <c r="E314" s="271"/>
      <c r="F314" s="175"/>
    </row>
    <row r="315" spans="1:6" ht="12.75" hidden="1">
      <c r="A315" s="87"/>
      <c r="B315" s="15"/>
      <c r="C315" s="319" t="s">
        <v>725</v>
      </c>
      <c r="D315" s="271"/>
      <c r="E315" s="271"/>
      <c r="F315" s="175" t="e">
        <f>E315/D315</f>
        <v>#DIV/0!</v>
      </c>
    </row>
    <row r="316" spans="1:6" ht="12.75">
      <c r="A316" s="87"/>
      <c r="B316" s="87"/>
      <c r="C316" s="319" t="s">
        <v>248</v>
      </c>
      <c r="D316" s="271">
        <f>D318</f>
        <v>447526</v>
      </c>
      <c r="E316" s="271">
        <f>E318</f>
        <v>433189.47</v>
      </c>
      <c r="F316" s="175">
        <f t="shared" si="2"/>
        <v>0.9679649227084013</v>
      </c>
    </row>
    <row r="317" spans="1:6" ht="12.75">
      <c r="A317" s="87"/>
      <c r="B317" s="87"/>
      <c r="C317" s="319" t="s">
        <v>253</v>
      </c>
      <c r="D317" s="271"/>
      <c r="E317" s="271"/>
      <c r="F317" s="175"/>
    </row>
    <row r="318" spans="1:6" ht="12.75">
      <c r="A318" s="87"/>
      <c r="B318" s="87"/>
      <c r="C318" s="319" t="s">
        <v>726</v>
      </c>
      <c r="D318" s="271">
        <v>447526</v>
      </c>
      <c r="E318" s="271">
        <v>433189.47</v>
      </c>
      <c r="F318" s="175">
        <f t="shared" si="2"/>
        <v>0.9679649227084013</v>
      </c>
    </row>
    <row r="319" spans="1:6" ht="12.75">
      <c r="A319" s="87"/>
      <c r="B319" s="87"/>
      <c r="C319" s="319" t="s">
        <v>253</v>
      </c>
      <c r="D319" s="271"/>
      <c r="E319" s="271"/>
      <c r="F319" s="175"/>
    </row>
    <row r="320" spans="1:6" ht="22.5">
      <c r="A320" s="87"/>
      <c r="B320" s="87"/>
      <c r="C320" s="319" t="s">
        <v>730</v>
      </c>
      <c r="D320" s="271">
        <v>433189.47</v>
      </c>
      <c r="E320" s="271">
        <v>433189.47</v>
      </c>
      <c r="F320" s="175">
        <f t="shared" si="2"/>
        <v>1</v>
      </c>
    </row>
    <row r="321" spans="1:6" ht="24">
      <c r="A321" s="12"/>
      <c r="B321" s="15">
        <v>92605</v>
      </c>
      <c r="C321" s="270" t="s">
        <v>306</v>
      </c>
      <c r="D321" s="23">
        <f>D322</f>
        <v>32000</v>
      </c>
      <c r="E321" s="23">
        <f>E322</f>
        <v>30190.1</v>
      </c>
      <c r="F321" s="14">
        <f t="shared" si="2"/>
        <v>0.9434406249999999</v>
      </c>
    </row>
    <row r="322" spans="1:6" ht="12.75">
      <c r="A322" s="12"/>
      <c r="B322" s="15"/>
      <c r="C322" s="319" t="s">
        <v>245</v>
      </c>
      <c r="D322" s="271">
        <f>D324+D325</f>
        <v>32000</v>
      </c>
      <c r="E322" s="271">
        <f>E324+E325</f>
        <v>30190.1</v>
      </c>
      <c r="F322" s="175">
        <f t="shared" si="2"/>
        <v>0.9434406249999999</v>
      </c>
    </row>
    <row r="323" spans="1:6" ht="12.75">
      <c r="A323" s="12"/>
      <c r="B323" s="15"/>
      <c r="C323" s="319" t="s">
        <v>253</v>
      </c>
      <c r="D323" s="271"/>
      <c r="E323" s="271"/>
      <c r="F323" s="175"/>
    </row>
    <row r="324" spans="1:6" ht="12.75">
      <c r="A324" s="12"/>
      <c r="B324" s="15"/>
      <c r="C324" s="319" t="s">
        <v>725</v>
      </c>
      <c r="D324" s="271">
        <v>2000</v>
      </c>
      <c r="E324" s="271">
        <v>190.1</v>
      </c>
      <c r="F324" s="175">
        <f t="shared" si="2"/>
        <v>0.09505</v>
      </c>
    </row>
    <row r="325" spans="1:6" ht="12.75">
      <c r="A325" s="12"/>
      <c r="B325" s="15"/>
      <c r="C325" s="319" t="s">
        <v>728</v>
      </c>
      <c r="D325" s="271">
        <v>30000</v>
      </c>
      <c r="E325" s="271">
        <v>30000</v>
      </c>
      <c r="F325" s="175">
        <f t="shared" si="2"/>
        <v>1</v>
      </c>
    </row>
    <row r="326" spans="1:6" ht="27" customHeight="1">
      <c r="A326" s="11"/>
      <c r="B326" s="11"/>
      <c r="C326" s="104" t="s">
        <v>226</v>
      </c>
      <c r="D326" s="22">
        <f>D8+D33+D40+D53+D62+D72+D108+D125+D147+D152+D157+D197+D211+D253+D268+D297+D311</f>
        <v>10830914.31</v>
      </c>
      <c r="E326" s="22">
        <f>E8+E33+E40+E53+E62+E72+E108+E125+E147+E152+E157+E197+E211+E253+E268+E297+E311</f>
        <v>10420344.630000003</v>
      </c>
      <c r="F326" s="6">
        <f t="shared" si="2"/>
        <v>0.9620927958389509</v>
      </c>
    </row>
    <row r="327" spans="1:9" ht="12.75">
      <c r="A327" s="7"/>
      <c r="B327" s="7"/>
      <c r="C327" s="7"/>
      <c r="D327" s="7"/>
      <c r="E327" s="7"/>
      <c r="F327" s="7"/>
      <c r="I327" s="199"/>
    </row>
    <row r="328" ht="12.75" hidden="1"/>
    <row r="329" spans="3:9" ht="12.75" hidden="1">
      <c r="C329" t="s">
        <v>731</v>
      </c>
      <c r="D329" s="69">
        <f>D37+D76+D87+D116+D133+D167+D176+D161+D186+D209+D215+D240+D257+D272+D278+D309+D246+D31+D48+D57+D93+D122+D103</f>
        <v>4282719.43</v>
      </c>
      <c r="E329" s="69">
        <f>E37+E76+E87+E116+E133+E167+E176+E161+E186+E209+E215+E240+E257+E272+E278+E309+E246+E31+E48+E57+E93+E122+E103</f>
        <v>4213084.370000001</v>
      </c>
      <c r="I329" s="69"/>
    </row>
    <row r="330" spans="3:9" ht="12.75" hidden="1">
      <c r="C330" t="s">
        <v>725</v>
      </c>
      <c r="D330" s="69">
        <f>D12+D32+D38+D49+D58+D66+D71+D77+D82+D88+D94+D99+D104+D112+D117+D123+D134+D142+D27+D146+D162+D168+D177+D182+D191+D195+D210+D216+D231+D241+D250+D258+D267+D273+D279+D288+D292+D296+D310+D324+D20+D205+D201+D222</f>
        <v>2357857.61</v>
      </c>
      <c r="E330" s="69">
        <f>E12+E32+E38+E49+E58+E66+E71+E77+E82+E88+E94+E99+E104+E112+E117+E123+E134+E142+E27+E146+E162+E168+E177+E182+E191+E195+E210+E216+E231+E241+E250+E258+E267+E273+E279+E288+E292+E296+E310+E324+E20+E205+E201+E222</f>
        <v>2151236.6500000004</v>
      </c>
      <c r="I330" s="69"/>
    </row>
    <row r="331" spans="3:9" ht="12.75" hidden="1">
      <c r="C331" t="s">
        <v>732</v>
      </c>
      <c r="D331" s="69">
        <f>D39+D78+D83+D89+D95+D118+D124+D236+D135+D169+D226+D163+D178+D218+D232+D242+D251+D259+D263+D274+D280+D67</f>
        <v>1155790</v>
      </c>
      <c r="E331" s="69">
        <f>E39+E78+E83+E89+E95+E118+E124+E236+E135+E169+E226+E163+E178+E218+E232+E242+E251+E259+E263+E274+E280+E67</f>
        <v>1097682.4</v>
      </c>
      <c r="I331" s="69"/>
    </row>
    <row r="332" spans="3:9" ht="12.75" hidden="1">
      <c r="C332" t="s">
        <v>733</v>
      </c>
      <c r="D332" s="69">
        <f>D196+D217+D301+D305+D16+D129+D325</f>
        <v>290108</v>
      </c>
      <c r="E332" s="69">
        <f>E196+E217+E301+E305+E16+E129+E325</f>
        <v>290034</v>
      </c>
      <c r="I332" s="69"/>
    </row>
    <row r="333" spans="3:9" ht="12.75" hidden="1">
      <c r="C333" t="s">
        <v>269</v>
      </c>
      <c r="D333" s="69">
        <f>D151</f>
        <v>24000</v>
      </c>
      <c r="E333" s="69">
        <f>E151</f>
        <v>22723.37</v>
      </c>
      <c r="I333" s="69"/>
    </row>
    <row r="334" spans="3:9" ht="12.75" hidden="1">
      <c r="C334" t="s">
        <v>734</v>
      </c>
      <c r="D334" s="69">
        <f>D252</f>
        <v>106703.27</v>
      </c>
      <c r="E334" s="69">
        <f>E252</f>
        <v>106012.86</v>
      </c>
      <c r="I334" s="69"/>
    </row>
    <row r="335" spans="3:9" ht="12.75" hidden="1">
      <c r="C335" s="18" t="s">
        <v>735</v>
      </c>
      <c r="D335" s="69">
        <f>SUM(D329:D334)</f>
        <v>8217178.309999999</v>
      </c>
      <c r="E335" s="69">
        <f>SUM(E329:E334)</f>
        <v>7880773.650000002</v>
      </c>
      <c r="I335" s="69"/>
    </row>
    <row r="336" ht="12.75" hidden="1"/>
    <row r="337" ht="12.75" hidden="1"/>
    <row r="338" spans="3:9" ht="12.75" hidden="1">
      <c r="C338" t="s">
        <v>736</v>
      </c>
      <c r="D338" s="69">
        <f>D23+D44+D52+D61+D318+D284+D172+D107+D138</f>
        <v>2613736</v>
      </c>
      <c r="E338" s="69">
        <f>E23+E44+E52+E61+E318+E284+E172+E107+E138</f>
        <v>2539570.98</v>
      </c>
      <c r="I338" s="69"/>
    </row>
    <row r="339" ht="12.75" hidden="1"/>
    <row r="340" ht="12.75" hidden="1"/>
    <row r="341" spans="4:9" ht="12.75" hidden="1">
      <c r="D341" s="69">
        <f>D335+D338</f>
        <v>10830914.309999999</v>
      </c>
      <c r="E341" s="69">
        <f>E335+E338</f>
        <v>10420344.630000003</v>
      </c>
      <c r="I341" s="69"/>
    </row>
    <row r="342" ht="12.75" hidden="1"/>
    <row r="343" spans="4:5" ht="12.75" hidden="1">
      <c r="D343" s="69">
        <f>D326-D341</f>
        <v>0</v>
      </c>
      <c r="E343" s="69">
        <f>E326-E341</f>
        <v>0</v>
      </c>
    </row>
    <row r="344" ht="12.75" hidden="1"/>
  </sheetData>
  <sheetProtection/>
  <mergeCells count="1">
    <mergeCell ref="B5:F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Header>&amp;R&amp;"Arial CE,Kursywa"Wykonanie wydatków budżetowych za 2012 rok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zoomScalePageLayoutView="0" workbookViewId="0" topLeftCell="A58">
      <selection activeCell="E81" sqref="E81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6.00390625" style="0" hidden="1" customWidth="1"/>
    <col min="4" max="4" width="45.875" style="0" customWidth="1"/>
    <col min="5" max="5" width="14.875" style="0" customWidth="1"/>
    <col min="6" max="6" width="13.875" style="0" customWidth="1"/>
    <col min="7" max="7" width="8.25390625" style="0" customWidth="1"/>
    <col min="8" max="8" width="13.875" style="0" customWidth="1"/>
    <col min="9" max="9" width="12.625" style="0" customWidth="1"/>
  </cols>
  <sheetData>
    <row r="1" spans="5:10" ht="12.75" customHeight="1">
      <c r="E1" s="328" t="s">
        <v>11</v>
      </c>
      <c r="F1" s="328"/>
      <c r="G1" s="119"/>
      <c r="H1" s="119"/>
      <c r="I1" s="119"/>
      <c r="J1" s="119"/>
    </row>
    <row r="2" ht="25.5" customHeight="1"/>
    <row r="3" spans="2:9" ht="12.75" customHeight="1">
      <c r="B3" s="456" t="s">
        <v>10</v>
      </c>
      <c r="C3" s="456"/>
      <c r="D3" s="456"/>
      <c r="E3" s="456"/>
      <c r="F3" s="456"/>
      <c r="G3" s="456"/>
      <c r="H3" s="456"/>
      <c r="I3" s="456"/>
    </row>
    <row r="4" spans="2:9" ht="8.25" customHeight="1">
      <c r="B4" s="456"/>
      <c r="C4" s="456"/>
      <c r="D4" s="456"/>
      <c r="E4" s="456"/>
      <c r="F4" s="456"/>
      <c r="G4" s="456"/>
      <c r="H4" s="456"/>
      <c r="I4" s="456"/>
    </row>
    <row r="5" spans="2:8" ht="24.75" customHeight="1">
      <c r="B5" s="133"/>
      <c r="C5" s="133"/>
      <c r="D5" s="133"/>
      <c r="E5" s="133"/>
      <c r="F5" s="133"/>
      <c r="G5" s="133"/>
      <c r="H5" s="133"/>
    </row>
    <row r="6" spans="1:10" ht="27.75" customHeight="1">
      <c r="A6" s="458" t="s">
        <v>879</v>
      </c>
      <c r="B6" s="460" t="s">
        <v>240</v>
      </c>
      <c r="C6" s="462" t="s">
        <v>880</v>
      </c>
      <c r="D6" s="457" t="s">
        <v>241</v>
      </c>
      <c r="E6" s="457" t="s">
        <v>298</v>
      </c>
      <c r="F6" s="457"/>
      <c r="G6" s="465" t="s">
        <v>511</v>
      </c>
      <c r="H6" s="457" t="s">
        <v>288</v>
      </c>
      <c r="I6" s="467"/>
      <c r="J6" s="454" t="s">
        <v>511</v>
      </c>
    </row>
    <row r="7" spans="1:10" ht="20.25" customHeight="1">
      <c r="A7" s="459"/>
      <c r="B7" s="461"/>
      <c r="C7" s="463"/>
      <c r="D7" s="464"/>
      <c r="E7" s="134" t="s">
        <v>242</v>
      </c>
      <c r="F7" s="134" t="s">
        <v>881</v>
      </c>
      <c r="G7" s="466"/>
      <c r="H7" s="134" t="s">
        <v>242</v>
      </c>
      <c r="I7" s="134" t="s">
        <v>881</v>
      </c>
      <c r="J7" s="455"/>
    </row>
    <row r="8" spans="1:10" ht="18" customHeight="1">
      <c r="A8" s="135" t="s">
        <v>883</v>
      </c>
      <c r="B8" s="136"/>
      <c r="C8" s="136"/>
      <c r="D8" s="104" t="s">
        <v>884</v>
      </c>
      <c r="E8" s="137">
        <f>E9</f>
        <v>373370.67</v>
      </c>
      <c r="F8" s="137">
        <f>F9</f>
        <v>373370.67</v>
      </c>
      <c r="G8" s="138">
        <f>F8/E8</f>
        <v>1</v>
      </c>
      <c r="H8" s="137">
        <f>H9</f>
        <v>373370.67</v>
      </c>
      <c r="I8" s="139">
        <f>I9</f>
        <v>373370.67</v>
      </c>
      <c r="J8" s="140">
        <f>I8/H8</f>
        <v>1</v>
      </c>
    </row>
    <row r="9" spans="1:10" ht="12.75">
      <c r="A9" s="141"/>
      <c r="B9" s="142" t="s">
        <v>251</v>
      </c>
      <c r="C9" s="142"/>
      <c r="D9" s="143" t="s">
        <v>512</v>
      </c>
      <c r="E9" s="144">
        <f>E10</f>
        <v>373370.67</v>
      </c>
      <c r="F9" s="144">
        <f>F10</f>
        <v>373370.67</v>
      </c>
      <c r="G9" s="145">
        <f>F9/E9</f>
        <v>1</v>
      </c>
      <c r="H9" s="144">
        <f>H11</f>
        <v>373370.67</v>
      </c>
      <c r="I9" s="144">
        <f>I11</f>
        <v>373370.67</v>
      </c>
      <c r="J9" s="146">
        <f aca="true" t="shared" si="0" ref="J9:J81">I9/H9</f>
        <v>1</v>
      </c>
    </row>
    <row r="10" spans="1:10" ht="37.5" customHeight="1">
      <c r="A10" s="141"/>
      <c r="B10" s="147"/>
      <c r="C10" s="148" t="s">
        <v>193</v>
      </c>
      <c r="D10" s="149" t="s">
        <v>196</v>
      </c>
      <c r="E10" s="150">
        <v>373370.67</v>
      </c>
      <c r="F10" s="150">
        <v>373370.67</v>
      </c>
      <c r="G10" s="151">
        <f>F10/E10</f>
        <v>1</v>
      </c>
      <c r="H10" s="150"/>
      <c r="I10" s="152"/>
      <c r="J10" s="146"/>
    </row>
    <row r="11" spans="1:10" ht="12.75">
      <c r="A11" s="141"/>
      <c r="B11" s="147"/>
      <c r="C11" s="148"/>
      <c r="D11" s="149" t="s">
        <v>245</v>
      </c>
      <c r="E11" s="150"/>
      <c r="F11" s="150"/>
      <c r="G11" s="151"/>
      <c r="H11" s="150">
        <f>H13+H14</f>
        <v>373370.67</v>
      </c>
      <c r="I11" s="150">
        <f>I13+I14</f>
        <v>373370.67</v>
      </c>
      <c r="J11" s="146">
        <f t="shared" si="0"/>
        <v>1</v>
      </c>
    </row>
    <row r="12" spans="1:10" ht="12.75">
      <c r="A12" s="141"/>
      <c r="B12" s="147"/>
      <c r="C12" s="148" t="s">
        <v>513</v>
      </c>
      <c r="D12" s="153" t="s">
        <v>253</v>
      </c>
      <c r="E12" s="150"/>
      <c r="F12" s="150"/>
      <c r="G12" s="151"/>
      <c r="H12" s="150"/>
      <c r="I12" s="152"/>
      <c r="J12" s="146"/>
    </row>
    <row r="13" spans="1:10" ht="12.75">
      <c r="A13" s="141"/>
      <c r="B13" s="147"/>
      <c r="C13" s="148" t="s">
        <v>515</v>
      </c>
      <c r="D13" s="153" t="s">
        <v>12</v>
      </c>
      <c r="E13" s="150"/>
      <c r="F13" s="150"/>
      <c r="G13" s="138"/>
      <c r="H13" s="150">
        <v>999.43</v>
      </c>
      <c r="I13" s="152">
        <v>999.43</v>
      </c>
      <c r="J13" s="154">
        <f t="shared" si="0"/>
        <v>1</v>
      </c>
    </row>
    <row r="14" spans="1:10" ht="12.75">
      <c r="A14" s="141"/>
      <c r="B14" s="147"/>
      <c r="C14" s="148" t="s">
        <v>517</v>
      </c>
      <c r="D14" s="153" t="s">
        <v>725</v>
      </c>
      <c r="E14" s="150"/>
      <c r="F14" s="150"/>
      <c r="G14" s="138"/>
      <c r="H14" s="150">
        <v>372371.24</v>
      </c>
      <c r="I14" s="152">
        <v>372371.24</v>
      </c>
      <c r="J14" s="154">
        <f t="shared" si="0"/>
        <v>1</v>
      </c>
    </row>
    <row r="15" spans="1:10" ht="18.75" customHeight="1">
      <c r="A15" s="155">
        <v>750</v>
      </c>
      <c r="B15" s="155" t="s">
        <v>518</v>
      </c>
      <c r="C15" s="155" t="s">
        <v>518</v>
      </c>
      <c r="D15" s="156" t="s">
        <v>519</v>
      </c>
      <c r="E15" s="157">
        <f>E16</f>
        <v>73714</v>
      </c>
      <c r="F15" s="157">
        <f>F16</f>
        <v>73714</v>
      </c>
      <c r="G15" s="138">
        <f>F15/E15</f>
        <v>1</v>
      </c>
      <c r="H15" s="157">
        <f>H16</f>
        <v>73714</v>
      </c>
      <c r="I15" s="157">
        <f>I16</f>
        <v>73714</v>
      </c>
      <c r="J15" s="140">
        <f t="shared" si="0"/>
        <v>1</v>
      </c>
    </row>
    <row r="16" spans="1:10" ht="12.75">
      <c r="A16" s="155"/>
      <c r="B16" s="158">
        <v>75011</v>
      </c>
      <c r="C16" s="158" t="s">
        <v>518</v>
      </c>
      <c r="D16" s="159" t="s">
        <v>260</v>
      </c>
      <c r="E16" s="160">
        <f>E17</f>
        <v>73714</v>
      </c>
      <c r="F16" s="160">
        <f>F17</f>
        <v>73714</v>
      </c>
      <c r="G16" s="151">
        <f>F16/E16</f>
        <v>1</v>
      </c>
      <c r="H16" s="160">
        <f>H18</f>
        <v>73714</v>
      </c>
      <c r="I16" s="160">
        <f>I18</f>
        <v>73714</v>
      </c>
      <c r="J16" s="146">
        <f t="shared" si="0"/>
        <v>1</v>
      </c>
    </row>
    <row r="17" spans="1:10" ht="33.75">
      <c r="A17" s="155"/>
      <c r="B17" s="110"/>
      <c r="C17" s="110">
        <v>2010</v>
      </c>
      <c r="D17" s="21" t="s">
        <v>196</v>
      </c>
      <c r="E17" s="161">
        <v>73714</v>
      </c>
      <c r="F17" s="161">
        <v>73714</v>
      </c>
      <c r="G17" s="151">
        <f>F17/E17</f>
        <v>1</v>
      </c>
      <c r="H17" s="161"/>
      <c r="I17" s="152"/>
      <c r="J17" s="140"/>
    </row>
    <row r="18" spans="1:10" ht="12.75">
      <c r="A18" s="155"/>
      <c r="B18" s="110"/>
      <c r="C18" s="110"/>
      <c r="D18" s="21" t="s">
        <v>245</v>
      </c>
      <c r="E18" s="161"/>
      <c r="F18" s="161"/>
      <c r="G18" s="151"/>
      <c r="H18" s="161">
        <f>H20+H21</f>
        <v>73714</v>
      </c>
      <c r="I18" s="161">
        <f>I20+I21</f>
        <v>73714</v>
      </c>
      <c r="J18" s="154">
        <f t="shared" si="0"/>
        <v>1</v>
      </c>
    </row>
    <row r="19" spans="1:10" ht="12.75">
      <c r="A19" s="155"/>
      <c r="B19" s="110"/>
      <c r="C19" s="110"/>
      <c r="D19" s="153" t="s">
        <v>688</v>
      </c>
      <c r="E19" s="161"/>
      <c r="F19" s="161"/>
      <c r="G19" s="151"/>
      <c r="H19" s="161"/>
      <c r="I19" s="152"/>
      <c r="J19" s="154"/>
    </row>
    <row r="20" spans="1:10" ht="12.75">
      <c r="A20" s="155"/>
      <c r="B20" s="110"/>
      <c r="C20" s="110"/>
      <c r="D20" s="153" t="s">
        <v>12</v>
      </c>
      <c r="E20" s="161"/>
      <c r="F20" s="161"/>
      <c r="G20" s="151"/>
      <c r="H20" s="161">
        <v>72628</v>
      </c>
      <c r="I20" s="161">
        <v>72628</v>
      </c>
      <c r="J20" s="154">
        <f t="shared" si="0"/>
        <v>1</v>
      </c>
    </row>
    <row r="21" spans="1:10" ht="12.75">
      <c r="A21" s="155"/>
      <c r="B21" s="110"/>
      <c r="C21" s="110"/>
      <c r="D21" s="153" t="s">
        <v>725</v>
      </c>
      <c r="E21" s="161"/>
      <c r="F21" s="161"/>
      <c r="G21" s="151"/>
      <c r="H21" s="161">
        <v>1086</v>
      </c>
      <c r="I21" s="161">
        <v>1086</v>
      </c>
      <c r="J21" s="154">
        <f t="shared" si="0"/>
        <v>1</v>
      </c>
    </row>
    <row r="22" spans="1:10" ht="36" customHeight="1">
      <c r="A22" s="155">
        <v>751</v>
      </c>
      <c r="B22" s="155" t="s">
        <v>518</v>
      </c>
      <c r="C22" s="155" t="s">
        <v>518</v>
      </c>
      <c r="D22" s="104" t="s">
        <v>195</v>
      </c>
      <c r="E22" s="157">
        <f>E23</f>
        <v>639</v>
      </c>
      <c r="F22" s="157">
        <f>F23</f>
        <v>639</v>
      </c>
      <c r="G22" s="138">
        <f>F22/E22</f>
        <v>1</v>
      </c>
      <c r="H22" s="157">
        <f>H23</f>
        <v>639</v>
      </c>
      <c r="I22" s="157">
        <f>I23</f>
        <v>639</v>
      </c>
      <c r="J22" s="140">
        <f>I22/H22</f>
        <v>1</v>
      </c>
    </row>
    <row r="23" spans="1:10" ht="27.75" customHeight="1">
      <c r="A23" s="155"/>
      <c r="B23" s="158">
        <v>75101</v>
      </c>
      <c r="C23" s="158" t="s">
        <v>518</v>
      </c>
      <c r="D23" s="143" t="s">
        <v>264</v>
      </c>
      <c r="E23" s="160">
        <f>E24</f>
        <v>639</v>
      </c>
      <c r="F23" s="160">
        <f>F24</f>
        <v>639</v>
      </c>
      <c r="G23" s="151">
        <f>F23/E23</f>
        <v>1</v>
      </c>
      <c r="H23" s="160">
        <f>H25</f>
        <v>639</v>
      </c>
      <c r="I23" s="160">
        <f>I25</f>
        <v>639</v>
      </c>
      <c r="J23" s="146">
        <f>I23/H23</f>
        <v>1</v>
      </c>
    </row>
    <row r="24" spans="1:10" ht="33.75">
      <c r="A24" s="155"/>
      <c r="B24" s="110"/>
      <c r="C24" s="110">
        <v>2010</v>
      </c>
      <c r="D24" s="21" t="s">
        <v>196</v>
      </c>
      <c r="E24" s="161">
        <v>639</v>
      </c>
      <c r="F24" s="161">
        <v>639</v>
      </c>
      <c r="G24" s="151">
        <f>F24/E24</f>
        <v>1</v>
      </c>
      <c r="H24" s="161"/>
      <c r="I24" s="152"/>
      <c r="J24" s="146"/>
    </row>
    <row r="25" spans="1:10" ht="12.75">
      <c r="A25" s="155"/>
      <c r="B25" s="110"/>
      <c r="C25" s="110"/>
      <c r="D25" s="21" t="s">
        <v>245</v>
      </c>
      <c r="E25" s="161"/>
      <c r="F25" s="161"/>
      <c r="G25" s="151"/>
      <c r="H25" s="161">
        <f>H27</f>
        <v>639</v>
      </c>
      <c r="I25" s="161">
        <f>I27</f>
        <v>639</v>
      </c>
      <c r="J25" s="154">
        <f>I25/H25</f>
        <v>1</v>
      </c>
    </row>
    <row r="26" spans="1:10" ht="12.75">
      <c r="A26" s="155"/>
      <c r="B26" s="110"/>
      <c r="C26" s="110"/>
      <c r="D26" s="153" t="s">
        <v>688</v>
      </c>
      <c r="E26" s="161"/>
      <c r="F26" s="161"/>
      <c r="G26" s="151"/>
      <c r="H26" s="161"/>
      <c r="I26" s="152"/>
      <c r="J26" s="154"/>
    </row>
    <row r="27" spans="1:10" ht="12.75">
      <c r="A27" s="155"/>
      <c r="B27" s="110"/>
      <c r="C27" s="110"/>
      <c r="D27" s="153" t="s">
        <v>725</v>
      </c>
      <c r="E27" s="161"/>
      <c r="F27" s="161"/>
      <c r="G27" s="151"/>
      <c r="H27" s="161">
        <v>639</v>
      </c>
      <c r="I27" s="161">
        <v>639</v>
      </c>
      <c r="J27" s="154">
        <f>I27/H27</f>
        <v>1</v>
      </c>
    </row>
    <row r="28" spans="1:10" ht="25.5" customHeight="1">
      <c r="A28" s="155">
        <v>754</v>
      </c>
      <c r="B28" s="155" t="s">
        <v>518</v>
      </c>
      <c r="C28" s="155" t="s">
        <v>518</v>
      </c>
      <c r="D28" s="104" t="s">
        <v>197</v>
      </c>
      <c r="E28" s="157">
        <f>E29+E34+E41</f>
        <v>1500</v>
      </c>
      <c r="F28" s="157">
        <f>F29+F34+F41</f>
        <v>1500</v>
      </c>
      <c r="G28" s="138">
        <f>F28/E28</f>
        <v>1</v>
      </c>
      <c r="H28" s="157">
        <f>H29+H34+H41</f>
        <v>1500</v>
      </c>
      <c r="I28" s="157">
        <f>I29+I34+I41</f>
        <v>1500</v>
      </c>
      <c r="J28" s="140">
        <f t="shared" si="0"/>
        <v>1</v>
      </c>
    </row>
    <row r="29" spans="1:10" ht="14.25" customHeight="1">
      <c r="A29" s="155"/>
      <c r="B29" s="158">
        <v>75414</v>
      </c>
      <c r="C29" s="158" t="s">
        <v>518</v>
      </c>
      <c r="D29" s="162" t="s">
        <v>266</v>
      </c>
      <c r="E29" s="160">
        <f>E30</f>
        <v>1500</v>
      </c>
      <c r="F29" s="160">
        <f>F30</f>
        <v>1500</v>
      </c>
      <c r="G29" s="145">
        <f>F29/E29</f>
        <v>1</v>
      </c>
      <c r="H29" s="160">
        <f>SUM(H32:H33)</f>
        <v>1500</v>
      </c>
      <c r="I29" s="160">
        <f>SUM(I32:I33)</f>
        <v>1500</v>
      </c>
      <c r="J29" s="146">
        <f t="shared" si="0"/>
        <v>1</v>
      </c>
    </row>
    <row r="30" spans="1:10" ht="33.75">
      <c r="A30" s="155"/>
      <c r="B30" s="110"/>
      <c r="C30" s="110">
        <v>2010</v>
      </c>
      <c r="D30" s="21" t="s">
        <v>196</v>
      </c>
      <c r="E30" s="161">
        <v>1500</v>
      </c>
      <c r="F30" s="161">
        <v>1500</v>
      </c>
      <c r="G30" s="151">
        <f>F30/E30</f>
        <v>1</v>
      </c>
      <c r="H30" s="161"/>
      <c r="I30" s="152"/>
      <c r="J30" s="140"/>
    </row>
    <row r="31" spans="1:10" ht="12.75">
      <c r="A31" s="155"/>
      <c r="B31" s="110"/>
      <c r="C31" s="110"/>
      <c r="D31" s="21" t="s">
        <v>245</v>
      </c>
      <c r="E31" s="161"/>
      <c r="F31" s="161"/>
      <c r="G31" s="151"/>
      <c r="H31" s="161">
        <f>SUM(H32:H33)</f>
        <v>1500</v>
      </c>
      <c r="I31" s="161">
        <f>SUM(I32:I33)</f>
        <v>1500</v>
      </c>
      <c r="J31" s="154">
        <f t="shared" si="0"/>
        <v>1</v>
      </c>
    </row>
    <row r="32" spans="1:10" ht="12.75">
      <c r="A32" s="155"/>
      <c r="B32" s="110"/>
      <c r="C32" s="110">
        <v>4210</v>
      </c>
      <c r="D32" s="153" t="s">
        <v>253</v>
      </c>
      <c r="E32" s="161"/>
      <c r="F32" s="161"/>
      <c r="G32" s="151"/>
      <c r="H32" s="161"/>
      <c r="I32" s="152"/>
      <c r="J32" s="154"/>
    </row>
    <row r="33" spans="1:10" ht="14.25" customHeight="1">
      <c r="A33" s="155"/>
      <c r="B33" s="110"/>
      <c r="C33" s="110">
        <v>4300</v>
      </c>
      <c r="D33" s="153" t="s">
        <v>725</v>
      </c>
      <c r="E33" s="161"/>
      <c r="F33" s="161"/>
      <c r="G33" s="138"/>
      <c r="H33" s="161">
        <v>1500</v>
      </c>
      <c r="I33" s="152">
        <v>1500</v>
      </c>
      <c r="J33" s="154">
        <f t="shared" si="0"/>
        <v>1</v>
      </c>
    </row>
    <row r="34" spans="1:10" ht="17.25" customHeight="1" hidden="1">
      <c r="A34" s="155"/>
      <c r="B34" s="158">
        <v>75108</v>
      </c>
      <c r="C34" s="158" t="s">
        <v>518</v>
      </c>
      <c r="D34" s="364" t="s">
        <v>856</v>
      </c>
      <c r="E34" s="160">
        <f>E35</f>
        <v>0</v>
      </c>
      <c r="F34" s="160">
        <f>F35</f>
        <v>0</v>
      </c>
      <c r="G34" s="145" t="e">
        <f>F34/E34</f>
        <v>#DIV/0!</v>
      </c>
      <c r="H34" s="160">
        <f>H36</f>
        <v>0</v>
      </c>
      <c r="I34" s="160">
        <f>I36</f>
        <v>0</v>
      </c>
      <c r="J34" s="146" t="e">
        <f t="shared" si="0"/>
        <v>#DIV/0!</v>
      </c>
    </row>
    <row r="35" spans="1:10" ht="33.75" hidden="1">
      <c r="A35" s="269"/>
      <c r="B35" s="256"/>
      <c r="C35" s="256">
        <v>2010</v>
      </c>
      <c r="D35" s="21" t="s">
        <v>196</v>
      </c>
      <c r="E35" s="152"/>
      <c r="F35" s="152"/>
      <c r="G35" s="151"/>
      <c r="H35" s="152"/>
      <c r="I35" s="152"/>
      <c r="J35" s="154"/>
    </row>
    <row r="36" spans="1:10" ht="12.75" hidden="1">
      <c r="A36" s="269"/>
      <c r="B36" s="256"/>
      <c r="C36" s="256"/>
      <c r="D36" s="21" t="s">
        <v>245</v>
      </c>
      <c r="E36" s="152"/>
      <c r="F36" s="152"/>
      <c r="G36" s="151"/>
      <c r="H36" s="152">
        <f>H38+H39+H40</f>
        <v>0</v>
      </c>
      <c r="I36" s="152">
        <f>I38+I39+I40</f>
        <v>0</v>
      </c>
      <c r="J36" s="154" t="e">
        <f t="shared" si="0"/>
        <v>#DIV/0!</v>
      </c>
    </row>
    <row r="37" spans="1:10" ht="12.75" hidden="1">
      <c r="A37" s="269"/>
      <c r="B37" s="256"/>
      <c r="C37" s="256"/>
      <c r="D37" s="153" t="s">
        <v>688</v>
      </c>
      <c r="E37" s="152"/>
      <c r="F37" s="152"/>
      <c r="G37" s="151"/>
      <c r="H37" s="152"/>
      <c r="I37" s="152"/>
      <c r="J37" s="154"/>
    </row>
    <row r="38" spans="1:10" ht="12.75" hidden="1">
      <c r="A38" s="269"/>
      <c r="B38" s="256"/>
      <c r="C38" s="256"/>
      <c r="D38" s="153" t="s">
        <v>714</v>
      </c>
      <c r="E38" s="152"/>
      <c r="F38" s="152"/>
      <c r="G38" s="151"/>
      <c r="H38" s="152"/>
      <c r="I38" s="152"/>
      <c r="J38" s="154" t="e">
        <f t="shared" si="0"/>
        <v>#DIV/0!</v>
      </c>
    </row>
    <row r="39" spans="1:10" ht="12.75" hidden="1">
      <c r="A39" s="269"/>
      <c r="B39" s="256"/>
      <c r="C39" s="256"/>
      <c r="D39" s="153" t="s">
        <v>725</v>
      </c>
      <c r="E39" s="152"/>
      <c r="F39" s="152"/>
      <c r="G39" s="151"/>
      <c r="H39" s="152"/>
      <c r="I39" s="152"/>
      <c r="J39" s="154" t="e">
        <f t="shared" si="0"/>
        <v>#DIV/0!</v>
      </c>
    </row>
    <row r="40" spans="1:10" ht="12.75" hidden="1">
      <c r="A40" s="155"/>
      <c r="B40" s="110"/>
      <c r="C40" s="110">
        <v>3030</v>
      </c>
      <c r="D40" s="21" t="s">
        <v>727</v>
      </c>
      <c r="E40" s="161"/>
      <c r="F40" s="161"/>
      <c r="G40" s="138"/>
      <c r="H40" s="161"/>
      <c r="I40" s="152"/>
      <c r="J40" s="154" t="e">
        <f t="shared" si="0"/>
        <v>#DIV/0!</v>
      </c>
    </row>
    <row r="41" spans="1:10" ht="47.25" customHeight="1" hidden="1">
      <c r="A41" s="155"/>
      <c r="B41" s="158">
        <v>75109</v>
      </c>
      <c r="C41" s="158" t="s">
        <v>518</v>
      </c>
      <c r="D41" s="329" t="s">
        <v>738</v>
      </c>
      <c r="E41" s="160">
        <f>E42</f>
        <v>0</v>
      </c>
      <c r="F41" s="160">
        <f>F42</f>
        <v>0</v>
      </c>
      <c r="G41" s="145" t="e">
        <f>F41/E41</f>
        <v>#DIV/0!</v>
      </c>
      <c r="H41" s="160">
        <f>H43</f>
        <v>0</v>
      </c>
      <c r="I41" s="160">
        <f>I43</f>
        <v>0</v>
      </c>
      <c r="J41" s="146" t="e">
        <f>I41/H41</f>
        <v>#DIV/0!</v>
      </c>
    </row>
    <row r="42" spans="1:10" ht="33.75" hidden="1">
      <c r="A42" s="155"/>
      <c r="B42" s="256"/>
      <c r="C42" s="256">
        <v>2010</v>
      </c>
      <c r="D42" s="21" t="s">
        <v>196</v>
      </c>
      <c r="E42" s="152"/>
      <c r="F42" s="152"/>
      <c r="G42" s="151"/>
      <c r="H42" s="152"/>
      <c r="I42" s="152"/>
      <c r="J42" s="154"/>
    </row>
    <row r="43" spans="1:10" ht="12.75" hidden="1">
      <c r="A43" s="155"/>
      <c r="B43" s="256"/>
      <c r="C43" s="256"/>
      <c r="D43" s="21" t="s">
        <v>245</v>
      </c>
      <c r="E43" s="152"/>
      <c r="F43" s="152"/>
      <c r="G43" s="151"/>
      <c r="H43" s="152">
        <f>SUM(H45:H47)</f>
        <v>0</v>
      </c>
      <c r="I43" s="152">
        <f>SUM(I45:I47)</f>
        <v>0</v>
      </c>
      <c r="J43" s="154" t="e">
        <f>I43/H43</f>
        <v>#DIV/0!</v>
      </c>
    </row>
    <row r="44" spans="1:10" ht="12.75" hidden="1">
      <c r="A44" s="155"/>
      <c r="B44" s="256"/>
      <c r="C44" s="256"/>
      <c r="D44" s="153" t="s">
        <v>688</v>
      </c>
      <c r="E44" s="152"/>
      <c r="F44" s="152"/>
      <c r="G44" s="151"/>
      <c r="H44" s="152"/>
      <c r="I44" s="152"/>
      <c r="J44" s="154"/>
    </row>
    <row r="45" spans="1:10" ht="12.75" hidden="1">
      <c r="A45" s="155"/>
      <c r="B45" s="256"/>
      <c r="C45" s="256"/>
      <c r="D45" s="153" t="s">
        <v>714</v>
      </c>
      <c r="E45" s="152"/>
      <c r="F45" s="152"/>
      <c r="G45" s="151"/>
      <c r="H45" s="152"/>
      <c r="I45" s="152"/>
      <c r="J45" s="154" t="e">
        <f>I45/H45</f>
        <v>#DIV/0!</v>
      </c>
    </row>
    <row r="46" spans="1:10" ht="12.75" hidden="1">
      <c r="A46" s="155"/>
      <c r="B46" s="256"/>
      <c r="C46" s="256"/>
      <c r="D46" s="153" t="s">
        <v>725</v>
      </c>
      <c r="E46" s="152"/>
      <c r="F46" s="152"/>
      <c r="G46" s="151"/>
      <c r="H46" s="152"/>
      <c r="I46" s="152"/>
      <c r="J46" s="154" t="e">
        <f>I46/H46</f>
        <v>#DIV/0!</v>
      </c>
    </row>
    <row r="47" spans="1:10" ht="12.75" hidden="1">
      <c r="A47" s="155"/>
      <c r="B47" s="110"/>
      <c r="C47" s="110">
        <v>4750</v>
      </c>
      <c r="D47" s="21" t="s">
        <v>727</v>
      </c>
      <c r="E47" s="161"/>
      <c r="F47" s="161"/>
      <c r="G47" s="138"/>
      <c r="H47" s="161"/>
      <c r="I47" s="152"/>
      <c r="J47" s="154" t="e">
        <f t="shared" si="0"/>
        <v>#DIV/0!</v>
      </c>
    </row>
    <row r="48" spans="1:10" ht="24.75" customHeight="1" hidden="1">
      <c r="A48" s="155">
        <v>754</v>
      </c>
      <c r="B48" s="155" t="s">
        <v>518</v>
      </c>
      <c r="C48" s="155" t="s">
        <v>518</v>
      </c>
      <c r="D48" s="20" t="s">
        <v>197</v>
      </c>
      <c r="E48" s="157">
        <f>E49</f>
        <v>0</v>
      </c>
      <c r="F48" s="157">
        <f>F49</f>
        <v>0</v>
      </c>
      <c r="G48" s="138" t="e">
        <f>F48/E48</f>
        <v>#DIV/0!</v>
      </c>
      <c r="H48" s="157">
        <f>H49</f>
        <v>0</v>
      </c>
      <c r="I48" s="139">
        <f>I49</f>
        <v>0</v>
      </c>
      <c r="J48" s="140" t="e">
        <f t="shared" si="0"/>
        <v>#DIV/0!</v>
      </c>
    </row>
    <row r="49" spans="1:10" ht="12.75" hidden="1">
      <c r="A49" s="155"/>
      <c r="B49" s="158">
        <v>75414</v>
      </c>
      <c r="C49" s="158" t="s">
        <v>518</v>
      </c>
      <c r="D49" s="164" t="s">
        <v>266</v>
      </c>
      <c r="E49" s="160">
        <f>E50</f>
        <v>0</v>
      </c>
      <c r="F49" s="160">
        <f>F50</f>
        <v>0</v>
      </c>
      <c r="G49" s="145" t="e">
        <f>F49/E49</f>
        <v>#DIV/0!</v>
      </c>
      <c r="H49" s="160">
        <f>H53</f>
        <v>0</v>
      </c>
      <c r="I49" s="160">
        <f>I53</f>
        <v>0</v>
      </c>
      <c r="J49" s="146" t="e">
        <f t="shared" si="0"/>
        <v>#DIV/0!</v>
      </c>
    </row>
    <row r="50" spans="1:10" ht="51.75" customHeight="1" hidden="1">
      <c r="A50" s="155"/>
      <c r="B50" s="110"/>
      <c r="C50" s="110">
        <v>2010</v>
      </c>
      <c r="D50" s="165" t="s">
        <v>525</v>
      </c>
      <c r="E50" s="161"/>
      <c r="F50" s="161"/>
      <c r="G50" s="151" t="e">
        <f>F50/E50</f>
        <v>#DIV/0!</v>
      </c>
      <c r="H50" s="161"/>
      <c r="I50" s="152"/>
      <c r="J50" s="140"/>
    </row>
    <row r="51" spans="1:10" ht="12.75" hidden="1">
      <c r="A51" s="155"/>
      <c r="B51" s="110"/>
      <c r="C51" s="110"/>
      <c r="D51" s="165" t="s">
        <v>245</v>
      </c>
      <c r="E51" s="161"/>
      <c r="F51" s="161"/>
      <c r="G51" s="151"/>
      <c r="H51" s="161">
        <f>H53</f>
        <v>0</v>
      </c>
      <c r="I51" s="161">
        <f>I53</f>
        <v>0</v>
      </c>
      <c r="J51" s="154" t="e">
        <f t="shared" si="0"/>
        <v>#DIV/0!</v>
      </c>
    </row>
    <row r="52" spans="1:10" ht="12.75" hidden="1">
      <c r="A52" s="155"/>
      <c r="B52" s="110"/>
      <c r="C52" s="110"/>
      <c r="D52" s="165" t="s">
        <v>253</v>
      </c>
      <c r="E52" s="161"/>
      <c r="F52" s="161"/>
      <c r="G52" s="151"/>
      <c r="H52" s="161"/>
      <c r="I52" s="161"/>
      <c r="J52" s="154"/>
    </row>
    <row r="53" spans="1:10" ht="15" customHeight="1" hidden="1">
      <c r="A53" s="155"/>
      <c r="B53" s="110"/>
      <c r="C53" s="110">
        <v>4210</v>
      </c>
      <c r="D53" s="153" t="s">
        <v>725</v>
      </c>
      <c r="E53" s="161"/>
      <c r="F53" s="161"/>
      <c r="G53" s="151"/>
      <c r="H53" s="161"/>
      <c r="I53" s="152"/>
      <c r="J53" s="154" t="e">
        <f t="shared" si="0"/>
        <v>#DIV/0!</v>
      </c>
    </row>
    <row r="54" spans="1:10" ht="17.25" customHeight="1">
      <c r="A54" s="155">
        <v>852</v>
      </c>
      <c r="B54" s="155" t="s">
        <v>518</v>
      </c>
      <c r="C54" s="155" t="s">
        <v>518</v>
      </c>
      <c r="D54" s="156" t="s">
        <v>224</v>
      </c>
      <c r="E54" s="157">
        <f>E55+E71+E76</f>
        <v>825719</v>
      </c>
      <c r="F54" s="157">
        <f>F55+F71+F76</f>
        <v>782179.5399999999</v>
      </c>
      <c r="G54" s="365">
        <f>F54/E54</f>
        <v>0.9472708512217836</v>
      </c>
      <c r="H54" s="157">
        <f>H55+H71+H76</f>
        <v>825719</v>
      </c>
      <c r="I54" s="157">
        <f>I55+I71+I76</f>
        <v>782179.5399999999</v>
      </c>
      <c r="J54" s="140">
        <f t="shared" si="0"/>
        <v>0.9472708512217836</v>
      </c>
    </row>
    <row r="55" spans="1:10" ht="33.75">
      <c r="A55" s="110"/>
      <c r="B55" s="158">
        <v>85212</v>
      </c>
      <c r="C55" s="158" t="s">
        <v>518</v>
      </c>
      <c r="D55" s="166" t="s">
        <v>347</v>
      </c>
      <c r="E55" s="160">
        <f>E56</f>
        <v>816002</v>
      </c>
      <c r="F55" s="160">
        <f>F56</f>
        <v>772556.34</v>
      </c>
      <c r="G55" s="145">
        <f>F55/E55</f>
        <v>0.946757900103186</v>
      </c>
      <c r="H55" s="160">
        <f>H58</f>
        <v>816002</v>
      </c>
      <c r="I55" s="160">
        <f>I58</f>
        <v>772556.34</v>
      </c>
      <c r="J55" s="146">
        <f t="shared" si="0"/>
        <v>0.946757900103186</v>
      </c>
    </row>
    <row r="56" spans="1:10" ht="33.75">
      <c r="A56" s="110"/>
      <c r="B56" s="110"/>
      <c r="C56" s="110">
        <v>2010</v>
      </c>
      <c r="D56" s="165" t="s">
        <v>196</v>
      </c>
      <c r="E56" s="161">
        <v>816002</v>
      </c>
      <c r="F56" s="161">
        <v>772556.34</v>
      </c>
      <c r="G56" s="151">
        <f>F56/E56</f>
        <v>0.946757900103186</v>
      </c>
      <c r="H56" s="161"/>
      <c r="I56" s="152"/>
      <c r="J56" s="140"/>
    </row>
    <row r="57" spans="1:10" ht="21" customHeight="1" hidden="1">
      <c r="A57" s="110"/>
      <c r="B57" s="110"/>
      <c r="C57" s="110">
        <v>3020</v>
      </c>
      <c r="D57" s="165" t="s">
        <v>526</v>
      </c>
      <c r="E57" s="161"/>
      <c r="F57" s="161"/>
      <c r="G57" s="138"/>
      <c r="H57" s="161">
        <v>20</v>
      </c>
      <c r="I57" s="152">
        <v>20</v>
      </c>
      <c r="J57" s="154">
        <f t="shared" si="0"/>
        <v>1</v>
      </c>
    </row>
    <row r="58" spans="1:10" ht="12.75">
      <c r="A58" s="110"/>
      <c r="B58" s="110"/>
      <c r="C58" s="110"/>
      <c r="D58" s="21" t="s">
        <v>245</v>
      </c>
      <c r="E58" s="161"/>
      <c r="F58" s="161"/>
      <c r="G58" s="138"/>
      <c r="H58" s="161">
        <f>H60+H61+H62</f>
        <v>816002</v>
      </c>
      <c r="I58" s="161">
        <f>I60+I61+I62</f>
        <v>772556.34</v>
      </c>
      <c r="J58" s="154">
        <f t="shared" si="0"/>
        <v>0.946757900103186</v>
      </c>
    </row>
    <row r="59" spans="1:10" ht="12.75">
      <c r="A59" s="110"/>
      <c r="B59" s="110"/>
      <c r="C59" s="110"/>
      <c r="D59" s="153" t="s">
        <v>688</v>
      </c>
      <c r="E59" s="161"/>
      <c r="F59" s="161"/>
      <c r="G59" s="138"/>
      <c r="H59" s="161"/>
      <c r="I59" s="161"/>
      <c r="J59" s="154"/>
    </row>
    <row r="60" spans="1:10" ht="12.75">
      <c r="A60" s="110"/>
      <c r="B60" s="110"/>
      <c r="C60" s="110"/>
      <c r="D60" s="153" t="s">
        <v>12</v>
      </c>
      <c r="E60" s="161"/>
      <c r="F60" s="161"/>
      <c r="G60" s="138"/>
      <c r="H60" s="161">
        <v>28204</v>
      </c>
      <c r="I60" s="161">
        <v>27197.84</v>
      </c>
      <c r="J60" s="154">
        <f t="shared" si="0"/>
        <v>0.9643256275705574</v>
      </c>
    </row>
    <row r="61" spans="1:10" ht="12.75">
      <c r="A61" s="110"/>
      <c r="B61" s="110"/>
      <c r="C61" s="110"/>
      <c r="D61" s="153" t="s">
        <v>725</v>
      </c>
      <c r="E61" s="161"/>
      <c r="F61" s="161"/>
      <c r="G61" s="138"/>
      <c r="H61" s="161">
        <v>2131</v>
      </c>
      <c r="I61" s="161">
        <v>2131</v>
      </c>
      <c r="J61" s="154">
        <f t="shared" si="0"/>
        <v>1</v>
      </c>
    </row>
    <row r="62" spans="1:10" ht="12.75">
      <c r="A62" s="110"/>
      <c r="B62" s="110"/>
      <c r="C62" s="110">
        <v>3110</v>
      </c>
      <c r="D62" s="21" t="s">
        <v>727</v>
      </c>
      <c r="E62" s="161"/>
      <c r="F62" s="161"/>
      <c r="G62" s="138"/>
      <c r="H62" s="161">
        <v>785667</v>
      </c>
      <c r="I62" s="161">
        <v>743227.5</v>
      </c>
      <c r="J62" s="154">
        <f t="shared" si="0"/>
        <v>0.9459828400581926</v>
      </c>
    </row>
    <row r="63" spans="1:10" ht="12.75" hidden="1">
      <c r="A63" s="110"/>
      <c r="B63" s="158"/>
      <c r="C63" s="110">
        <v>4010</v>
      </c>
      <c r="D63" s="21" t="s">
        <v>520</v>
      </c>
      <c r="E63" s="161"/>
      <c r="F63" s="161"/>
      <c r="G63" s="138"/>
      <c r="H63" s="161">
        <v>14400</v>
      </c>
      <c r="I63" s="152">
        <v>14400.68</v>
      </c>
      <c r="J63" s="154">
        <f t="shared" si="0"/>
        <v>1.0000472222222223</v>
      </c>
    </row>
    <row r="64" spans="1:10" ht="12.75" hidden="1">
      <c r="A64" s="110"/>
      <c r="B64" s="110"/>
      <c r="C64" s="110">
        <v>4040</v>
      </c>
      <c r="D64" s="21" t="s">
        <v>521</v>
      </c>
      <c r="E64" s="161"/>
      <c r="F64" s="161"/>
      <c r="G64" s="138"/>
      <c r="H64" s="161">
        <v>1390</v>
      </c>
      <c r="I64" s="152">
        <v>1389.92</v>
      </c>
      <c r="J64" s="154">
        <f t="shared" si="0"/>
        <v>0.9999424460431655</v>
      </c>
    </row>
    <row r="65" spans="1:10" ht="12.75" hidden="1">
      <c r="A65" s="110"/>
      <c r="B65" s="110"/>
      <c r="C65" s="110">
        <v>4110</v>
      </c>
      <c r="D65" s="153" t="s">
        <v>522</v>
      </c>
      <c r="E65" s="161"/>
      <c r="F65" s="161"/>
      <c r="G65" s="138"/>
      <c r="H65" s="161">
        <v>7647</v>
      </c>
      <c r="I65" s="152">
        <v>7646.9</v>
      </c>
      <c r="J65" s="154">
        <f t="shared" si="0"/>
        <v>0.9999869229763305</v>
      </c>
    </row>
    <row r="66" spans="1:10" ht="12.75" hidden="1">
      <c r="A66" s="110"/>
      <c r="B66" s="110"/>
      <c r="C66" s="110">
        <v>4120</v>
      </c>
      <c r="D66" s="153" t="s">
        <v>523</v>
      </c>
      <c r="E66" s="161"/>
      <c r="F66" s="161"/>
      <c r="G66" s="138"/>
      <c r="H66" s="161">
        <v>409</v>
      </c>
      <c r="I66" s="152">
        <v>409</v>
      </c>
      <c r="J66" s="154">
        <f t="shared" si="0"/>
        <v>1</v>
      </c>
    </row>
    <row r="67" spans="1:10" ht="12.75" hidden="1">
      <c r="A67" s="110"/>
      <c r="B67" s="110"/>
      <c r="C67" s="110">
        <v>4210</v>
      </c>
      <c r="D67" s="153" t="s">
        <v>514</v>
      </c>
      <c r="E67" s="161"/>
      <c r="F67" s="161"/>
      <c r="G67" s="138"/>
      <c r="H67" s="161">
        <v>620</v>
      </c>
      <c r="I67" s="152">
        <v>619.84</v>
      </c>
      <c r="J67" s="154">
        <f t="shared" si="0"/>
        <v>0.999741935483871</v>
      </c>
    </row>
    <row r="68" spans="1:10" ht="12.75" hidden="1">
      <c r="A68" s="110"/>
      <c r="B68" s="110"/>
      <c r="C68" s="110">
        <v>4300</v>
      </c>
      <c r="D68" s="153" t="s">
        <v>516</v>
      </c>
      <c r="E68" s="161"/>
      <c r="F68" s="161"/>
      <c r="G68" s="138"/>
      <c r="H68" s="161">
        <v>1625</v>
      </c>
      <c r="I68" s="152">
        <v>1625</v>
      </c>
      <c r="J68" s="154">
        <f t="shared" si="0"/>
        <v>1</v>
      </c>
    </row>
    <row r="69" spans="1:10" ht="12.75" hidden="1">
      <c r="A69" s="110"/>
      <c r="B69" s="110"/>
      <c r="C69" s="110">
        <v>4410</v>
      </c>
      <c r="D69" s="153" t="s">
        <v>524</v>
      </c>
      <c r="E69" s="161"/>
      <c r="F69" s="161"/>
      <c r="G69" s="138"/>
      <c r="H69" s="161">
        <v>78</v>
      </c>
      <c r="I69" s="152">
        <v>78.45</v>
      </c>
      <c r="J69" s="154">
        <f t="shared" si="0"/>
        <v>1.0057692307692307</v>
      </c>
    </row>
    <row r="70" spans="1:10" ht="12.75" hidden="1">
      <c r="A70" s="110"/>
      <c r="B70" s="110"/>
      <c r="C70" s="110">
        <v>4750</v>
      </c>
      <c r="D70" s="21" t="s">
        <v>527</v>
      </c>
      <c r="E70" s="161"/>
      <c r="F70" s="161"/>
      <c r="G70" s="138"/>
      <c r="H70" s="161">
        <v>280</v>
      </c>
      <c r="I70" s="152">
        <v>279.38</v>
      </c>
      <c r="J70" s="154">
        <f t="shared" si="0"/>
        <v>0.9977857142857143</v>
      </c>
    </row>
    <row r="71" spans="1:10" ht="45">
      <c r="A71" s="110"/>
      <c r="B71" s="158">
        <v>85213</v>
      </c>
      <c r="C71" s="158" t="s">
        <v>518</v>
      </c>
      <c r="D71" s="164" t="s">
        <v>528</v>
      </c>
      <c r="E71" s="160">
        <f>E72</f>
        <v>1217</v>
      </c>
      <c r="F71" s="160">
        <f>F72</f>
        <v>1123.2</v>
      </c>
      <c r="G71" s="145">
        <f>F71/E71</f>
        <v>0.922925225965489</v>
      </c>
      <c r="H71" s="160">
        <f>H73</f>
        <v>1217</v>
      </c>
      <c r="I71" s="163">
        <f>I73</f>
        <v>1123.2</v>
      </c>
      <c r="J71" s="146">
        <f t="shared" si="0"/>
        <v>0.922925225965489</v>
      </c>
    </row>
    <row r="72" spans="1:10" ht="33.75">
      <c r="A72" s="110"/>
      <c r="B72" s="110"/>
      <c r="C72" s="110">
        <v>2010</v>
      </c>
      <c r="D72" s="165" t="s">
        <v>196</v>
      </c>
      <c r="E72" s="161">
        <v>1217</v>
      </c>
      <c r="F72" s="161">
        <v>1123.2</v>
      </c>
      <c r="G72" s="151">
        <f>F72/E72</f>
        <v>0.922925225965489</v>
      </c>
      <c r="H72" s="161"/>
      <c r="I72" s="152"/>
      <c r="J72" s="140"/>
    </row>
    <row r="73" spans="1:10" ht="12.75">
      <c r="A73" s="110"/>
      <c r="B73" s="110"/>
      <c r="C73" s="110">
        <v>4130</v>
      </c>
      <c r="D73" s="21" t="s">
        <v>245</v>
      </c>
      <c r="E73" s="161"/>
      <c r="F73" s="161"/>
      <c r="G73" s="151"/>
      <c r="H73" s="161">
        <f>H75</f>
        <v>1217</v>
      </c>
      <c r="I73" s="161">
        <f>I75</f>
        <v>1123.2</v>
      </c>
      <c r="J73" s="154">
        <f t="shared" si="0"/>
        <v>0.922925225965489</v>
      </c>
    </row>
    <row r="74" spans="1:10" ht="12.75">
      <c r="A74" s="110"/>
      <c r="B74" s="110"/>
      <c r="C74" s="110"/>
      <c r="D74" s="153" t="s">
        <v>688</v>
      </c>
      <c r="E74" s="161"/>
      <c r="F74" s="161"/>
      <c r="G74" s="151"/>
      <c r="H74" s="161"/>
      <c r="I74" s="161"/>
      <c r="J74" s="154"/>
    </row>
    <row r="75" spans="1:10" ht="12.75">
      <c r="A75" s="110"/>
      <c r="B75" s="110"/>
      <c r="C75" s="110"/>
      <c r="D75" s="153" t="s">
        <v>725</v>
      </c>
      <c r="E75" s="161"/>
      <c r="F75" s="161"/>
      <c r="G75" s="151"/>
      <c r="H75" s="161">
        <v>1217</v>
      </c>
      <c r="I75" s="161">
        <v>1123.2</v>
      </c>
      <c r="J75" s="154">
        <f t="shared" si="0"/>
        <v>0.922925225965489</v>
      </c>
    </row>
    <row r="76" spans="1:10" ht="18" customHeight="1">
      <c r="A76" s="110"/>
      <c r="B76" s="158">
        <v>85295</v>
      </c>
      <c r="C76" s="158" t="s">
        <v>518</v>
      </c>
      <c r="D76" s="164" t="s">
        <v>862</v>
      </c>
      <c r="E76" s="160">
        <f>E77</f>
        <v>8500</v>
      </c>
      <c r="F76" s="160">
        <f>F77</f>
        <v>8500</v>
      </c>
      <c r="G76" s="145">
        <f>F76/E76</f>
        <v>1</v>
      </c>
      <c r="H76" s="160">
        <f>H78</f>
        <v>8500</v>
      </c>
      <c r="I76" s="163">
        <f>I78</f>
        <v>8500</v>
      </c>
      <c r="J76" s="146">
        <f>I76/H76</f>
        <v>1</v>
      </c>
    </row>
    <row r="77" spans="1:10" ht="33.75">
      <c r="A77" s="110"/>
      <c r="B77" s="110"/>
      <c r="C77" s="110">
        <v>2010</v>
      </c>
      <c r="D77" s="165" t="s">
        <v>196</v>
      </c>
      <c r="E77" s="161">
        <v>8500</v>
      </c>
      <c r="F77" s="161">
        <v>8500</v>
      </c>
      <c r="G77" s="151">
        <f>F77/E77</f>
        <v>1</v>
      </c>
      <c r="H77" s="161"/>
      <c r="I77" s="152"/>
      <c r="J77" s="140"/>
    </row>
    <row r="78" spans="1:10" ht="12.75">
      <c r="A78" s="110"/>
      <c r="B78" s="110"/>
      <c r="C78" s="110">
        <v>4130</v>
      </c>
      <c r="D78" s="21" t="s">
        <v>245</v>
      </c>
      <c r="E78" s="161"/>
      <c r="F78" s="161"/>
      <c r="G78" s="151"/>
      <c r="H78" s="161">
        <f>H80</f>
        <v>8500</v>
      </c>
      <c r="I78" s="161">
        <f>I80</f>
        <v>8500</v>
      </c>
      <c r="J78" s="154">
        <f>I78/H78</f>
        <v>1</v>
      </c>
    </row>
    <row r="79" spans="1:10" ht="12.75">
      <c r="A79" s="110"/>
      <c r="B79" s="110"/>
      <c r="C79" s="110"/>
      <c r="D79" s="153" t="s">
        <v>688</v>
      </c>
      <c r="E79" s="161"/>
      <c r="F79" s="161"/>
      <c r="G79" s="151"/>
      <c r="H79" s="161"/>
      <c r="I79" s="152"/>
      <c r="J79" s="154"/>
    </row>
    <row r="80" spans="1:10" ht="12.75">
      <c r="A80" s="110"/>
      <c r="B80" s="110"/>
      <c r="C80" s="110"/>
      <c r="D80" s="153" t="s">
        <v>727</v>
      </c>
      <c r="E80" s="161"/>
      <c r="F80" s="161"/>
      <c r="G80" s="151"/>
      <c r="H80" s="161">
        <v>8500</v>
      </c>
      <c r="I80" s="152">
        <v>8500</v>
      </c>
      <c r="J80" s="154">
        <f>I80/H80</f>
        <v>1</v>
      </c>
    </row>
    <row r="81" spans="1:10" ht="20.25" customHeight="1">
      <c r="A81" s="167"/>
      <c r="B81" s="167"/>
      <c r="C81" s="168"/>
      <c r="D81" s="169" t="s">
        <v>226</v>
      </c>
      <c r="E81" s="170">
        <f>E8+E15+E28+E48+E54+E22</f>
        <v>1274942.67</v>
      </c>
      <c r="F81" s="170">
        <f>F8+F15+F28+F48+F54+F22</f>
        <v>1231403.21</v>
      </c>
      <c r="G81" s="330">
        <f>F81/E81</f>
        <v>0.9658498683709441</v>
      </c>
      <c r="H81" s="170">
        <f>H8+H15+H28+H48+H54+H22</f>
        <v>1274942.67</v>
      </c>
      <c r="I81" s="170">
        <f>I8+I15+I28+I48+I54+I22</f>
        <v>1231403.21</v>
      </c>
      <c r="J81" s="103">
        <f t="shared" si="0"/>
        <v>0.9658498683709441</v>
      </c>
    </row>
    <row r="82" spans="1:9" ht="15">
      <c r="A82" s="1"/>
      <c r="B82" s="1"/>
      <c r="C82" s="1"/>
      <c r="D82" s="1"/>
      <c r="E82" s="1"/>
      <c r="F82" s="1"/>
      <c r="G82" s="1"/>
      <c r="H82" s="171"/>
      <c r="I82" s="172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.75">
      <c r="A85" s="173"/>
      <c r="B85" s="173"/>
      <c r="C85" s="173"/>
      <c r="D85" s="1"/>
      <c r="E85" s="1"/>
      <c r="F85" s="1"/>
      <c r="G85" s="1"/>
      <c r="H85" s="1"/>
    </row>
  </sheetData>
  <sheetProtection/>
  <mergeCells count="9">
    <mergeCell ref="J6:J7"/>
    <mergeCell ref="B3:I4"/>
    <mergeCell ref="E6:F6"/>
    <mergeCell ref="A6:A7"/>
    <mergeCell ref="B6:B7"/>
    <mergeCell ref="C6:C7"/>
    <mergeCell ref="D6:D7"/>
    <mergeCell ref="G6:G7"/>
    <mergeCell ref="H6:I6"/>
  </mergeCells>
  <printOptions horizontalCentered="1"/>
  <pageMargins left="0.7874015748031497" right="0.7874015748031497" top="0.5905511811023623" bottom="0.5905511811023623" header="0.31496062992125984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6">
      <selection activeCell="B4" sqref="B4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331"/>
      <c r="B1" s="53"/>
      <c r="C1" s="53"/>
      <c r="D1" s="53"/>
      <c r="G1" s="472" t="s">
        <v>13</v>
      </c>
      <c r="H1" s="472"/>
    </row>
    <row r="2" spans="1:8" ht="12.75">
      <c r="A2" s="328"/>
      <c r="G2" s="472"/>
      <c r="H2" s="472"/>
    </row>
    <row r="3" spans="1:8" ht="14.25">
      <c r="A3" s="332"/>
      <c r="G3" s="472"/>
      <c r="H3" s="472"/>
    </row>
    <row r="4" spans="1:8" ht="29.25" customHeight="1">
      <c r="A4" s="332"/>
      <c r="G4" s="120"/>
      <c r="H4" s="120"/>
    </row>
    <row r="5" spans="1:9" ht="44.25" customHeight="1">
      <c r="A5" s="471" t="s">
        <v>14</v>
      </c>
      <c r="B5" s="471"/>
      <c r="C5" s="471"/>
      <c r="D5" s="471"/>
      <c r="E5" s="471"/>
      <c r="F5" s="471"/>
      <c r="G5" s="471"/>
      <c r="H5" s="471"/>
      <c r="I5" s="471"/>
    </row>
    <row r="6" spans="1:9" ht="18.75" customHeight="1">
      <c r="A6" s="333"/>
      <c r="B6" s="333"/>
      <c r="C6" s="333"/>
      <c r="D6" s="333"/>
      <c r="E6" s="333"/>
      <c r="F6" s="333"/>
      <c r="G6" s="333"/>
      <c r="H6" s="333"/>
      <c r="I6" s="333"/>
    </row>
    <row r="7" spans="2:9" ht="30.75" customHeight="1">
      <c r="B7" s="334" t="s">
        <v>879</v>
      </c>
      <c r="C7" s="334"/>
      <c r="D7" s="335" t="s">
        <v>880</v>
      </c>
      <c r="E7" s="477" t="s">
        <v>311</v>
      </c>
      <c r="F7" s="477"/>
      <c r="G7" s="477"/>
      <c r="H7" s="344" t="s">
        <v>242</v>
      </c>
      <c r="I7" s="334" t="s">
        <v>881</v>
      </c>
    </row>
    <row r="8" spans="2:9" ht="30" customHeight="1">
      <c r="B8" s="11">
        <v>900</v>
      </c>
      <c r="C8" s="336"/>
      <c r="D8" s="336"/>
      <c r="E8" s="478" t="s">
        <v>284</v>
      </c>
      <c r="F8" s="478"/>
      <c r="G8" s="478"/>
      <c r="H8" s="343">
        <f>H9+H10</f>
        <v>5000</v>
      </c>
      <c r="I8" s="180">
        <f>I9+I10</f>
        <v>7401.01</v>
      </c>
    </row>
    <row r="9" spans="2:9" ht="27" customHeight="1">
      <c r="B9" s="293"/>
      <c r="C9" s="336"/>
      <c r="D9" s="88" t="s">
        <v>182</v>
      </c>
      <c r="E9" s="473" t="s">
        <v>183</v>
      </c>
      <c r="F9" s="474"/>
      <c r="G9" s="475"/>
      <c r="H9" s="349">
        <v>5000</v>
      </c>
      <c r="I9" s="341">
        <v>6281.81</v>
      </c>
    </row>
    <row r="10" spans="2:9" ht="28.5" customHeight="1">
      <c r="B10" s="336"/>
      <c r="C10" s="336"/>
      <c r="D10" s="88" t="s">
        <v>192</v>
      </c>
      <c r="E10" s="473" t="s">
        <v>891</v>
      </c>
      <c r="F10" s="474"/>
      <c r="G10" s="475"/>
      <c r="H10" s="349"/>
      <c r="I10" s="341">
        <v>1119.2</v>
      </c>
    </row>
    <row r="11" spans="2:9" ht="18.75" customHeight="1">
      <c r="B11" s="336"/>
      <c r="C11" s="336"/>
      <c r="D11" s="337"/>
      <c r="E11" s="468" t="s">
        <v>740</v>
      </c>
      <c r="F11" s="469"/>
      <c r="G11" s="470"/>
      <c r="H11" s="342">
        <f>H8</f>
        <v>5000</v>
      </c>
      <c r="I11" s="347">
        <f>I8</f>
        <v>7401.01</v>
      </c>
    </row>
    <row r="12" spans="2:9" ht="27.75" customHeight="1">
      <c r="B12" s="338"/>
      <c r="C12" s="338"/>
      <c r="D12" s="338"/>
      <c r="E12" s="476" t="s">
        <v>299</v>
      </c>
      <c r="F12" s="476"/>
      <c r="G12" s="476"/>
      <c r="H12" s="343">
        <f>H8</f>
        <v>5000</v>
      </c>
      <c r="I12" s="180">
        <f>I8</f>
        <v>7401.01</v>
      </c>
    </row>
    <row r="14" spans="1:12" ht="26.25" customHeight="1">
      <c r="A14" s="328"/>
      <c r="B14" s="339"/>
      <c r="C14" s="339"/>
      <c r="D14" s="339"/>
      <c r="E14" s="339"/>
      <c r="F14" s="339"/>
      <c r="H14" s="339"/>
      <c r="L14" s="339"/>
    </row>
    <row r="15" spans="1:13" ht="12.7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7" ht="39.75" customHeight="1">
      <c r="A16" s="471" t="s">
        <v>15</v>
      </c>
      <c r="B16" s="471"/>
      <c r="C16" s="471"/>
      <c r="D16" s="471"/>
      <c r="E16" s="471"/>
      <c r="F16" s="471"/>
      <c r="G16" s="471"/>
      <c r="H16" s="471"/>
      <c r="I16" s="471"/>
      <c r="J16" s="346"/>
      <c r="K16" s="346"/>
      <c r="L16" s="346"/>
      <c r="M16" s="346"/>
      <c r="N16" s="346"/>
      <c r="O16" s="346"/>
      <c r="P16" s="346"/>
      <c r="Q16" s="346"/>
    </row>
    <row r="17" spans="1:17" ht="17.25" customHeight="1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</row>
    <row r="19" spans="4:9" ht="30.75" customHeight="1">
      <c r="D19" s="64" t="s">
        <v>879</v>
      </c>
      <c r="E19" s="64" t="s">
        <v>240</v>
      </c>
      <c r="F19" s="64" t="s">
        <v>241</v>
      </c>
      <c r="G19" s="64" t="s">
        <v>242</v>
      </c>
      <c r="H19" s="64" t="s">
        <v>881</v>
      </c>
      <c r="I19" s="65" t="s">
        <v>882</v>
      </c>
    </row>
    <row r="20" spans="4:9" ht="36.75" customHeight="1">
      <c r="D20" s="10" t="s">
        <v>710</v>
      </c>
      <c r="E20" s="11"/>
      <c r="F20" s="318" t="s">
        <v>284</v>
      </c>
      <c r="G20" s="22">
        <f>G25+G21</f>
        <v>7402</v>
      </c>
      <c r="H20" s="22">
        <f>H25+H21</f>
        <v>7401.01</v>
      </c>
      <c r="I20" s="5">
        <f>H20/G20</f>
        <v>0.9998662523642259</v>
      </c>
    </row>
    <row r="21" spans="4:9" ht="33" customHeight="1">
      <c r="D21" s="10"/>
      <c r="E21" s="13" t="s">
        <v>164</v>
      </c>
      <c r="F21" s="270" t="s">
        <v>285</v>
      </c>
      <c r="G21" s="23">
        <f>G22</f>
        <v>996</v>
      </c>
      <c r="H21" s="23">
        <f>H22</f>
        <v>995.95</v>
      </c>
      <c r="I21" s="14">
        <f>H21/G21</f>
        <v>0.9999497991967872</v>
      </c>
    </row>
    <row r="22" spans="4:9" ht="12.75">
      <c r="D22" s="10"/>
      <c r="E22" s="13"/>
      <c r="F22" s="319" t="s">
        <v>245</v>
      </c>
      <c r="G22" s="271">
        <f>G24</f>
        <v>996</v>
      </c>
      <c r="H22" s="271">
        <f>H24</f>
        <v>995.95</v>
      </c>
      <c r="I22" s="6">
        <f>H22/G22</f>
        <v>0.9999497991967872</v>
      </c>
    </row>
    <row r="23" spans="4:9" ht="12.75">
      <c r="D23" s="10"/>
      <c r="E23" s="13"/>
      <c r="F23" s="319" t="s">
        <v>253</v>
      </c>
      <c r="G23" s="271"/>
      <c r="H23" s="271"/>
      <c r="I23" s="6"/>
    </row>
    <row r="24" spans="4:9" ht="12.75">
      <c r="D24" s="10"/>
      <c r="E24" s="13"/>
      <c r="F24" s="319" t="s">
        <v>725</v>
      </c>
      <c r="G24" s="271">
        <v>996</v>
      </c>
      <c r="H24" s="271">
        <v>995.95</v>
      </c>
      <c r="I24" s="6">
        <f>H24/G24</f>
        <v>0.9999497991967872</v>
      </c>
    </row>
    <row r="25" spans="4:9" ht="20.25" customHeight="1">
      <c r="D25" s="12"/>
      <c r="E25" s="13" t="s">
        <v>16</v>
      </c>
      <c r="F25" s="270" t="s">
        <v>286</v>
      </c>
      <c r="G25" s="23">
        <f>G26</f>
        <v>6406</v>
      </c>
      <c r="H25" s="23">
        <f>H26</f>
        <v>6405.06</v>
      </c>
      <c r="I25" s="14">
        <f>H25/G25</f>
        <v>0.9998532625663441</v>
      </c>
    </row>
    <row r="26" spans="4:9" ht="12.75">
      <c r="D26" s="12"/>
      <c r="E26" s="13"/>
      <c r="F26" s="319" t="s">
        <v>245</v>
      </c>
      <c r="G26" s="271">
        <f>G28</f>
        <v>6406</v>
      </c>
      <c r="H26" s="271">
        <f>H28</f>
        <v>6405.06</v>
      </c>
      <c r="I26" s="6">
        <f>H26/G26</f>
        <v>0.9998532625663441</v>
      </c>
    </row>
    <row r="27" spans="4:9" ht="12.75">
      <c r="D27" s="12"/>
      <c r="E27" s="13"/>
      <c r="F27" s="319" t="s">
        <v>253</v>
      </c>
      <c r="G27" s="271"/>
      <c r="H27" s="271"/>
      <c r="I27" s="6"/>
    </row>
    <row r="28" spans="4:9" ht="16.5" customHeight="1">
      <c r="D28" s="12"/>
      <c r="E28" s="13"/>
      <c r="F28" s="319" t="s">
        <v>725</v>
      </c>
      <c r="G28" s="271">
        <v>6406</v>
      </c>
      <c r="H28" s="271">
        <v>6405.06</v>
      </c>
      <c r="I28" s="6">
        <f>H28/G28</f>
        <v>0.9998532625663441</v>
      </c>
    </row>
    <row r="29" spans="4:9" ht="28.5" customHeight="1">
      <c r="D29" s="12"/>
      <c r="E29" s="13"/>
      <c r="F29" s="17" t="s">
        <v>299</v>
      </c>
      <c r="G29" s="22">
        <f>G20</f>
        <v>7402</v>
      </c>
      <c r="H29" s="22">
        <f>H20</f>
        <v>7401.01</v>
      </c>
      <c r="I29" s="5">
        <f>H29/G29</f>
        <v>0.9998662523642259</v>
      </c>
    </row>
  </sheetData>
  <sheetProtection/>
  <mergeCells count="9">
    <mergeCell ref="E11:G11"/>
    <mergeCell ref="A16:I16"/>
    <mergeCell ref="G1:H3"/>
    <mergeCell ref="E10:G10"/>
    <mergeCell ref="E12:G12"/>
    <mergeCell ref="A5:I5"/>
    <mergeCell ref="E7:G7"/>
    <mergeCell ref="E8:G8"/>
    <mergeCell ref="E9:G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331"/>
      <c r="B1" s="53"/>
      <c r="C1" s="53"/>
      <c r="D1" s="53"/>
      <c r="G1" s="472" t="s">
        <v>17</v>
      </c>
      <c r="H1" s="472"/>
    </row>
    <row r="2" spans="1:8" ht="12.75">
      <c r="A2" s="328"/>
      <c r="G2" s="472"/>
      <c r="H2" s="472"/>
    </row>
    <row r="3" spans="1:8" ht="14.25">
      <c r="A3" s="332"/>
      <c r="G3" s="472"/>
      <c r="H3" s="472"/>
    </row>
    <row r="4" spans="1:8" ht="29.25" customHeight="1">
      <c r="A4" s="332"/>
      <c r="G4" s="120"/>
      <c r="H4" s="120"/>
    </row>
    <row r="5" spans="2:9" ht="33" customHeight="1">
      <c r="B5" s="471" t="s">
        <v>741</v>
      </c>
      <c r="C5" s="471"/>
      <c r="D5" s="471"/>
      <c r="E5" s="471"/>
      <c r="F5" s="471"/>
      <c r="G5" s="471"/>
      <c r="H5" s="471"/>
      <c r="I5" s="471"/>
    </row>
    <row r="6" spans="1:9" ht="18.75" customHeight="1">
      <c r="A6" s="333"/>
      <c r="B6" s="471" t="s">
        <v>18</v>
      </c>
      <c r="C6" s="471"/>
      <c r="D6" s="471"/>
      <c r="E6" s="471"/>
      <c r="F6" s="471"/>
      <c r="G6" s="471"/>
      <c r="H6" s="471"/>
      <c r="I6" s="471"/>
    </row>
    <row r="7" spans="1:9" ht="18.75" customHeight="1">
      <c r="A7" s="333"/>
      <c r="B7" s="471" t="s">
        <v>19</v>
      </c>
      <c r="C7" s="471"/>
      <c r="D7" s="471"/>
      <c r="E7" s="471"/>
      <c r="F7" s="471"/>
      <c r="G7" s="471"/>
      <c r="H7" s="471"/>
      <c r="I7" s="471"/>
    </row>
    <row r="8" spans="1:9" ht="17.25" customHeight="1">
      <c r="A8" s="333"/>
      <c r="B8" s="333"/>
      <c r="C8" s="333"/>
      <c r="D8" s="333"/>
      <c r="E8" s="333"/>
      <c r="F8" s="333"/>
      <c r="G8" s="333"/>
      <c r="H8" s="333"/>
      <c r="I8" s="333"/>
    </row>
    <row r="9" spans="2:9" ht="27.75" customHeight="1">
      <c r="B9" s="334" t="s">
        <v>879</v>
      </c>
      <c r="C9" s="334"/>
      <c r="D9" s="335" t="s">
        <v>880</v>
      </c>
      <c r="E9" s="477" t="s">
        <v>311</v>
      </c>
      <c r="F9" s="477"/>
      <c r="G9" s="477"/>
      <c r="H9" s="344" t="s">
        <v>242</v>
      </c>
      <c r="I9" s="334" t="s">
        <v>881</v>
      </c>
    </row>
    <row r="10" spans="2:9" ht="30" customHeight="1">
      <c r="B10" s="11">
        <v>851</v>
      </c>
      <c r="C10" s="336"/>
      <c r="D10" s="336"/>
      <c r="E10" s="478" t="s">
        <v>217</v>
      </c>
      <c r="F10" s="478"/>
      <c r="G10" s="478"/>
      <c r="H10" s="343">
        <f>H11</f>
        <v>40000</v>
      </c>
      <c r="I10" s="180">
        <f>I11</f>
        <v>36000.41</v>
      </c>
    </row>
    <row r="11" spans="2:9" ht="27" customHeight="1">
      <c r="B11" s="293"/>
      <c r="C11" s="336"/>
      <c r="D11" s="88" t="s">
        <v>218</v>
      </c>
      <c r="E11" s="473" t="s">
        <v>874</v>
      </c>
      <c r="F11" s="474"/>
      <c r="G11" s="475"/>
      <c r="H11" s="349">
        <v>40000</v>
      </c>
      <c r="I11" s="341">
        <f>I12</f>
        <v>36000.41</v>
      </c>
    </row>
    <row r="12" spans="2:9" ht="18.75" customHeight="1">
      <c r="B12" s="336"/>
      <c r="C12" s="336"/>
      <c r="D12" s="337"/>
      <c r="E12" s="468" t="s">
        <v>740</v>
      </c>
      <c r="F12" s="469"/>
      <c r="G12" s="470"/>
      <c r="H12" s="345">
        <v>40000</v>
      </c>
      <c r="I12" s="348">
        <v>36000.41</v>
      </c>
    </row>
    <row r="13" spans="2:9" ht="27.75" customHeight="1">
      <c r="B13" s="338"/>
      <c r="C13" s="338"/>
      <c r="D13" s="338"/>
      <c r="E13" s="476" t="s">
        <v>299</v>
      </c>
      <c r="F13" s="476"/>
      <c r="G13" s="476"/>
      <c r="H13" s="343">
        <f>H10</f>
        <v>40000</v>
      </c>
      <c r="I13" s="180">
        <f>I10</f>
        <v>36000.41</v>
      </c>
    </row>
    <row r="15" spans="1:12" ht="26.25" customHeight="1">
      <c r="A15" s="328"/>
      <c r="B15" s="339"/>
      <c r="C15" s="339"/>
      <c r="D15" s="339"/>
      <c r="E15" s="339"/>
      <c r="F15" s="339"/>
      <c r="H15" s="339"/>
      <c r="L15" s="339"/>
    </row>
    <row r="16" spans="1:13" ht="12.7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</row>
    <row r="17" spans="2:17" ht="33.75" customHeight="1">
      <c r="B17" s="471" t="s">
        <v>20</v>
      </c>
      <c r="C17" s="471"/>
      <c r="D17" s="471"/>
      <c r="E17" s="471"/>
      <c r="F17" s="471"/>
      <c r="G17" s="471"/>
      <c r="H17" s="471"/>
      <c r="I17" s="471"/>
      <c r="J17" s="346"/>
      <c r="K17" s="346"/>
      <c r="L17" s="346"/>
      <c r="M17" s="346"/>
      <c r="N17" s="346"/>
      <c r="O17" s="346"/>
      <c r="P17" s="346"/>
      <c r="Q17" s="346"/>
    </row>
    <row r="18" spans="1:17" ht="17.25" customHeight="1">
      <c r="A18" s="333"/>
      <c r="B18" s="471" t="s">
        <v>19</v>
      </c>
      <c r="C18" s="471"/>
      <c r="D18" s="471"/>
      <c r="E18" s="471"/>
      <c r="F18" s="471"/>
      <c r="G18" s="471"/>
      <c r="H18" s="471"/>
      <c r="I18" s="471"/>
      <c r="J18" s="333"/>
      <c r="K18" s="333"/>
      <c r="L18" s="333"/>
      <c r="M18" s="333"/>
      <c r="N18" s="333"/>
      <c r="O18" s="333"/>
      <c r="P18" s="333"/>
      <c r="Q18" s="333"/>
    </row>
    <row r="20" spans="4:9" ht="26.25" customHeight="1">
      <c r="D20" s="64" t="s">
        <v>879</v>
      </c>
      <c r="E20" s="64" t="s">
        <v>240</v>
      </c>
      <c r="F20" s="64" t="s">
        <v>241</v>
      </c>
      <c r="G20" s="64" t="s">
        <v>242</v>
      </c>
      <c r="H20" s="64" t="s">
        <v>881</v>
      </c>
      <c r="I20" s="65" t="s">
        <v>882</v>
      </c>
    </row>
    <row r="21" spans="4:9" ht="27.75" customHeight="1">
      <c r="D21" s="11">
        <v>851</v>
      </c>
      <c r="E21" s="11"/>
      <c r="F21" s="318" t="s">
        <v>217</v>
      </c>
      <c r="G21" s="22">
        <f>G26+G22</f>
        <v>40000</v>
      </c>
      <c r="H21" s="22">
        <f>H26+H22</f>
        <v>26669.61</v>
      </c>
      <c r="I21" s="5">
        <f aca="true" t="shared" si="0" ref="I21:I30">H21/G21</f>
        <v>0.66674025</v>
      </c>
    </row>
    <row r="22" spans="4:9" ht="21.75" customHeight="1">
      <c r="D22" s="11"/>
      <c r="E22" s="15">
        <v>85153</v>
      </c>
      <c r="F22" s="270" t="s">
        <v>9</v>
      </c>
      <c r="G22" s="23">
        <f>G23</f>
        <v>2000</v>
      </c>
      <c r="H22" s="23">
        <f>H23</f>
        <v>0</v>
      </c>
      <c r="I22" s="14">
        <f>H22/G22</f>
        <v>0</v>
      </c>
    </row>
    <row r="23" spans="4:9" ht="12.75">
      <c r="D23" s="11"/>
      <c r="E23" s="12"/>
      <c r="F23" s="319" t="s">
        <v>245</v>
      </c>
      <c r="G23" s="271">
        <f>G25</f>
        <v>2000</v>
      </c>
      <c r="H23" s="271">
        <f>H25</f>
        <v>0</v>
      </c>
      <c r="I23" s="175">
        <f>H23/G23</f>
        <v>0</v>
      </c>
    </row>
    <row r="24" spans="4:9" ht="12.75">
      <c r="D24" s="11"/>
      <c r="E24" s="12"/>
      <c r="F24" s="319" t="s">
        <v>253</v>
      </c>
      <c r="G24" s="271"/>
      <c r="H24" s="271"/>
      <c r="I24" s="175"/>
    </row>
    <row r="25" spans="4:9" ht="12.75">
      <c r="D25" s="11"/>
      <c r="E25" s="12"/>
      <c r="F25" s="319" t="s">
        <v>725</v>
      </c>
      <c r="G25" s="271">
        <v>2000</v>
      </c>
      <c r="H25" s="271">
        <v>0</v>
      </c>
      <c r="I25" s="175">
        <f>H25/G25</f>
        <v>0</v>
      </c>
    </row>
    <row r="26" spans="4:9" ht="33.75" customHeight="1">
      <c r="D26" s="12"/>
      <c r="E26" s="15">
        <v>85154</v>
      </c>
      <c r="F26" s="270" t="s">
        <v>276</v>
      </c>
      <c r="G26" s="23">
        <f>G27</f>
        <v>38000</v>
      </c>
      <c r="H26" s="23">
        <f>H27</f>
        <v>26669.61</v>
      </c>
      <c r="I26" s="14">
        <f t="shared" si="0"/>
        <v>0.7018318421052632</v>
      </c>
    </row>
    <row r="27" spans="4:9" ht="12.75">
      <c r="D27" s="12"/>
      <c r="E27" s="12"/>
      <c r="F27" s="319" t="s">
        <v>245</v>
      </c>
      <c r="G27" s="271">
        <f>G29+G30</f>
        <v>38000</v>
      </c>
      <c r="H27" s="271">
        <f>H29+H30</f>
        <v>26669.61</v>
      </c>
      <c r="I27" s="175">
        <f t="shared" si="0"/>
        <v>0.7018318421052632</v>
      </c>
    </row>
    <row r="28" spans="4:9" ht="12.75">
      <c r="D28" s="12"/>
      <c r="E28" s="12"/>
      <c r="F28" s="319" t="s">
        <v>253</v>
      </c>
      <c r="G28" s="271"/>
      <c r="H28" s="271"/>
      <c r="I28" s="175"/>
    </row>
    <row r="29" spans="4:9" ht="16.5" customHeight="1">
      <c r="D29" s="12"/>
      <c r="E29" s="12"/>
      <c r="F29" s="319" t="s">
        <v>714</v>
      </c>
      <c r="G29" s="271">
        <v>10500</v>
      </c>
      <c r="H29" s="271">
        <v>6986.33</v>
      </c>
      <c r="I29" s="175">
        <f t="shared" si="0"/>
        <v>0.6653647619047619</v>
      </c>
    </row>
    <row r="30" spans="4:9" ht="16.5" customHeight="1">
      <c r="D30" s="12"/>
      <c r="E30" s="12"/>
      <c r="F30" s="319" t="s">
        <v>725</v>
      </c>
      <c r="G30" s="271">
        <v>27500</v>
      </c>
      <c r="H30" s="271">
        <v>19683.28</v>
      </c>
      <c r="I30" s="175">
        <f t="shared" si="0"/>
        <v>0.7157556363636364</v>
      </c>
    </row>
    <row r="31" spans="4:9" ht="28.5" customHeight="1">
      <c r="D31" s="12"/>
      <c r="E31" s="13"/>
      <c r="F31" s="17" t="s">
        <v>299</v>
      </c>
      <c r="G31" s="22">
        <f>G21</f>
        <v>40000</v>
      </c>
      <c r="H31" s="22">
        <f>H21</f>
        <v>26669.61</v>
      </c>
      <c r="I31" s="5">
        <f>H31/G31</f>
        <v>0.66674025</v>
      </c>
    </row>
  </sheetData>
  <sheetProtection/>
  <mergeCells count="11">
    <mergeCell ref="G1:H3"/>
    <mergeCell ref="E9:G9"/>
    <mergeCell ref="E10:G10"/>
    <mergeCell ref="E12:G12"/>
    <mergeCell ref="B5:I5"/>
    <mergeCell ref="B6:I6"/>
    <mergeCell ref="B7:I7"/>
    <mergeCell ref="B18:I18"/>
    <mergeCell ref="B17:I17"/>
    <mergeCell ref="E11:G11"/>
    <mergeCell ref="E13:G13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36.75390625" style="0" customWidth="1"/>
    <col min="4" max="4" width="16.25390625" style="0" customWidth="1"/>
    <col min="5" max="5" width="16.125" style="0" customWidth="1"/>
  </cols>
  <sheetData>
    <row r="1" spans="3:5" ht="12.75" customHeight="1">
      <c r="C1" s="391" t="s">
        <v>22</v>
      </c>
      <c r="D1" s="391"/>
      <c r="E1" s="391"/>
    </row>
    <row r="2" spans="2:5" ht="12.75">
      <c r="B2" s="119"/>
      <c r="C2" s="391"/>
      <c r="D2" s="391"/>
      <c r="E2" s="391"/>
    </row>
    <row r="3" spans="2:5" ht="12.75">
      <c r="B3" s="119"/>
      <c r="C3" s="101"/>
      <c r="D3" s="101"/>
      <c r="E3" s="101"/>
    </row>
    <row r="4" spans="2:5" ht="42.75" customHeight="1">
      <c r="B4" s="453" t="s">
        <v>21</v>
      </c>
      <c r="C4" s="453"/>
      <c r="D4" s="453"/>
      <c r="E4" s="453"/>
    </row>
    <row r="6" spans="1:5" ht="26.25" customHeight="1">
      <c r="A6" s="107" t="s">
        <v>879</v>
      </c>
      <c r="B6" s="107" t="s">
        <v>533</v>
      </c>
      <c r="C6" s="107" t="s">
        <v>241</v>
      </c>
      <c r="D6" s="134" t="s">
        <v>242</v>
      </c>
      <c r="E6" s="134" t="s">
        <v>881</v>
      </c>
    </row>
    <row r="7" spans="1:5" ht="24" customHeight="1">
      <c r="A7" s="488" t="s">
        <v>689</v>
      </c>
      <c r="B7" s="489"/>
      <c r="C7" s="490"/>
      <c r="D7" s="489"/>
      <c r="E7" s="282"/>
    </row>
    <row r="8" spans="1:5" ht="21" customHeight="1">
      <c r="A8" s="176">
        <v>921</v>
      </c>
      <c r="B8" s="283"/>
      <c r="C8" s="177" t="s">
        <v>303</v>
      </c>
      <c r="D8" s="284">
        <f>D9+D10</f>
        <v>258000</v>
      </c>
      <c r="E8" s="285">
        <f>E9+E10</f>
        <v>258000</v>
      </c>
    </row>
    <row r="9" spans="1:5" ht="17.25" customHeight="1">
      <c r="A9" s="486"/>
      <c r="B9" s="286">
        <v>92109</v>
      </c>
      <c r="C9" s="287" t="s">
        <v>412</v>
      </c>
      <c r="D9" s="288">
        <v>164000</v>
      </c>
      <c r="E9" s="289">
        <v>164000</v>
      </c>
    </row>
    <row r="10" spans="1:5" ht="17.25" customHeight="1">
      <c r="A10" s="487"/>
      <c r="B10" s="286">
        <v>92116</v>
      </c>
      <c r="C10" s="287" t="s">
        <v>304</v>
      </c>
      <c r="D10" s="288">
        <v>94000</v>
      </c>
      <c r="E10" s="289">
        <v>94000</v>
      </c>
    </row>
    <row r="11" spans="1:5" ht="24.75" customHeight="1" hidden="1">
      <c r="A11" s="278" t="s">
        <v>686</v>
      </c>
      <c r="B11" s="279"/>
      <c r="C11" s="280"/>
      <c r="D11" s="279"/>
      <c r="E11" s="281"/>
    </row>
    <row r="12" spans="1:5" ht="20.25" customHeight="1" hidden="1">
      <c r="A12" s="290">
        <v>600</v>
      </c>
      <c r="B12" s="290"/>
      <c r="C12" s="291" t="s">
        <v>186</v>
      </c>
      <c r="D12" s="292">
        <f>D13</f>
        <v>0</v>
      </c>
      <c r="E12" s="292">
        <f>E13</f>
        <v>0</v>
      </c>
    </row>
    <row r="13" spans="1:5" ht="17.25" customHeight="1" hidden="1">
      <c r="A13" s="293"/>
      <c r="B13" s="294">
        <v>60014</v>
      </c>
      <c r="C13" s="295" t="s">
        <v>433</v>
      </c>
      <c r="D13" s="296"/>
      <c r="E13" s="296"/>
    </row>
    <row r="14" spans="1:5" ht="69.75" customHeight="1" hidden="1">
      <c r="A14" s="293"/>
      <c r="B14" s="293"/>
      <c r="C14" s="482" t="s">
        <v>901</v>
      </c>
      <c r="D14" s="483"/>
      <c r="E14" s="258"/>
    </row>
    <row r="15" spans="1:5" ht="30" customHeight="1" hidden="1">
      <c r="A15" s="293"/>
      <c r="B15" s="293"/>
      <c r="C15" s="491" t="s">
        <v>902</v>
      </c>
      <c r="D15" s="492"/>
      <c r="E15" s="258"/>
    </row>
    <row r="16" spans="1:5" ht="32.25" customHeight="1" hidden="1">
      <c r="A16" s="168">
        <v>754</v>
      </c>
      <c r="B16" s="168"/>
      <c r="C16" s="318" t="s">
        <v>197</v>
      </c>
      <c r="D16" s="85">
        <f>D17</f>
        <v>0</v>
      </c>
      <c r="E16" s="85">
        <f>E17</f>
        <v>0</v>
      </c>
    </row>
    <row r="17" spans="1:5" ht="24" hidden="1">
      <c r="A17" s="195"/>
      <c r="B17" s="15">
        <v>75410</v>
      </c>
      <c r="C17" s="287" t="s">
        <v>857</v>
      </c>
      <c r="D17" s="273"/>
      <c r="E17" s="273"/>
    </row>
    <row r="18" spans="1:5" ht="30.75" customHeight="1" hidden="1">
      <c r="A18" s="195"/>
      <c r="B18" s="195"/>
      <c r="C18" s="484" t="s">
        <v>903</v>
      </c>
      <c r="D18" s="484"/>
      <c r="E18" s="274"/>
    </row>
    <row r="19" spans="1:5" ht="36.75" customHeight="1">
      <c r="A19" s="278" t="s">
        <v>861</v>
      </c>
      <c r="B19" s="279"/>
      <c r="C19" s="280"/>
      <c r="D19" s="279"/>
      <c r="E19" s="281"/>
    </row>
    <row r="20" spans="1:5" ht="36.75" customHeight="1">
      <c r="A20" s="362" t="s">
        <v>321</v>
      </c>
      <c r="B20" s="362"/>
      <c r="C20" s="104" t="s">
        <v>197</v>
      </c>
      <c r="D20" s="292">
        <f>D21</f>
        <v>1010</v>
      </c>
      <c r="E20" s="292">
        <f>E21</f>
        <v>1009.52</v>
      </c>
    </row>
    <row r="21" spans="1:5" ht="23.25" customHeight="1">
      <c r="A21" s="337"/>
      <c r="B21" s="363" t="s">
        <v>23</v>
      </c>
      <c r="C21" s="270" t="s">
        <v>265</v>
      </c>
      <c r="D21" s="296">
        <v>1010</v>
      </c>
      <c r="E21" s="296">
        <v>1009.52</v>
      </c>
    </row>
    <row r="22" spans="1:5" ht="36.75" customHeight="1">
      <c r="A22" s="293"/>
      <c r="B22" s="293"/>
      <c r="C22" s="485" t="s">
        <v>24</v>
      </c>
      <c r="D22" s="485"/>
      <c r="E22" s="297"/>
    </row>
    <row r="23" spans="1:5" ht="37.5" customHeight="1">
      <c r="A23" s="479" t="s">
        <v>691</v>
      </c>
      <c r="B23" s="479"/>
      <c r="C23" s="479"/>
      <c r="D23" s="479"/>
      <c r="E23" s="479"/>
    </row>
    <row r="24" spans="1:5" ht="24" customHeight="1">
      <c r="A24" s="290">
        <v>801</v>
      </c>
      <c r="B24" s="290"/>
      <c r="C24" s="291" t="s">
        <v>214</v>
      </c>
      <c r="D24" s="292">
        <f>D25</f>
        <v>748</v>
      </c>
      <c r="E24" s="292">
        <f>E25</f>
        <v>674</v>
      </c>
    </row>
    <row r="25" spans="1:5" ht="22.5" customHeight="1">
      <c r="A25" s="293"/>
      <c r="B25" s="294">
        <v>80195</v>
      </c>
      <c r="C25" s="270" t="s">
        <v>252</v>
      </c>
      <c r="D25" s="296">
        <v>748</v>
      </c>
      <c r="E25" s="296">
        <v>674</v>
      </c>
    </row>
    <row r="26" spans="1:5" ht="31.5" customHeight="1">
      <c r="A26" s="293"/>
      <c r="B26" s="293"/>
      <c r="C26" s="480" t="s">
        <v>692</v>
      </c>
      <c r="D26" s="481"/>
      <c r="E26" s="297"/>
    </row>
    <row r="27" spans="1:5" ht="35.25" customHeight="1">
      <c r="A27" s="479" t="s">
        <v>687</v>
      </c>
      <c r="B27" s="479"/>
      <c r="C27" s="479"/>
      <c r="D27" s="479"/>
      <c r="E27" s="479"/>
    </row>
    <row r="28" spans="1:5" ht="20.25" customHeight="1">
      <c r="A28" s="290">
        <v>926</v>
      </c>
      <c r="B28" s="290"/>
      <c r="C28" s="291" t="s">
        <v>305</v>
      </c>
      <c r="D28" s="292">
        <f>D29</f>
        <v>30000</v>
      </c>
      <c r="E28" s="292">
        <f>E29</f>
        <v>30000</v>
      </c>
    </row>
    <row r="29" spans="1:5" ht="30" customHeight="1">
      <c r="A29" s="293"/>
      <c r="B29" s="294">
        <v>92605</v>
      </c>
      <c r="C29" s="270" t="s">
        <v>306</v>
      </c>
      <c r="D29" s="296">
        <v>30000</v>
      </c>
      <c r="E29" s="296">
        <v>30000</v>
      </c>
    </row>
    <row r="30" spans="1:5" ht="36.75" customHeight="1">
      <c r="A30" s="293"/>
      <c r="B30" s="293"/>
      <c r="C30" s="19" t="s">
        <v>739</v>
      </c>
      <c r="D30" s="297"/>
      <c r="E30" s="297"/>
    </row>
    <row r="31" spans="1:5" ht="24" customHeight="1">
      <c r="A31" s="181"/>
      <c r="B31" s="275" t="s">
        <v>690</v>
      </c>
      <c r="C31" s="276"/>
      <c r="D31" s="277">
        <f>D8+D12+D28+D24+D16+D20</f>
        <v>289758</v>
      </c>
      <c r="E31" s="277">
        <f>E8+E12+E28+E24+E16+E20</f>
        <v>289683.52</v>
      </c>
    </row>
    <row r="32" ht="12.75">
      <c r="E32" s="172"/>
    </row>
  </sheetData>
  <sheetProtection/>
  <mergeCells count="11">
    <mergeCell ref="C1:E2"/>
    <mergeCell ref="A9:A10"/>
    <mergeCell ref="B4:E4"/>
    <mergeCell ref="A7:D7"/>
    <mergeCell ref="A27:E27"/>
    <mergeCell ref="A23:E23"/>
    <mergeCell ref="C26:D26"/>
    <mergeCell ref="C14:D14"/>
    <mergeCell ref="C18:D18"/>
    <mergeCell ref="C22:D22"/>
    <mergeCell ref="C15:D15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28">
      <selection activeCell="H43" sqref="H43"/>
    </sheetView>
  </sheetViews>
  <sheetFormatPr defaultColWidth="9.00390625" defaultRowHeight="12.75"/>
  <cols>
    <col min="1" max="1" width="5.875" style="0" customWidth="1"/>
    <col min="3" max="3" width="8.625" style="0" customWidth="1"/>
    <col min="4" max="4" width="12.125" style="0" customWidth="1"/>
    <col min="5" max="5" width="10.875" style="0" customWidth="1"/>
    <col min="6" max="6" width="12.625" style="0" customWidth="1"/>
    <col min="7" max="7" width="12.125" style="0" customWidth="1"/>
    <col min="8" max="8" width="11.375" style="0" customWidth="1"/>
    <col min="9" max="9" width="9.00390625" style="0" customWidth="1"/>
    <col min="11" max="11" width="9.75390625" style="0" bestFit="1" customWidth="1"/>
  </cols>
  <sheetData>
    <row r="1" ht="14.25" customHeight="1">
      <c r="F1" t="s">
        <v>858</v>
      </c>
    </row>
    <row r="2" spans="6:8" ht="24.75" customHeight="1">
      <c r="F2" s="391" t="s">
        <v>40</v>
      </c>
      <c r="G2" s="391"/>
      <c r="H2" s="391"/>
    </row>
    <row r="4" ht="15">
      <c r="B4" s="105" t="s">
        <v>45</v>
      </c>
    </row>
    <row r="5" ht="15">
      <c r="B5" s="105"/>
    </row>
    <row r="6" spans="1:9" ht="56.25" customHeight="1">
      <c r="A6" s="419" t="s">
        <v>79</v>
      </c>
      <c r="B6" s="419"/>
      <c r="C6" s="419"/>
      <c r="D6" s="419"/>
      <c r="E6" s="419"/>
      <c r="F6" s="419"/>
      <c r="G6" s="419"/>
      <c r="H6" s="419"/>
      <c r="I6" s="419"/>
    </row>
    <row r="7" spans="1:9" ht="23.25" customHeight="1">
      <c r="A7" s="391" t="s">
        <v>44</v>
      </c>
      <c r="B7" s="504"/>
      <c r="C7" s="504"/>
      <c r="D7" s="504"/>
      <c r="E7" s="504"/>
      <c r="F7" s="504"/>
      <c r="G7" s="504"/>
      <c r="H7" s="504"/>
      <c r="I7" s="504"/>
    </row>
    <row r="8" spans="1:8" ht="8.25" customHeight="1">
      <c r="A8" s="391"/>
      <c r="B8" s="391"/>
      <c r="C8" s="391"/>
      <c r="D8" s="391"/>
      <c r="E8" s="391"/>
      <c r="F8" s="391"/>
      <c r="G8" s="391"/>
      <c r="H8" s="391"/>
    </row>
    <row r="10" spans="1:9" ht="12.75">
      <c r="A10" s="505" t="s">
        <v>41</v>
      </c>
      <c r="B10" s="505"/>
      <c r="C10" s="505"/>
      <c r="D10" s="505"/>
      <c r="E10" s="505"/>
      <c r="F10" s="505"/>
      <c r="G10" s="505"/>
      <c r="H10" s="505"/>
      <c r="I10" s="505"/>
    </row>
    <row r="11" spans="1:9" ht="12.75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ht="16.5" customHeight="1">
      <c r="A12" s="454" t="s">
        <v>476</v>
      </c>
      <c r="B12" s="507" t="s">
        <v>241</v>
      </c>
      <c r="C12" s="508"/>
      <c r="D12" s="509"/>
      <c r="E12" s="510"/>
      <c r="F12" s="497">
        <v>2011</v>
      </c>
      <c r="G12" s="497"/>
      <c r="H12" s="497">
        <v>2012</v>
      </c>
      <c r="I12" s="497"/>
    </row>
    <row r="13" spans="1:9" ht="19.5" customHeight="1">
      <c r="A13" s="506"/>
      <c r="B13" s="511"/>
      <c r="C13" s="512"/>
      <c r="D13" s="513"/>
      <c r="E13" s="514"/>
      <c r="F13" s="107" t="s">
        <v>219</v>
      </c>
      <c r="G13" s="107" t="s">
        <v>220</v>
      </c>
      <c r="H13" s="107" t="s">
        <v>219</v>
      </c>
      <c r="I13" s="107" t="s">
        <v>220</v>
      </c>
    </row>
    <row r="14" spans="1:9" ht="12.75">
      <c r="A14" s="108">
        <v>1</v>
      </c>
      <c r="B14" s="493" t="s">
        <v>221</v>
      </c>
      <c r="C14" s="494"/>
      <c r="D14" s="495"/>
      <c r="E14" s="496"/>
      <c r="F14" s="109">
        <v>40335.79</v>
      </c>
      <c r="G14" s="109">
        <v>690.31</v>
      </c>
      <c r="H14" s="109">
        <v>38487.65</v>
      </c>
      <c r="I14" s="109">
        <v>1217.11</v>
      </c>
    </row>
    <row r="15" spans="1:9" ht="12.75">
      <c r="A15" s="110">
        <v>2</v>
      </c>
      <c r="B15" s="493" t="s">
        <v>222</v>
      </c>
      <c r="C15" s="494"/>
      <c r="D15" s="495"/>
      <c r="E15" s="496"/>
      <c r="F15" s="109">
        <v>2872.78</v>
      </c>
      <c r="G15" s="109">
        <v>0</v>
      </c>
      <c r="H15" s="109">
        <v>2288.36</v>
      </c>
      <c r="I15" s="109">
        <v>33.3</v>
      </c>
    </row>
    <row r="16" spans="1:9" ht="12.75">
      <c r="A16" s="110">
        <v>3</v>
      </c>
      <c r="B16" s="493" t="s">
        <v>705</v>
      </c>
      <c r="C16" s="494"/>
      <c r="D16" s="495"/>
      <c r="E16" s="496"/>
      <c r="F16" s="109">
        <v>245</v>
      </c>
      <c r="G16" s="109">
        <v>0</v>
      </c>
      <c r="H16" s="109">
        <v>409.04</v>
      </c>
      <c r="I16" s="109">
        <v>0</v>
      </c>
    </row>
    <row r="17" spans="1:9" ht="12.75">
      <c r="A17" s="108">
        <v>4</v>
      </c>
      <c r="B17" s="493" t="s">
        <v>190</v>
      </c>
      <c r="C17" s="494"/>
      <c r="D17" s="495"/>
      <c r="E17" s="496"/>
      <c r="F17" s="109">
        <v>7072</v>
      </c>
      <c r="G17" s="109">
        <v>0</v>
      </c>
      <c r="H17" s="109">
        <v>10166</v>
      </c>
      <c r="I17" s="109">
        <v>0</v>
      </c>
    </row>
    <row r="18" spans="1:9" ht="24" customHeight="1">
      <c r="A18" s="110">
        <v>5</v>
      </c>
      <c r="B18" s="493" t="s">
        <v>865</v>
      </c>
      <c r="C18" s="494"/>
      <c r="D18" s="495"/>
      <c r="E18" s="496"/>
      <c r="F18" s="109">
        <v>10446.74</v>
      </c>
      <c r="G18" s="109">
        <v>65.6</v>
      </c>
      <c r="H18" s="109">
        <v>11031.68</v>
      </c>
      <c r="I18" s="109">
        <v>1214.7</v>
      </c>
    </row>
    <row r="19" spans="1:9" ht="12.75">
      <c r="A19" s="110">
        <v>6</v>
      </c>
      <c r="B19" s="493" t="s">
        <v>706</v>
      </c>
      <c r="C19" s="494"/>
      <c r="D19" s="495"/>
      <c r="E19" s="496"/>
      <c r="F19" s="109">
        <v>20451.94</v>
      </c>
      <c r="G19" s="109">
        <v>514.77</v>
      </c>
      <c r="H19" s="109">
        <v>12942.86</v>
      </c>
      <c r="I19" s="109">
        <v>629.87</v>
      </c>
    </row>
    <row r="20" spans="1:9" ht="13.5" customHeight="1">
      <c r="A20" s="108">
        <v>7</v>
      </c>
      <c r="B20" s="499" t="s">
        <v>477</v>
      </c>
      <c r="C20" s="500"/>
      <c r="D20" s="495"/>
      <c r="E20" s="496"/>
      <c r="F20" s="109">
        <v>92831.95</v>
      </c>
      <c r="G20" s="109">
        <v>1755.2</v>
      </c>
      <c r="H20" s="109">
        <v>86597.59</v>
      </c>
      <c r="I20" s="109">
        <v>4560.14</v>
      </c>
    </row>
    <row r="21" spans="1:9" ht="13.5" customHeight="1">
      <c r="A21" s="110">
        <v>8</v>
      </c>
      <c r="B21" s="501" t="s">
        <v>324</v>
      </c>
      <c r="C21" s="502"/>
      <c r="D21" s="502"/>
      <c r="E21" s="503"/>
      <c r="F21" s="109">
        <v>264.35</v>
      </c>
      <c r="G21" s="109">
        <v>17.4</v>
      </c>
      <c r="H21" s="109">
        <v>283.18</v>
      </c>
      <c r="I21" s="109">
        <v>14.52</v>
      </c>
    </row>
    <row r="22" spans="1:9" ht="13.5" customHeight="1">
      <c r="A22" s="110">
        <v>9</v>
      </c>
      <c r="B22" s="499" t="s">
        <v>302</v>
      </c>
      <c r="C22" s="500"/>
      <c r="D22" s="495"/>
      <c r="E22" s="496"/>
      <c r="F22" s="109">
        <v>2565</v>
      </c>
      <c r="G22" s="109">
        <v>0</v>
      </c>
      <c r="H22" s="109">
        <v>1208</v>
      </c>
      <c r="I22" s="109">
        <v>0</v>
      </c>
    </row>
    <row r="23" spans="1:9" ht="12.75" customHeight="1">
      <c r="A23" s="108">
        <v>10</v>
      </c>
      <c r="B23" s="499" t="s">
        <v>478</v>
      </c>
      <c r="C23" s="500"/>
      <c r="D23" s="495"/>
      <c r="E23" s="496"/>
      <c r="F23" s="109">
        <v>140</v>
      </c>
      <c r="G23" s="109">
        <v>16.23</v>
      </c>
      <c r="H23" s="109">
        <v>0</v>
      </c>
      <c r="I23" s="109">
        <v>12.03</v>
      </c>
    </row>
    <row r="24" spans="1:9" ht="12.75" customHeight="1">
      <c r="A24" s="108"/>
      <c r="B24" s="499" t="s">
        <v>326</v>
      </c>
      <c r="C24" s="500"/>
      <c r="D24" s="495"/>
      <c r="E24" s="496"/>
      <c r="F24" s="109">
        <v>0</v>
      </c>
      <c r="G24" s="109">
        <v>4875</v>
      </c>
      <c r="H24" s="109">
        <v>0</v>
      </c>
      <c r="I24" s="109">
        <v>0</v>
      </c>
    </row>
    <row r="25" spans="1:9" ht="12" customHeight="1">
      <c r="A25" s="110">
        <v>11</v>
      </c>
      <c r="B25" s="499" t="s">
        <v>308</v>
      </c>
      <c r="C25" s="500"/>
      <c r="D25" s="495"/>
      <c r="E25" s="496"/>
      <c r="F25" s="109">
        <v>0</v>
      </c>
      <c r="G25" s="109">
        <v>28</v>
      </c>
      <c r="H25" s="109">
        <v>0</v>
      </c>
      <c r="I25" s="109">
        <v>156</v>
      </c>
    </row>
    <row r="26" spans="1:12" ht="12.75">
      <c r="A26" s="110">
        <v>12</v>
      </c>
      <c r="B26" s="499" t="s">
        <v>864</v>
      </c>
      <c r="C26" s="500"/>
      <c r="D26" s="495"/>
      <c r="E26" s="496"/>
      <c r="F26" s="109">
        <v>99.56</v>
      </c>
      <c r="G26" s="109">
        <v>0.01</v>
      </c>
      <c r="H26" s="109">
        <v>744.58</v>
      </c>
      <c r="I26" s="109">
        <v>118.21</v>
      </c>
      <c r="K26" s="67"/>
      <c r="L26" s="67"/>
    </row>
    <row r="27" spans="1:9" ht="13.5" customHeight="1">
      <c r="A27" s="108">
        <v>13</v>
      </c>
      <c r="B27" s="502" t="s">
        <v>479</v>
      </c>
      <c r="C27" s="502"/>
      <c r="D27" s="502"/>
      <c r="E27" s="503"/>
      <c r="F27" s="109">
        <v>0</v>
      </c>
      <c r="G27" s="109">
        <v>17</v>
      </c>
      <c r="H27" s="109">
        <v>0</v>
      </c>
      <c r="I27" s="109">
        <v>17</v>
      </c>
    </row>
    <row r="28" spans="1:9" ht="21" customHeight="1">
      <c r="A28" s="520" t="s">
        <v>299</v>
      </c>
      <c r="B28" s="521"/>
      <c r="C28" s="521"/>
      <c r="D28" s="522"/>
      <c r="E28" s="523"/>
      <c r="F28" s="111">
        <f>SUM(F14:F27)</f>
        <v>177325.11000000002</v>
      </c>
      <c r="G28" s="111">
        <f>SUM(G14:G27)</f>
        <v>7979.52</v>
      </c>
      <c r="H28" s="111">
        <f>SUM(H14:H27)</f>
        <v>164158.93999999997</v>
      </c>
      <c r="I28" s="111">
        <f>SUM(I14:I27)</f>
        <v>7972.88</v>
      </c>
    </row>
    <row r="29" spans="1:9" ht="12.75">
      <c r="A29" s="112"/>
      <c r="B29" s="112"/>
      <c r="C29" s="112"/>
      <c r="D29" s="113"/>
      <c r="E29" s="113"/>
      <c r="F29" s="114"/>
      <c r="G29" s="114"/>
      <c r="H29" s="114"/>
      <c r="I29" s="114"/>
    </row>
    <row r="30" ht="13.5" customHeight="1">
      <c r="H30" s="115"/>
    </row>
    <row r="31" spans="1:8" ht="15.75" customHeight="1">
      <c r="A31" t="s">
        <v>42</v>
      </c>
      <c r="H31" s="67"/>
    </row>
    <row r="33" spans="1:8" ht="12.75">
      <c r="A33" s="116" t="s">
        <v>480</v>
      </c>
      <c r="B33" s="116"/>
      <c r="C33" s="116"/>
      <c r="D33" s="116" t="s">
        <v>481</v>
      </c>
      <c r="E33" s="117"/>
      <c r="F33" s="118">
        <f>SUM(F34:F39)</f>
        <v>4506.83</v>
      </c>
      <c r="G33" s="117"/>
      <c r="H33" s="117"/>
    </row>
    <row r="34" spans="1:8" ht="6.75" customHeight="1">
      <c r="A34" s="498"/>
      <c r="B34" s="498"/>
      <c r="C34" s="498"/>
      <c r="D34" s="498"/>
      <c r="E34" s="58"/>
      <c r="F34" s="69"/>
      <c r="G34" s="58"/>
      <c r="H34" s="58"/>
    </row>
    <row r="35" spans="1:8" ht="14.25" customHeight="1">
      <c r="A35" t="s">
        <v>707</v>
      </c>
      <c r="B35" s="119"/>
      <c r="C35" s="119"/>
      <c r="D35" s="119"/>
      <c r="E35" s="58"/>
      <c r="F35" s="69">
        <f>H17-F17</f>
        <v>3094</v>
      </c>
      <c r="G35" s="58"/>
      <c r="H35" s="58"/>
    </row>
    <row r="36" spans="1:8" ht="14.25" customHeight="1">
      <c r="A36" t="s">
        <v>485</v>
      </c>
      <c r="E36" s="58"/>
      <c r="F36" s="69">
        <f>H21-F21</f>
        <v>18.829999999999984</v>
      </c>
      <c r="G36" s="58"/>
      <c r="H36" s="58"/>
    </row>
    <row r="37" spans="1:8" ht="14.25" customHeight="1">
      <c r="A37" s="391" t="s">
        <v>905</v>
      </c>
      <c r="B37" s="391"/>
      <c r="C37" s="391"/>
      <c r="D37" s="391"/>
      <c r="E37" s="391"/>
      <c r="F37" s="69">
        <f>H26-F26</f>
        <v>645.02</v>
      </c>
      <c r="G37" s="58"/>
      <c r="H37" s="58"/>
    </row>
    <row r="38" spans="1:8" ht="14.25" customHeight="1">
      <c r="A38" s="391" t="s">
        <v>43</v>
      </c>
      <c r="B38" s="391"/>
      <c r="C38" s="391"/>
      <c r="D38" s="391"/>
      <c r="E38" s="391"/>
      <c r="F38" s="69">
        <f>H16-F16</f>
        <v>164.04000000000002</v>
      </c>
      <c r="G38" s="58"/>
      <c r="H38" s="58"/>
    </row>
    <row r="39" spans="1:8" ht="14.25" customHeight="1">
      <c r="A39" t="s">
        <v>484</v>
      </c>
      <c r="F39" s="121">
        <f>H18-F18</f>
        <v>584.9400000000005</v>
      </c>
      <c r="G39" s="58"/>
      <c r="H39" s="58"/>
    </row>
    <row r="40" spans="5:8" ht="6.75" customHeight="1">
      <c r="E40" s="58"/>
      <c r="F40" s="69"/>
      <c r="G40" s="58"/>
      <c r="H40" s="58"/>
    </row>
    <row r="41" spans="1:8" ht="12.75">
      <c r="A41" s="116" t="s">
        <v>487</v>
      </c>
      <c r="B41" s="116"/>
      <c r="C41" s="116"/>
      <c r="D41" s="116" t="s">
        <v>481</v>
      </c>
      <c r="E41" s="117"/>
      <c r="F41" s="118">
        <f>SUM(F42:F47)</f>
        <v>17673</v>
      </c>
      <c r="G41" s="117"/>
      <c r="H41" s="117"/>
    </row>
    <row r="42" spans="1:8" ht="24.75" customHeight="1">
      <c r="A42" t="s">
        <v>483</v>
      </c>
      <c r="F42" s="69">
        <f>F15-H15</f>
        <v>584.4200000000001</v>
      </c>
      <c r="G42" s="58"/>
      <c r="H42" s="58"/>
    </row>
    <row r="43" spans="1:7" ht="15.75" customHeight="1">
      <c r="A43" s="498" t="s">
        <v>488</v>
      </c>
      <c r="B43" s="498"/>
      <c r="C43" s="498"/>
      <c r="D43" s="498"/>
      <c r="E43" s="58"/>
      <c r="F43" s="69">
        <f>F14-H14</f>
        <v>1848.1399999999994</v>
      </c>
      <c r="G43" s="121"/>
    </row>
    <row r="44" spans="1:7" ht="15.75" customHeight="1">
      <c r="A44" s="498" t="s">
        <v>489</v>
      </c>
      <c r="B44" s="498"/>
      <c r="C44" s="498"/>
      <c r="D44" s="525"/>
      <c r="E44" s="58"/>
      <c r="F44" s="69">
        <f>F19-H19</f>
        <v>7509.079999999998</v>
      </c>
      <c r="G44" s="121"/>
    </row>
    <row r="45" spans="1:7" ht="12.75">
      <c r="A45" s="526" t="s">
        <v>482</v>
      </c>
      <c r="B45" s="526"/>
      <c r="C45" s="526"/>
      <c r="D45" s="526"/>
      <c r="E45" s="58"/>
      <c r="F45" s="69">
        <f>F20-H20</f>
        <v>6234.360000000001</v>
      </c>
      <c r="G45" s="121"/>
    </row>
    <row r="46" spans="1:6" ht="15.75" customHeight="1">
      <c r="A46" s="391" t="s">
        <v>486</v>
      </c>
      <c r="B46" s="391"/>
      <c r="C46" s="391"/>
      <c r="D46" s="391"/>
      <c r="E46" s="391"/>
      <c r="F46" s="69">
        <f>F22-H22</f>
        <v>1357</v>
      </c>
    </row>
    <row r="47" spans="1:6" ht="15.75" customHeight="1">
      <c r="A47" s="391" t="s">
        <v>904</v>
      </c>
      <c r="B47" s="391"/>
      <c r="C47" s="391"/>
      <c r="D47" s="391"/>
      <c r="E47" s="391"/>
      <c r="F47" s="69">
        <f>F23-H23</f>
        <v>140</v>
      </c>
    </row>
    <row r="48" spans="1:6" ht="18" customHeight="1">
      <c r="A48" s="101"/>
      <c r="B48" s="101"/>
      <c r="C48" s="101"/>
      <c r="D48" s="101"/>
      <c r="E48" s="101"/>
      <c r="F48" s="69"/>
    </row>
    <row r="49" spans="1:9" ht="12.75" customHeight="1">
      <c r="A49" s="528" t="s">
        <v>47</v>
      </c>
      <c r="B49" s="528"/>
      <c r="C49" s="528"/>
      <c r="D49" s="528"/>
      <c r="E49" s="528"/>
      <c r="F49" s="528"/>
      <c r="G49" s="528"/>
      <c r="H49" s="119"/>
      <c r="I49" s="119"/>
    </row>
    <row r="50" spans="1:9" ht="18.75" customHeight="1">
      <c r="A50" s="528"/>
      <c r="B50" s="528"/>
      <c r="C50" s="528"/>
      <c r="D50" s="528"/>
      <c r="E50" s="528"/>
      <c r="F50" s="528"/>
      <c r="G50" s="528"/>
      <c r="H50" s="119"/>
      <c r="I50" s="119"/>
    </row>
    <row r="51" spans="1:9" ht="15" customHeight="1">
      <c r="A51" s="119"/>
      <c r="B51" s="119"/>
      <c r="C51" s="119"/>
      <c r="D51" s="119"/>
      <c r="E51" s="119"/>
      <c r="F51" s="119"/>
      <c r="G51" s="119"/>
      <c r="H51" s="122"/>
      <c r="I51" s="122"/>
    </row>
    <row r="52" spans="1:9" ht="18" customHeight="1">
      <c r="A52" s="524" t="s">
        <v>490</v>
      </c>
      <c r="B52" s="524"/>
      <c r="C52" s="524"/>
      <c r="D52" s="515">
        <v>2011</v>
      </c>
      <c r="E52" s="516"/>
      <c r="F52" s="515">
        <v>2012</v>
      </c>
      <c r="G52" s="516"/>
      <c r="H52" s="517"/>
      <c r="I52" s="518"/>
    </row>
    <row r="53" spans="1:9" ht="36.75" customHeight="1">
      <c r="A53" s="524"/>
      <c r="B53" s="524"/>
      <c r="C53" s="524"/>
      <c r="D53" s="123" t="s">
        <v>219</v>
      </c>
      <c r="E53" s="123" t="s">
        <v>220</v>
      </c>
      <c r="F53" s="123" t="s">
        <v>219</v>
      </c>
      <c r="G53" s="123" t="s">
        <v>220</v>
      </c>
      <c r="H53" s="517"/>
      <c r="I53" s="518"/>
    </row>
    <row r="54" spans="1:9" ht="13.5" customHeight="1">
      <c r="A54" s="527" t="s">
        <v>491</v>
      </c>
      <c r="B54" s="527"/>
      <c r="C54" s="527"/>
      <c r="D54" s="124">
        <v>4176.9</v>
      </c>
      <c r="E54" s="124">
        <v>3</v>
      </c>
      <c r="F54" s="124">
        <v>2462.9</v>
      </c>
      <c r="G54" s="124">
        <v>1</v>
      </c>
      <c r="H54" s="125"/>
      <c r="I54" s="126"/>
    </row>
    <row r="55" spans="1:9" ht="13.5" customHeight="1">
      <c r="A55" s="527" t="s">
        <v>492</v>
      </c>
      <c r="B55" s="527"/>
      <c r="C55" s="527"/>
      <c r="D55" s="124">
        <v>7751.48</v>
      </c>
      <c r="E55" s="366" t="s">
        <v>863</v>
      </c>
      <c r="F55" s="124">
        <v>8587.28</v>
      </c>
      <c r="G55" s="366">
        <v>46</v>
      </c>
      <c r="H55" s="125"/>
      <c r="I55" s="126"/>
    </row>
    <row r="56" spans="1:9" ht="13.5" customHeight="1">
      <c r="A56" s="527" t="s">
        <v>493</v>
      </c>
      <c r="B56" s="527"/>
      <c r="C56" s="527"/>
      <c r="D56" s="124">
        <v>1668</v>
      </c>
      <c r="E56" s="124">
        <v>63.4</v>
      </c>
      <c r="F56" s="124">
        <v>1171</v>
      </c>
      <c r="G56" s="124">
        <v>24</v>
      </c>
      <c r="H56" s="125"/>
      <c r="I56" s="126"/>
    </row>
    <row r="57" spans="1:9" ht="13.5" customHeight="1">
      <c r="A57" s="519" t="s">
        <v>494</v>
      </c>
      <c r="B57" s="519"/>
      <c r="C57" s="519"/>
      <c r="D57" s="124">
        <v>156</v>
      </c>
      <c r="E57" s="366" t="s">
        <v>863</v>
      </c>
      <c r="F57" s="124">
        <v>159.75</v>
      </c>
      <c r="G57" s="366">
        <v>47</v>
      </c>
      <c r="H57" s="125"/>
      <c r="I57" s="126"/>
    </row>
    <row r="58" spans="1:9" ht="13.5" customHeight="1">
      <c r="A58" s="519" t="s">
        <v>495</v>
      </c>
      <c r="B58" s="519"/>
      <c r="C58" s="519"/>
      <c r="D58" s="124">
        <v>1</v>
      </c>
      <c r="E58" s="366" t="s">
        <v>863</v>
      </c>
      <c r="F58" s="124">
        <v>934</v>
      </c>
      <c r="G58" s="366">
        <v>0</v>
      </c>
      <c r="H58" s="125"/>
      <c r="I58" s="126"/>
    </row>
    <row r="59" spans="1:9" ht="13.5" customHeight="1">
      <c r="A59" s="519" t="s">
        <v>496</v>
      </c>
      <c r="B59" s="519"/>
      <c r="C59" s="519"/>
      <c r="D59" s="124">
        <v>4285.9</v>
      </c>
      <c r="E59" s="124">
        <v>19</v>
      </c>
      <c r="F59" s="124">
        <v>1896</v>
      </c>
      <c r="G59" s="124">
        <v>0</v>
      </c>
      <c r="H59" s="125"/>
      <c r="I59" s="126"/>
    </row>
    <row r="60" spans="1:9" ht="13.5" customHeight="1">
      <c r="A60" s="519" t="s">
        <v>497</v>
      </c>
      <c r="B60" s="519"/>
      <c r="C60" s="519"/>
      <c r="D60" s="124">
        <v>6780.93</v>
      </c>
      <c r="E60" s="124">
        <v>375.7</v>
      </c>
      <c r="F60" s="124">
        <v>5954.1</v>
      </c>
      <c r="G60" s="124">
        <v>431.6</v>
      </c>
      <c r="H60" s="125"/>
      <c r="I60" s="126"/>
    </row>
    <row r="61" spans="1:9" ht="13.5" customHeight="1">
      <c r="A61" s="519" t="s">
        <v>498</v>
      </c>
      <c r="B61" s="519"/>
      <c r="C61" s="519"/>
      <c r="D61" s="124">
        <v>224</v>
      </c>
      <c r="E61" s="124">
        <v>1</v>
      </c>
      <c r="F61" s="124">
        <v>344</v>
      </c>
      <c r="G61" s="124">
        <v>1</v>
      </c>
      <c r="H61" s="125"/>
      <c r="I61" s="126"/>
    </row>
    <row r="62" spans="1:9" ht="13.5" customHeight="1">
      <c r="A62" s="519" t="s">
        <v>499</v>
      </c>
      <c r="B62" s="519"/>
      <c r="C62" s="519"/>
      <c r="D62" s="124">
        <v>3889.1</v>
      </c>
      <c r="E62" s="124">
        <v>298.5</v>
      </c>
      <c r="F62" s="124">
        <v>1835.8</v>
      </c>
      <c r="G62" s="124">
        <v>272.5</v>
      </c>
      <c r="H62" s="125"/>
      <c r="I62" s="126"/>
    </row>
    <row r="63" spans="1:9" ht="13.5" customHeight="1">
      <c r="A63" s="519" t="s">
        <v>500</v>
      </c>
      <c r="B63" s="519"/>
      <c r="C63" s="519"/>
      <c r="D63" s="124">
        <v>11034.7</v>
      </c>
      <c r="E63" s="124">
        <v>158</v>
      </c>
      <c r="F63" s="124">
        <v>11163.6</v>
      </c>
      <c r="G63" s="124">
        <v>92</v>
      </c>
      <c r="H63" s="125"/>
      <c r="I63" s="126"/>
    </row>
    <row r="64" spans="1:9" ht="13.5" customHeight="1">
      <c r="A64" s="519" t="s">
        <v>501</v>
      </c>
      <c r="B64" s="519"/>
      <c r="C64" s="519"/>
      <c r="D64" s="124">
        <v>5042.09</v>
      </c>
      <c r="E64" s="124">
        <v>147.35</v>
      </c>
      <c r="F64" s="124">
        <v>5522.09</v>
      </c>
      <c r="G64" s="124">
        <v>61.35</v>
      </c>
      <c r="H64" s="125"/>
      <c r="I64" s="126"/>
    </row>
    <row r="65" spans="1:9" ht="13.5" customHeight="1">
      <c r="A65" s="519" t="s">
        <v>502</v>
      </c>
      <c r="B65" s="519"/>
      <c r="C65" s="519"/>
      <c r="D65" s="124">
        <v>1325.9</v>
      </c>
      <c r="E65" s="124">
        <v>264</v>
      </c>
      <c r="F65" s="124">
        <v>1182.9</v>
      </c>
      <c r="G65" s="124">
        <v>430</v>
      </c>
      <c r="H65" s="125"/>
      <c r="I65" s="126"/>
    </row>
    <row r="66" spans="1:9" ht="13.5" customHeight="1">
      <c r="A66" s="519" t="s">
        <v>503</v>
      </c>
      <c r="B66" s="519"/>
      <c r="C66" s="519"/>
      <c r="D66" s="124">
        <v>4998.4</v>
      </c>
      <c r="E66" s="124">
        <v>184.6</v>
      </c>
      <c r="F66" s="124">
        <v>4037.4</v>
      </c>
      <c r="G66" s="124">
        <v>184.6</v>
      </c>
      <c r="H66" s="125"/>
      <c r="I66" s="126"/>
    </row>
    <row r="67" spans="1:9" ht="13.5" customHeight="1">
      <c r="A67" s="519" t="s">
        <v>504</v>
      </c>
      <c r="B67" s="519"/>
      <c r="C67" s="519"/>
      <c r="D67" s="124">
        <v>21478.86</v>
      </c>
      <c r="E67" s="124">
        <v>264.2</v>
      </c>
      <c r="F67" s="124">
        <v>14167.19</v>
      </c>
      <c r="G67" s="124">
        <v>2156.7</v>
      </c>
      <c r="H67" s="125"/>
      <c r="I67" s="126"/>
    </row>
    <row r="68" spans="1:9" ht="13.5" customHeight="1">
      <c r="A68" s="519" t="s">
        <v>505</v>
      </c>
      <c r="B68" s="519"/>
      <c r="C68" s="519"/>
      <c r="D68" s="124">
        <v>5682.52</v>
      </c>
      <c r="E68" s="124">
        <v>173.02</v>
      </c>
      <c r="F68" s="124">
        <v>5556.76</v>
      </c>
      <c r="G68" s="124">
        <v>208.66</v>
      </c>
      <c r="H68" s="125"/>
      <c r="I68" s="126"/>
    </row>
    <row r="69" spans="1:9" ht="13.5" customHeight="1">
      <c r="A69" s="519" t="s">
        <v>506</v>
      </c>
      <c r="B69" s="519"/>
      <c r="C69" s="519"/>
      <c r="D69" s="124">
        <v>19557.69</v>
      </c>
      <c r="E69" s="124">
        <v>0.2</v>
      </c>
      <c r="F69" s="124">
        <v>20210.29</v>
      </c>
      <c r="G69" s="124">
        <v>260.2</v>
      </c>
      <c r="H69" s="125"/>
      <c r="I69" s="126"/>
    </row>
    <row r="70" spans="1:9" ht="13.5" customHeight="1">
      <c r="A70" s="519" t="s">
        <v>507</v>
      </c>
      <c r="B70" s="519"/>
      <c r="C70" s="519"/>
      <c r="D70" s="124">
        <v>4924.02</v>
      </c>
      <c r="E70" s="124">
        <v>32.4</v>
      </c>
      <c r="F70" s="124">
        <v>5317.02</v>
      </c>
      <c r="G70" s="124">
        <v>364.4</v>
      </c>
      <c r="H70" s="125"/>
      <c r="I70" s="126"/>
    </row>
    <row r="71" spans="1:9" ht="13.5" customHeight="1">
      <c r="A71" s="519" t="s">
        <v>508</v>
      </c>
      <c r="B71" s="519"/>
      <c r="C71" s="519"/>
      <c r="D71" s="124">
        <v>2722.1</v>
      </c>
      <c r="E71" s="124">
        <v>104</v>
      </c>
      <c r="F71" s="124">
        <v>1556.4</v>
      </c>
      <c r="G71" s="124">
        <v>99</v>
      </c>
      <c r="H71" s="125"/>
      <c r="I71" s="126"/>
    </row>
    <row r="72" spans="1:9" ht="13.5" customHeight="1">
      <c r="A72" s="519" t="s">
        <v>509</v>
      </c>
      <c r="B72" s="519"/>
      <c r="C72" s="519"/>
      <c r="D72" s="124">
        <v>5159.65</v>
      </c>
      <c r="E72" s="124">
        <v>194</v>
      </c>
      <c r="F72" s="124">
        <v>6339.15</v>
      </c>
      <c r="G72" s="124">
        <v>468.4</v>
      </c>
      <c r="H72" s="125"/>
      <c r="I72" s="126"/>
    </row>
    <row r="73" spans="1:9" ht="13.5" customHeight="1">
      <c r="A73" s="519" t="s">
        <v>510</v>
      </c>
      <c r="B73" s="519"/>
      <c r="C73" s="519"/>
      <c r="D73" s="124">
        <v>833.6</v>
      </c>
      <c r="E73" s="366" t="s">
        <v>863</v>
      </c>
      <c r="F73" s="124">
        <v>1064</v>
      </c>
      <c r="G73" s="366">
        <v>33</v>
      </c>
      <c r="H73" s="125"/>
      <c r="I73" s="126"/>
    </row>
    <row r="74" spans="1:9" ht="18.75" customHeight="1">
      <c r="A74" s="529" t="s">
        <v>299</v>
      </c>
      <c r="B74" s="529"/>
      <c r="C74" s="529"/>
      <c r="D74" s="127">
        <f>SUM(D54:D73)</f>
        <v>111692.84000000001</v>
      </c>
      <c r="E74" s="127">
        <f>SUM(E54:E73)</f>
        <v>2282.37</v>
      </c>
      <c r="F74" s="127">
        <f>SUM(F54:F73)</f>
        <v>99461.63</v>
      </c>
      <c r="G74" s="127">
        <f>SUM(G54:G73)</f>
        <v>5181.409999999999</v>
      </c>
      <c r="H74" s="128"/>
      <c r="I74" s="129"/>
    </row>
    <row r="75" spans="1:9" ht="12" customHeight="1">
      <c r="A75" s="130"/>
      <c r="B75" s="130"/>
      <c r="C75" s="130"/>
      <c r="D75" s="131"/>
      <c r="E75" s="131"/>
      <c r="F75" s="132"/>
      <c r="G75" s="132"/>
      <c r="H75" s="132"/>
      <c r="I75" s="129"/>
    </row>
    <row r="76" ht="12.75">
      <c r="G76" s="67"/>
    </row>
    <row r="77" ht="12.75">
      <c r="A77" t="s">
        <v>48</v>
      </c>
    </row>
    <row r="78" ht="21.75" customHeight="1">
      <c r="A78" t="s">
        <v>49</v>
      </c>
    </row>
    <row r="79" ht="19.5" customHeight="1"/>
    <row r="82" ht="12.75">
      <c r="A82" s="116"/>
    </row>
  </sheetData>
  <sheetProtection/>
  <mergeCells count="59">
    <mergeCell ref="A74:C74"/>
    <mergeCell ref="F2:H2"/>
    <mergeCell ref="A67:C67"/>
    <mergeCell ref="A68:C68"/>
    <mergeCell ref="A69:C69"/>
    <mergeCell ref="A70:C70"/>
    <mergeCell ref="A61:C61"/>
    <mergeCell ref="A49:G50"/>
    <mergeCell ref="A65:C65"/>
    <mergeCell ref="A73:C73"/>
    <mergeCell ref="A71:C71"/>
    <mergeCell ref="A72:C72"/>
    <mergeCell ref="A54:C54"/>
    <mergeCell ref="A66:C66"/>
    <mergeCell ref="A55:C55"/>
    <mergeCell ref="A56:C56"/>
    <mergeCell ref="A57:C57"/>
    <mergeCell ref="A58:C58"/>
    <mergeCell ref="A59:C59"/>
    <mergeCell ref="A62:C62"/>
    <mergeCell ref="A63:C63"/>
    <mergeCell ref="A64:C64"/>
    <mergeCell ref="B27:E27"/>
    <mergeCell ref="A28:E28"/>
    <mergeCell ref="A46:E46"/>
    <mergeCell ref="A60:C60"/>
    <mergeCell ref="A52:C53"/>
    <mergeCell ref="D52:E52"/>
    <mergeCell ref="A44:D44"/>
    <mergeCell ref="A45:D45"/>
    <mergeCell ref="F52:G52"/>
    <mergeCell ref="H52:H53"/>
    <mergeCell ref="I52:I53"/>
    <mergeCell ref="B18:E18"/>
    <mergeCell ref="B19:E19"/>
    <mergeCell ref="B22:E22"/>
    <mergeCell ref="B23:E23"/>
    <mergeCell ref="B25:E25"/>
    <mergeCell ref="B26:E26"/>
    <mergeCell ref="B24:E24"/>
    <mergeCell ref="H12:I12"/>
    <mergeCell ref="A6:I6"/>
    <mergeCell ref="A7:I7"/>
    <mergeCell ref="A8:H8"/>
    <mergeCell ref="A10:I10"/>
    <mergeCell ref="A12:A13"/>
    <mergeCell ref="B12:E13"/>
    <mergeCell ref="B14:E14"/>
    <mergeCell ref="F12:G12"/>
    <mergeCell ref="A43:D43"/>
    <mergeCell ref="A38:E38"/>
    <mergeCell ref="A34:D34"/>
    <mergeCell ref="B20:E20"/>
    <mergeCell ref="B21:E21"/>
    <mergeCell ref="B15:E15"/>
    <mergeCell ref="A47:E47"/>
    <mergeCell ref="A37:E37"/>
    <mergeCell ref="B16:E16"/>
    <mergeCell ref="B17:E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6">
      <selection activeCell="E24" sqref="E24"/>
    </sheetView>
  </sheetViews>
  <sheetFormatPr defaultColWidth="9.00390625" defaultRowHeight="12.75"/>
  <cols>
    <col min="3" max="3" width="30.25390625" style="0" customWidth="1"/>
    <col min="4" max="4" width="13.00390625" style="0" customWidth="1"/>
    <col min="5" max="5" width="12.375" style="0" customWidth="1"/>
    <col min="6" max="6" width="8.625" style="0" customWidth="1"/>
  </cols>
  <sheetData>
    <row r="1" spans="4:6" ht="12.75">
      <c r="D1" s="498" t="s">
        <v>25</v>
      </c>
      <c r="E1" s="498"/>
      <c r="F1" s="498"/>
    </row>
    <row r="2" spans="4:6" ht="12.75">
      <c r="D2" s="498"/>
      <c r="E2" s="498"/>
      <c r="F2" s="498"/>
    </row>
    <row r="3" spans="4:6" ht="12.75">
      <c r="D3" s="498"/>
      <c r="E3" s="498"/>
      <c r="F3" s="498"/>
    </row>
    <row r="4" spans="4:6" ht="12.75">
      <c r="D4" s="119"/>
      <c r="E4" s="119"/>
      <c r="F4" s="119"/>
    </row>
    <row r="5" ht="27.75" customHeight="1"/>
    <row r="6" spans="2:5" ht="15.75">
      <c r="B6" s="390" t="s">
        <v>529</v>
      </c>
      <c r="C6" s="390"/>
      <c r="D6" s="390"/>
      <c r="E6" s="390"/>
    </row>
    <row r="7" spans="2:5" ht="23.25" customHeight="1">
      <c r="B7" s="390" t="s">
        <v>26</v>
      </c>
      <c r="C7" s="390"/>
      <c r="D7" s="390"/>
      <c r="E7" s="390"/>
    </row>
    <row r="8" spans="2:3" ht="15.75">
      <c r="B8" s="102"/>
      <c r="C8" s="102"/>
    </row>
    <row r="10" spans="1:6" ht="39.75" customHeight="1">
      <c r="A10" s="178" t="s">
        <v>879</v>
      </c>
      <c r="B10" s="178" t="s">
        <v>240</v>
      </c>
      <c r="C10" s="178" t="s">
        <v>241</v>
      </c>
      <c r="D10" s="178" t="s">
        <v>242</v>
      </c>
      <c r="E10" s="178" t="s">
        <v>881</v>
      </c>
      <c r="F10" s="64" t="s">
        <v>511</v>
      </c>
    </row>
    <row r="11" spans="1:6" ht="32.25" customHeight="1">
      <c r="A11" s="168">
        <v>750</v>
      </c>
      <c r="B11" s="168" t="s">
        <v>518</v>
      </c>
      <c r="C11" s="168" t="s">
        <v>191</v>
      </c>
      <c r="D11" s="179">
        <f>D12</f>
        <v>59</v>
      </c>
      <c r="E11" s="180">
        <f>E12</f>
        <v>29.45</v>
      </c>
      <c r="F11" s="63">
        <f>E11/D11</f>
        <v>0.49915254237288137</v>
      </c>
    </row>
    <row r="12" spans="1:6" ht="19.5" customHeight="1">
      <c r="A12" s="181"/>
      <c r="B12" s="182">
        <v>75011</v>
      </c>
      <c r="C12" s="183" t="s">
        <v>260</v>
      </c>
      <c r="D12" s="184">
        <v>59</v>
      </c>
      <c r="E12" s="185">
        <f>E13</f>
        <v>29.45</v>
      </c>
      <c r="F12" s="186">
        <f>E12/D12</f>
        <v>0.49915254237288137</v>
      </c>
    </row>
    <row r="13" spans="1:6" ht="19.5" customHeight="1">
      <c r="A13" s="181"/>
      <c r="B13" s="182"/>
      <c r="C13" s="183" t="s">
        <v>906</v>
      </c>
      <c r="D13" s="184"/>
      <c r="E13" s="185">
        <v>29.45</v>
      </c>
      <c r="F13" s="63"/>
    </row>
    <row r="14" spans="1:6" ht="30.75" customHeight="1">
      <c r="A14" s="11">
        <v>852</v>
      </c>
      <c r="B14" s="11"/>
      <c r="C14" s="190" t="s">
        <v>224</v>
      </c>
      <c r="D14" s="180">
        <f>D15</f>
        <v>6000</v>
      </c>
      <c r="E14" s="180">
        <f>E15</f>
        <v>6653.360000000001</v>
      </c>
      <c r="F14" s="186">
        <f aca="true" t="shared" si="0" ref="F14:F19">E14/D14</f>
        <v>1.1088933333333335</v>
      </c>
    </row>
    <row r="15" spans="1:6" ht="82.5" customHeight="1">
      <c r="A15" s="191"/>
      <c r="B15" s="15">
        <v>85212</v>
      </c>
      <c r="C15" s="192" t="s">
        <v>347</v>
      </c>
      <c r="D15" s="185">
        <f>SUM(D16:D18)</f>
        <v>6000</v>
      </c>
      <c r="E15" s="185">
        <f>SUM(E16:E18)</f>
        <v>6653.360000000001</v>
      </c>
      <c r="F15" s="63">
        <f t="shared" si="0"/>
        <v>1.1088933333333335</v>
      </c>
    </row>
    <row r="16" spans="1:6" ht="18.75" customHeight="1">
      <c r="A16" s="181"/>
      <c r="B16" s="181"/>
      <c r="C16" s="187" t="s">
        <v>530</v>
      </c>
      <c r="D16" s="188"/>
      <c r="E16" s="188">
        <v>69</v>
      </c>
      <c r="F16" s="186"/>
    </row>
    <row r="17" spans="1:6" ht="18.75" customHeight="1">
      <c r="A17" s="181"/>
      <c r="B17" s="181"/>
      <c r="C17" s="187" t="s">
        <v>531</v>
      </c>
      <c r="D17" s="188">
        <v>6000</v>
      </c>
      <c r="E17" s="188">
        <v>5817.06</v>
      </c>
      <c r="F17" s="63">
        <f t="shared" si="0"/>
        <v>0.9695100000000001</v>
      </c>
    </row>
    <row r="18" spans="1:6" ht="18.75" customHeight="1">
      <c r="A18" s="181"/>
      <c r="B18" s="181"/>
      <c r="C18" s="187" t="s">
        <v>532</v>
      </c>
      <c r="D18" s="188"/>
      <c r="E18" s="188">
        <v>767.3</v>
      </c>
      <c r="F18" s="186"/>
    </row>
    <row r="19" spans="1:6" ht="33" customHeight="1">
      <c r="A19" s="193"/>
      <c r="B19" s="193"/>
      <c r="C19" s="169" t="s">
        <v>226</v>
      </c>
      <c r="D19" s="194">
        <f>D11+D14</f>
        <v>6059</v>
      </c>
      <c r="E19" s="194">
        <f>E11+E14</f>
        <v>6682.81</v>
      </c>
      <c r="F19" s="63">
        <f t="shared" si="0"/>
        <v>1.1029559333223304</v>
      </c>
    </row>
    <row r="24" spans="1:3" ht="12.75">
      <c r="A24" s="116"/>
      <c r="B24" s="116"/>
      <c r="C24" s="116"/>
    </row>
  </sheetData>
  <sheetProtection/>
  <mergeCells count="3">
    <mergeCell ref="D1:F3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Kiernozia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Alina</cp:lastModifiedBy>
  <cp:lastPrinted>2013-04-24T09:04:37Z</cp:lastPrinted>
  <dcterms:created xsi:type="dcterms:W3CDTF">2004-07-22T12:31:35Z</dcterms:created>
  <dcterms:modified xsi:type="dcterms:W3CDTF">2013-10-29T11:13:11Z</dcterms:modified>
  <cp:category/>
  <cp:version/>
  <cp:contentType/>
  <cp:contentStatus/>
</cp:coreProperties>
</file>