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75" tabRatio="476" activeTab="0"/>
  </bookViews>
  <sheets>
    <sheet name="DANE OGÓLNE" sheetId="1" r:id="rId1"/>
    <sheet name="MIENIE SU" sheetId="2" r:id="rId2"/>
    <sheet name="ELEKTRONIKA SU" sheetId="3" r:id="rId3"/>
    <sheet name="Mienie Oświata RAZEM" sheetId="4" r:id="rId4"/>
  </sheets>
  <definedNames>
    <definedName name="_1Excel_BuiltIn_Print_Area_1_1_1">('MIENIE SU'!$B$3:$D$47,'MIENIE SU'!#REF!,'MIENIE SU'!#REF!,'MIENIE SU'!#REF!)</definedName>
    <definedName name="Excel_BuiltIn_Print_Area_1_1">('MIENIE SU'!$B$3:$D$47,'MIENIE SU'!#REF!,'MIENIE SU'!#REF!)</definedName>
    <definedName name="Excel_BuiltIn_Print_Area_3_1">#REF!</definedName>
    <definedName name="_xlnm.Print_Area" localSheetId="3">'Mienie Oświata RAZEM'!$A$1:$F$13</definedName>
    <definedName name="_xlnm.Print_Area" localSheetId="1">'MIENIE SU'!$A$1:$E$173</definedName>
    <definedName name="_xlnm.Print_Titles" localSheetId="2">'ELEKTRONIKA SU'!$1:$1</definedName>
    <definedName name="_xlnm.Print_Titles" localSheetId="1">'MIENIE SU'!$1:$1</definedName>
  </definedNames>
  <calcPr fullCalcOnLoad="1"/>
</workbook>
</file>

<file path=xl/sharedStrings.xml><?xml version="1.0" encoding="utf-8"?>
<sst xmlns="http://schemas.openxmlformats.org/spreadsheetml/2006/main" count="852" uniqueCount="339">
  <si>
    <t>Niskocenne składniki mienia</t>
  </si>
  <si>
    <t>Nakłady inwestycyjne będące własnością Ubezpieczającego</t>
  </si>
  <si>
    <t>Budynki oraz budowle - łącznie:</t>
  </si>
  <si>
    <t>Maszyny, urządzenia i wyposażenie - łącznie:</t>
  </si>
  <si>
    <t>Sprzęt stacjonarny - łącznie</t>
  </si>
  <si>
    <t>Sprzęt przenośny - łącznie</t>
  </si>
  <si>
    <t>Wartości pieniężne w schowku</t>
  </si>
  <si>
    <t>Zbiory biblioteczne</t>
  </si>
  <si>
    <t>Lp.</t>
  </si>
  <si>
    <t>Przedmiot ubezpieczenia</t>
  </si>
  <si>
    <t xml:space="preserve">Grupa 3 </t>
  </si>
  <si>
    <t xml:space="preserve">Grupa 4 </t>
  </si>
  <si>
    <t xml:space="preserve">Grupa 5 </t>
  </si>
  <si>
    <t>Nr inwentarzowy/seryjny</t>
  </si>
  <si>
    <t>Rodzaj (stacjonarny/przenośny)</t>
  </si>
  <si>
    <t>Ilość sztuk</t>
  </si>
  <si>
    <t>Lokalizacja</t>
  </si>
  <si>
    <t xml:space="preserve">Rok produkcji </t>
  </si>
  <si>
    <t>Koszt zakupu/Koszt wytworzenia</t>
  </si>
  <si>
    <t>Pełna nazwa jednostki</t>
  </si>
  <si>
    <t>Adres siedziby</t>
  </si>
  <si>
    <t>NIP</t>
  </si>
  <si>
    <t>REGON</t>
  </si>
  <si>
    <t>Opis prowadzonej działalności</t>
  </si>
  <si>
    <t>Adresy wszystkich lokalizacji, 
w których jest prowadzona działalność (filie, oddziały, itp.)</t>
  </si>
  <si>
    <t>Liczba pracowników</t>
  </si>
  <si>
    <t>Roczny planowany budżet</t>
  </si>
  <si>
    <t>Mienie osob trzecich przekazane ubezpieczającemu na podstawie tytułu prawnego (np. leasing, dzierżawa)</t>
  </si>
  <si>
    <t>PKD (proszę wymienić wszystkie PKD)</t>
  </si>
  <si>
    <t>Czy jednostka produkuje lub sprzedaje produkty (jeśli tak - proszę zaznaczyć czy sprzedaż czy produkcja oraz podać rodzaj produktów)</t>
  </si>
  <si>
    <t>Czy jednostka wynajmuje pomieszczenia od innych podmiotów</t>
  </si>
  <si>
    <t>Czy jednostka wynajmuje pomieszczenia innym podmiotom</t>
  </si>
  <si>
    <t>Czy jednostka wykonuje część swojej działalności przy pomocy podwykonawców (np. sprzątanie, żywienie) - jeśli tak, proszę o podanie rodzaju prac zlecanych podwykonawcom</t>
  </si>
  <si>
    <t>Czy jednostka korzysta z rzeczy ruchomych należących do innych podmiotów (np. na podstawie umowy najmu, dzierżawy, leasingu lub innej podobnej formy korzystania z cudzej rzeczy)</t>
  </si>
  <si>
    <t>Rodzaje usług/prac świadczonych przez jednostkę dla podmiotów zewnętrznych</t>
  </si>
  <si>
    <t>Czy jednostka przechowuje, kontroluje lub chroni mienie należące do osób trzecich (np. prowadzenie szatni, prowadzenie parkingu strzeżonego itp.) - proszę o podanie informacji z opisem</t>
  </si>
  <si>
    <t>Czy jednostka wykonuje w rzeczach ruchomych należących do podmiotów zewnętrznych czynności obróbki, kontroli, naprawy, czyszczenia lub inne podobne czynności w ramach świadczonej usługi - jeśli tak, proszę o podanie rodzaju wykonywanych czynności</t>
  </si>
  <si>
    <t>Liczba posiadanych pojazdów mechanicznych nie podlegających obowiązkowemu ubezpieczeniu odpowiedzialności cywilnej posiadaczy pojazdów mechanicznych (np. wózki widłowe, melexy itp.)</t>
  </si>
  <si>
    <t>Czy jednostka organizuje imprezy (jeśli tak proszę o informację odnośnie liczby imprez w ciągu roku wraz z maksymalną ilością uczestników, rodzajem terenu, na którym odbywają się imprezy (teren otwarty, budynek), a także, czy imprezy są bezpłatne czy odpłatne</t>
  </si>
  <si>
    <t>Czy jednostka posiada stołówkę</t>
  </si>
  <si>
    <t>Czy w jednostce funkcjonuje gabinet pielęgniarski, lekarski, stomatologiczny (prosimy o wskazanie rodzaju)</t>
  </si>
  <si>
    <t>Czy jednostka transportuje część swojego majątku pomiędzy różnymi lokalizacjami (w tym także transport świadczony przez podmioty trzecie) - jeśli tak, proszę o podanie rodzaju transportowanego mienia wraz z maksymalną jego wartością podczas pojedynczego transportu oraz rodzaju środka transportu, jakim odbywają się transporty mienia</t>
  </si>
  <si>
    <t>Czy jednostka prowadzi internat itp. - prosimy o podanie rodzaju</t>
  </si>
  <si>
    <t>Solary</t>
  </si>
  <si>
    <t>Mienie pracowników i członków OSP</t>
  </si>
  <si>
    <t>Zbiory i eksponaty muzealne</t>
  </si>
  <si>
    <t>Wyposażenie jednostek OSP</t>
  </si>
  <si>
    <t>Obiekty małej architektury 
(w tym pomniki, rzeźby, kompozycje przestrzenne)</t>
  </si>
  <si>
    <t>System ubezpieczenia</t>
  </si>
  <si>
    <t>Nominalna</t>
  </si>
  <si>
    <t>Sumy stałe</t>
  </si>
  <si>
    <t>Razem</t>
  </si>
  <si>
    <t>Sumy ubezpieczenia dla</t>
  </si>
  <si>
    <t>Nazwa jednostki</t>
  </si>
  <si>
    <t>Ubezpieczenie sprzętu elektronicznego od ryzyk wszystkich</t>
  </si>
  <si>
    <t xml:space="preserve">Podstawa szacowania wartości </t>
  </si>
  <si>
    <t xml:space="preserve">Suma ubezpieczenia w zł </t>
  </si>
  <si>
    <t xml:space="preserve">Suma ubezpieczenia </t>
  </si>
  <si>
    <t>w tym</t>
  </si>
  <si>
    <t>-</t>
  </si>
  <si>
    <t>w tym w rozbiciu na grupy KŚT</t>
  </si>
  <si>
    <t xml:space="preserve">Grupa 6 </t>
  </si>
  <si>
    <t>Grupa 7  z wyłączeniem pojazdów mechanicznych podlegających obowiązkowi rejestracji</t>
  </si>
  <si>
    <t>Grupa 8</t>
  </si>
  <si>
    <t>Środki obrotowe łącznie</t>
  </si>
  <si>
    <t>Mienie osób trzecich przyjęte w celu wykonania usługi</t>
  </si>
  <si>
    <t>Mienie najemców powierzchni (np.biur, magazynów itp.) ubezpieczającego</t>
  </si>
  <si>
    <t>Mienie wyłączone z ekspoatacji</t>
  </si>
  <si>
    <t xml:space="preserve">Mienie przechowywane na zewnątrz budynków </t>
  </si>
  <si>
    <r>
      <t xml:space="preserve">Liczba uczniów 
</t>
    </r>
    <r>
      <rPr>
        <i/>
        <sz val="8"/>
        <color indexed="8"/>
        <rFont val="Verdana"/>
        <family val="2"/>
      </rPr>
      <t>(w przypadku placówki oświatowej lub wychowawczej)</t>
    </r>
  </si>
  <si>
    <t>Gminny Zespół Oświatowy</t>
  </si>
  <si>
    <t>Przedszkole Krasnal Hałabała</t>
  </si>
  <si>
    <t>001224888</t>
  </si>
  <si>
    <t>632049273</t>
  </si>
  <si>
    <t>Centrum Usług Wspólnych</t>
  </si>
  <si>
    <t>edukacja</t>
  </si>
  <si>
    <t>nie</t>
  </si>
  <si>
    <t>brak</t>
  </si>
  <si>
    <t>tak</t>
  </si>
  <si>
    <t>gabinet pielęgniarski</t>
  </si>
  <si>
    <t>1 impreza 300 osób</t>
  </si>
  <si>
    <t>S102-109-123</t>
  </si>
  <si>
    <t>przenośny</t>
  </si>
  <si>
    <t xml:space="preserve">Laptop DELL+mysz </t>
  </si>
  <si>
    <t>sala 102</t>
  </si>
  <si>
    <t>Kuchnia Amica</t>
  </si>
  <si>
    <t>K34</t>
  </si>
  <si>
    <t>stacjonarny</t>
  </si>
  <si>
    <t>kuchnia</t>
  </si>
  <si>
    <t>Ipad Apple</t>
  </si>
  <si>
    <t>S26-22-47</t>
  </si>
  <si>
    <t>sala 26</t>
  </si>
  <si>
    <t>Radiomagnetofon SONY</t>
  </si>
  <si>
    <t>S26-48</t>
  </si>
  <si>
    <t>Aparat fotograficzny SONY</t>
  </si>
  <si>
    <t>S26-49</t>
  </si>
  <si>
    <t>Nagłośnienie LDM Trumpet</t>
  </si>
  <si>
    <t>S26-50</t>
  </si>
  <si>
    <t>Laptop Lenovo AMD</t>
  </si>
  <si>
    <t>SPB/4/15/1</t>
  </si>
  <si>
    <t>sala 4</t>
  </si>
  <si>
    <t>SPB/6/15/7-8</t>
  </si>
  <si>
    <t>sala6</t>
  </si>
  <si>
    <t>Laptop DELL Inspirion</t>
  </si>
  <si>
    <t>SPB/8/14/9</t>
  </si>
  <si>
    <t>sala 8</t>
  </si>
  <si>
    <t>Tablet Lenovo</t>
  </si>
  <si>
    <t>Komputer IntelG1820</t>
  </si>
  <si>
    <t>Zestaw komputerowy HD4</t>
  </si>
  <si>
    <t>Serwer Komputronik PRO</t>
  </si>
  <si>
    <t>Laptop HP Elitebook 6930</t>
  </si>
  <si>
    <t>Laptop ASUS K52J</t>
  </si>
  <si>
    <t>Aparat Cyfrowy NIKON</t>
  </si>
  <si>
    <t>SPB/3/17/2</t>
  </si>
  <si>
    <t>SPB/4/16/1</t>
  </si>
  <si>
    <t>SPB/4/17/1-4</t>
  </si>
  <si>
    <t>SPB/4/17/5</t>
  </si>
  <si>
    <t>SPB/5/16/1</t>
  </si>
  <si>
    <t>SPB7/16/1</t>
  </si>
  <si>
    <t>SPB9/17/1</t>
  </si>
  <si>
    <t>sala 3</t>
  </si>
  <si>
    <t>sala 5</t>
  </si>
  <si>
    <t>sala 7</t>
  </si>
  <si>
    <t>sala 9</t>
  </si>
  <si>
    <t>Zestaw multimedialny</t>
  </si>
  <si>
    <t>OP/3/16/1</t>
  </si>
  <si>
    <t>OP/8/16/1</t>
  </si>
  <si>
    <t>OP/8/16/2</t>
  </si>
  <si>
    <t>OPOP/8/17/1</t>
  </si>
  <si>
    <t>SPB/5/17/1</t>
  </si>
  <si>
    <t>Kuchnia AMICA</t>
  </si>
  <si>
    <t>Lodówko-zamrażarka AMICA</t>
  </si>
  <si>
    <t>Kuchenka GEM</t>
  </si>
  <si>
    <t>Laptop Lenovo IDEAPAD</t>
  </si>
  <si>
    <t>Laptop ASUS</t>
  </si>
  <si>
    <t>Głośnik Manta</t>
  </si>
  <si>
    <t>Aoarat fotograficzny KODAK</t>
  </si>
  <si>
    <t>Odkurzacz PHILIPS</t>
  </si>
  <si>
    <t>Naświetlacz bakteriobójczy</t>
  </si>
  <si>
    <t>Lodówka SAMSUNG</t>
  </si>
  <si>
    <t>Radio PHILIPS</t>
  </si>
  <si>
    <t>Drukarka LJ Color</t>
  </si>
  <si>
    <t>Zestaw komputerowy HD</t>
  </si>
  <si>
    <t>Wieża CD Philips</t>
  </si>
  <si>
    <t>Telewizor LG</t>
  </si>
  <si>
    <t>Wieża LG</t>
  </si>
  <si>
    <t>Monitor DELL</t>
  </si>
  <si>
    <t>S3/S4-37</t>
  </si>
  <si>
    <t>S3/BA-17</t>
  </si>
  <si>
    <t>S3/D-18</t>
  </si>
  <si>
    <t>S3/KU-115</t>
  </si>
  <si>
    <t>S3/KU-116</t>
  </si>
  <si>
    <t>S3/KU-133</t>
  </si>
  <si>
    <t>S3/PK-25</t>
  </si>
  <si>
    <t>S3-S-26</t>
  </si>
  <si>
    <t>S3/S-27</t>
  </si>
  <si>
    <t>S3/S3-45</t>
  </si>
  <si>
    <t>S3/S3-46</t>
  </si>
  <si>
    <t>S3/S3-48</t>
  </si>
  <si>
    <t>S3/S7-29-33</t>
  </si>
  <si>
    <t>S3/S3-34-36</t>
  </si>
  <si>
    <t>S3/S7-37</t>
  </si>
  <si>
    <t>sala3</t>
  </si>
  <si>
    <t>gabinet dyrektora</t>
  </si>
  <si>
    <t>pokój nauczycielski</t>
  </si>
  <si>
    <t>sekretariat</t>
  </si>
  <si>
    <t>Radioodtwarzacz</t>
  </si>
  <si>
    <t>sala 1</t>
  </si>
  <si>
    <t>Drukarka HP</t>
  </si>
  <si>
    <t>Boombox Hundai</t>
  </si>
  <si>
    <t>Wieża Blaupunky</t>
  </si>
  <si>
    <t>Laptop Pavilion</t>
  </si>
  <si>
    <t>Radiomagnetofon Philips</t>
  </si>
  <si>
    <t>Drukarla Laserowa</t>
  </si>
  <si>
    <t>Telewozior LB</t>
  </si>
  <si>
    <t>Komputer Intel G3258</t>
  </si>
  <si>
    <t>P5/I-06</t>
  </si>
  <si>
    <t>P5/28/01</t>
  </si>
  <si>
    <t>P5/S6-74</t>
  </si>
  <si>
    <t>P5/SK-30</t>
  </si>
  <si>
    <t>P5/SK-31</t>
  </si>
  <si>
    <t>P5/SK-32</t>
  </si>
  <si>
    <t>P5/PA-190</t>
  </si>
  <si>
    <t>P5/PA-191</t>
  </si>
  <si>
    <t>P5/PA-192</t>
  </si>
  <si>
    <t>P5/PA-208</t>
  </si>
  <si>
    <t>Intendentka</t>
  </si>
  <si>
    <t>sala 6</t>
  </si>
  <si>
    <t>Notebook Lenovo</t>
  </si>
  <si>
    <t>GO/GK14/09</t>
  </si>
  <si>
    <t>sala 14</t>
  </si>
  <si>
    <t>Notebook ASUS</t>
  </si>
  <si>
    <t>Notebook Pavilion</t>
  </si>
  <si>
    <t>GO/GK/21/787</t>
  </si>
  <si>
    <t>GO/GK/21/788</t>
  </si>
  <si>
    <t>GO/GK/21/789-792</t>
  </si>
  <si>
    <t>GO/GK/21/793</t>
  </si>
  <si>
    <t>sala21</t>
  </si>
  <si>
    <t>GO/GK/1/36</t>
  </si>
  <si>
    <t>GO/GK/1/35</t>
  </si>
  <si>
    <t>SALA 23</t>
  </si>
  <si>
    <t>Klimatyzator</t>
  </si>
  <si>
    <t>Drukarka HPLJ</t>
  </si>
  <si>
    <t>GO/GK/10/08</t>
  </si>
  <si>
    <t>GO/GK/10/09</t>
  </si>
  <si>
    <t>sala 10</t>
  </si>
  <si>
    <t>Projektor EPSON</t>
  </si>
  <si>
    <t>GO/GK/12/13</t>
  </si>
  <si>
    <t>sala 12</t>
  </si>
  <si>
    <t>Rzutnik Infocus</t>
  </si>
  <si>
    <t>GO/GK/14/10</t>
  </si>
  <si>
    <t>Ekran EPSON</t>
  </si>
  <si>
    <t>GO/GK/16/09</t>
  </si>
  <si>
    <t>sala 16</t>
  </si>
  <si>
    <t>GO/GK/18/29</t>
  </si>
  <si>
    <t>sala 18</t>
  </si>
  <si>
    <t>Projektor Epson</t>
  </si>
  <si>
    <t>GO/GK/22/01</t>
  </si>
  <si>
    <t>sala 22</t>
  </si>
  <si>
    <t>GO/GK/22/02</t>
  </si>
  <si>
    <t>GO/GK/22/03-04</t>
  </si>
  <si>
    <t>GO/GK/22/05-06</t>
  </si>
  <si>
    <t>GO/GK1/34</t>
  </si>
  <si>
    <t>Klimatyzacja Danikin</t>
  </si>
  <si>
    <t>Komputer PC ATX</t>
  </si>
  <si>
    <t>Monitor LCD PHILIPS</t>
  </si>
  <si>
    <t>Niszczarka Aligator</t>
  </si>
  <si>
    <t>Zasilacz awaryjny UPS</t>
  </si>
  <si>
    <t>Kopiarka Kyocera</t>
  </si>
  <si>
    <t>Mikrofala Whirpool</t>
  </si>
  <si>
    <t>Lodówka AmICA</t>
  </si>
  <si>
    <t>Drukarka HP LJ</t>
  </si>
  <si>
    <t>GZO/15/15</t>
  </si>
  <si>
    <t>GZO/15/42</t>
  </si>
  <si>
    <t>GZO/16/41</t>
  </si>
  <si>
    <t>GZO/16/42</t>
  </si>
  <si>
    <t>GZO/16/43</t>
  </si>
  <si>
    <t>GZO/16/44</t>
  </si>
  <si>
    <t>GZO/57</t>
  </si>
  <si>
    <t>GZO/58</t>
  </si>
  <si>
    <t>GZO/59/4/1</t>
  </si>
  <si>
    <t>GZO/60/KU-01</t>
  </si>
  <si>
    <t>GZO/60/KU-02</t>
  </si>
  <si>
    <t>GZO65/3</t>
  </si>
  <si>
    <t>GZO</t>
  </si>
  <si>
    <t>Zespół Szkolno-Przedszkolny w Bytyniu</t>
  </si>
  <si>
    <t>384039094</t>
  </si>
  <si>
    <t>Smarfon HUAWEI</t>
  </si>
  <si>
    <t>GZO606</t>
  </si>
  <si>
    <t>GZO377</t>
  </si>
  <si>
    <t>GZO618</t>
  </si>
  <si>
    <t>book DELL</t>
  </si>
  <si>
    <t>GZO273</t>
  </si>
  <si>
    <t>Komputer PC Intel</t>
  </si>
  <si>
    <t>szkoła-32                              oddział-10</t>
  </si>
  <si>
    <t>GZO498</t>
  </si>
  <si>
    <t>SPB/^</t>
  </si>
  <si>
    <t>Laptopo DELL</t>
  </si>
  <si>
    <t>GO</t>
  </si>
  <si>
    <t>Drukarka Brother</t>
  </si>
  <si>
    <t>GO0</t>
  </si>
  <si>
    <t>sala A12</t>
  </si>
  <si>
    <t>Monitor AVTEK Touchscreen</t>
  </si>
  <si>
    <t>sala 25</t>
  </si>
  <si>
    <t>zamrażarka skrzyniowa</t>
  </si>
  <si>
    <t>KU</t>
  </si>
  <si>
    <t>Lodówka Samsung</t>
  </si>
  <si>
    <t>LodówkaMPM</t>
  </si>
  <si>
    <t>1 impreza 100 osób</t>
  </si>
  <si>
    <t>2 imprezy, teren otwarty , liczbaosób 500</t>
  </si>
  <si>
    <t>116+47</t>
  </si>
  <si>
    <r>
      <t>Liczba przeprowadzonych</t>
    </r>
    <r>
      <rPr>
        <b/>
        <sz val="8"/>
        <color indexed="8"/>
        <rFont val="Verdana"/>
        <family val="2"/>
      </rPr>
      <t xml:space="preserve"> ewakuacji </t>
    </r>
    <r>
      <rPr>
        <sz val="8"/>
        <color indexed="8"/>
        <rFont val="Verdana"/>
        <family val="2"/>
      </rPr>
      <t>z powodu aktów terroryzmu (z włączeniem fałszywych alarmów) oraz koszty tych ewakuacji w ostatnich 5 latach</t>
    </r>
  </si>
  <si>
    <t>Dane ogólne jednostki organizacyjnej podległej Gminie Kaźmierz</t>
  </si>
  <si>
    <t>jednostki organizacyjnej podległej Gminie Kaźmierz</t>
  </si>
  <si>
    <t>Ubezpieczenie mienia od wszystkich ryzyk</t>
  </si>
  <si>
    <t>Szkoła Podstawowa  Im.Marii Dąbrowskiej w Kaźmierzu</t>
  </si>
  <si>
    <t>85.20.Z - szkoły podstawowe</t>
  </si>
  <si>
    <t>85.60.Z – Działalność wspomagająca edukację</t>
  </si>
  <si>
    <t>85.10.Z - placówki wychowania przedszkolnego</t>
  </si>
  <si>
    <t>69.20.Z - działalność rachunkowo-księgowa; doradztwo podatkowe</t>
  </si>
  <si>
    <t>Przedszkole w Gaju Wielkim, ul. Kościelna 1</t>
  </si>
  <si>
    <t>ul. Gimnazjalna 3 
 63-530 Kaźmierz</t>
  </si>
  <si>
    <t>ul. Szkolna 55,
64-542 Bytyń</t>
  </si>
  <si>
    <t>ul. Kościelna 1,
64-530 Kaźmierz</t>
  </si>
  <si>
    <t>ul.Nowowiejska 23,
64-530 Kaźmierz</t>
  </si>
  <si>
    <t>ul.Szamotulska 20,
64-530 Kaźmierz</t>
  </si>
  <si>
    <t>000655296</t>
  </si>
  <si>
    <t>w tym:</t>
  </si>
  <si>
    <t>b) Mienie po byłym Gimnazjum,  w tym:</t>
  </si>
  <si>
    <t>1)  Szkoła Podstawowa w Kaźmierzu im. Marii Dąbrowskiej, ul.Gimnazjalna 3  
(budynek przy ul. Szkolna 27) , 64-530 Kaźmierz</t>
  </si>
  <si>
    <t>1) Szkoła Podstawowa w Kaźmierzu im. Marii Dąbrowskiej, 
ul.Gimnazjalna 3 , 64-530 Kaźmierz</t>
  </si>
  <si>
    <t>RAZEM:</t>
  </si>
  <si>
    <t>księgowa brutto</t>
  </si>
  <si>
    <t>3)  Zespół Szkolno -Przedszkolny w Bytyniu- Przedszkole Gaj Wielki</t>
  </si>
  <si>
    <t>4) Przedszkole Krasnal Hałabała, 
ul.Nowowiejska 23, 64-530 Kaźmierz</t>
  </si>
  <si>
    <t>Mienie Szkoły Podstawowej:</t>
  </si>
  <si>
    <t>Mienie po zlikwidowanym Gimnazjum:</t>
  </si>
  <si>
    <t>pozostałe wyposażenie</t>
  </si>
  <si>
    <t>A)</t>
  </si>
  <si>
    <t>B)</t>
  </si>
  <si>
    <t>POZOSTAŁE WYPOSAŻENIE - wliczone do Mienie SU</t>
  </si>
  <si>
    <t>2)  Zespół Szkolno-Przedszkolny w Bytyniu, 
ul.Szkolna 55, 64-542 Bytyń</t>
  </si>
  <si>
    <t>5)   Gminny Zespół Oświatowy w Kaźmierzu, 
ul.Szamotulska 20,64-530 Kaźmierz</t>
  </si>
  <si>
    <t>Budynek po szkole Podstawowej w Sokolnikach Wielklich 8, 64-530 Kaźmierz</t>
  </si>
  <si>
    <t>4)  Przedszkole Krasnal Hałabała, 
ul.Nowowiejska 23, 64-530 Kaźmierz</t>
  </si>
  <si>
    <t>Odtworzeniowa</t>
  </si>
  <si>
    <t>Księgowa brutto</t>
  </si>
  <si>
    <t>a) Mienie GZO</t>
  </si>
  <si>
    <t>b) mienie po SP w Solonikach Wielkich</t>
  </si>
  <si>
    <t>5)  Gminny Zespół Oświatowy w Kaźmierzu, 
ul. Szamotulska 20,64-530 Kaźmierz</t>
  </si>
  <si>
    <t>budynek przedszkola</t>
  </si>
  <si>
    <t>Sprzęt stacjonarny - łącznie:</t>
  </si>
  <si>
    <t xml:space="preserve">                                                                                                         </t>
  </si>
  <si>
    <t>a) Mienie Szkoła Podstawowa,  w tym:</t>
  </si>
  <si>
    <t>Zespół Szkolno-Przedszkolny w Bytyniu - Przedszkole w Gaju Wielkim</t>
  </si>
  <si>
    <t xml:space="preserve">budynek D - szkoła </t>
  </si>
  <si>
    <t>budynek stara szkoła</t>
  </si>
  <si>
    <t>budynek C (sala gimnastyczna + część dydaktyczna )</t>
  </si>
  <si>
    <t>budynek A i B (po Gimnazjum, ul. Gimnazjalna 3)</t>
  </si>
  <si>
    <t>budynek przedszkolny w Bytyniu</t>
  </si>
  <si>
    <t>budynek szkolny w Bytyniu</t>
  </si>
  <si>
    <t>budynek przedszkola w Gaju Wielkim</t>
  </si>
  <si>
    <t>1) ul. Gimnazjalna 3, Kaźmierz
2) ul. Szkolna 25-27, Kaźmierz</t>
  </si>
  <si>
    <t>b) Mienie - Przedszkole w Gaju Wielkim:</t>
  </si>
  <si>
    <r>
      <t xml:space="preserve">2)  Zespół Szkolno-Przedszkolny w Bytyniu, 
ul. Szkolna 55, 64-542 Bytyń,  </t>
    </r>
    <r>
      <rPr>
        <sz val="9"/>
        <rFont val="Verdana"/>
        <family val="2"/>
      </rPr>
      <t>w tym:</t>
    </r>
    <r>
      <rPr>
        <b/>
        <sz val="9"/>
        <rFont val="Verdana"/>
        <family val="2"/>
      </rPr>
      <t xml:space="preserve">
3) Przedszkole w Gaju Wielkim</t>
    </r>
  </si>
  <si>
    <t>a) Mienie w Bytyniu:</t>
  </si>
  <si>
    <t>2-3</t>
  </si>
  <si>
    <t>Zespół Szkolno-Przedszkolny w Bytyniu: 
ul. Szkolna 55 i Szkolna 45;
Przedszkole Gaj Wielki</t>
  </si>
  <si>
    <t>1)  SP w Bytyniu, 
ul. Szkolna 55;
2) Oddział Przedszkolny w Bytyniu,
ul. Szkolna 47</t>
  </si>
  <si>
    <r>
      <t xml:space="preserve">1) Szamotulska 20, Kaźmierz
2) Sokolniki Wielkie 8, 64-530 Kaźmierz </t>
    </r>
    <r>
      <rPr>
        <sz val="8"/>
        <color indexed="8"/>
        <rFont val="Verdana"/>
        <family val="2"/>
      </rPr>
      <t xml:space="preserve"> (Szkoła Podstawowa)</t>
    </r>
  </si>
  <si>
    <t>ZSB w BYTYNIU:</t>
  </si>
  <si>
    <t>ZSB w BYTYNIU - Przedszkole w Gaju Wielkim:</t>
  </si>
  <si>
    <t>Pozostałe wyposażenie</t>
  </si>
  <si>
    <t>sprzet stacjonarny</t>
  </si>
  <si>
    <t>sprzęt przenośny</t>
  </si>
  <si>
    <t>Sprzęt elektroniczny od wszystkich ryzyk:</t>
  </si>
  <si>
    <t>Mienie od wszystkich ryzyk:</t>
  </si>
  <si>
    <r>
      <rPr>
        <b/>
        <sz val="8"/>
        <rFont val="Verdana"/>
        <family val="2"/>
      </rPr>
      <t>Załącznik nr 14</t>
    </r>
    <r>
      <rPr>
        <sz val="8"/>
        <rFont val="Verdana"/>
        <family val="2"/>
      </rPr>
      <t xml:space="preserve"> do Specyfikacji Istotnych Warunków Zamówienia na usługę ubezpieczenia Gminy Kaźmierz oraz podległych jednostek organizacyjnych
Znak sprawy 05/2020/MIENIE+OC_NNW/NO/K/BU
– „Wykaz mienia_OŚWIATA”</t>
    </r>
  </si>
  <si>
    <r>
      <rPr>
        <b/>
        <sz val="8"/>
        <rFont val="Verdana"/>
        <family val="2"/>
      </rPr>
      <t xml:space="preserve">Załącznik nr 14 </t>
    </r>
    <r>
      <rPr>
        <sz val="8"/>
        <rFont val="Verdana"/>
        <family val="2"/>
      </rPr>
      <t>do Specyfikacji Istotnych Warunków Zamówienia na usługę ubezpieczenia Gminy Kaźmierz oraz podległych jednostek organizacyjnych
Znak sprawy 05/2020/MIENIE+OC_NNW/NO/K/BU
– „Wykaz mienia_OŚWIATA”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</si>
</sst>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&quot; zł&quot;"/>
    <numFmt numFmtId="168" formatCode="#,##0.00&quot; zł&quot;;\-#,##0.00&quot; zł&quot;"/>
    <numFmt numFmtId="169" formatCode="#,##0.00_ ;\-#,##0.00\ 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_z_ł"/>
  </numFmts>
  <fonts count="71"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8"/>
      <name val="Arial CE"/>
      <family val="2"/>
    </font>
    <font>
      <sz val="8"/>
      <name val="Czcionka tekstu podstawowego"/>
      <family val="0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sz val="8"/>
      <name val="Arial CE"/>
      <family val="0"/>
    </font>
    <font>
      <b/>
      <sz val="9"/>
      <name val="Verdana"/>
      <family val="2"/>
    </font>
    <font>
      <b/>
      <i/>
      <sz val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8"/>
      <color indexed="10"/>
      <name val="Verdana"/>
      <family val="2"/>
    </font>
    <font>
      <b/>
      <sz val="10"/>
      <color indexed="50"/>
      <name val="Verdana"/>
      <family val="2"/>
    </font>
    <font>
      <b/>
      <sz val="9"/>
      <color indexed="8"/>
      <name val="Verdana"/>
      <family val="2"/>
    </font>
    <font>
      <sz val="9"/>
      <color indexed="40"/>
      <name val="Verdana"/>
      <family val="2"/>
    </font>
    <font>
      <sz val="8"/>
      <color indexed="30"/>
      <name val="Arial CE"/>
      <family val="2"/>
    </font>
    <font>
      <b/>
      <sz val="8"/>
      <color indexed="30"/>
      <name val="Verdana"/>
      <family val="2"/>
    </font>
    <font>
      <sz val="8"/>
      <color indexed="3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Verdana"/>
      <family val="2"/>
    </font>
    <font>
      <i/>
      <sz val="8"/>
      <color rgb="FFFF0000"/>
      <name val="Verdana"/>
      <family val="2"/>
    </font>
    <font>
      <sz val="8"/>
      <color theme="1"/>
      <name val="Verdana"/>
      <family val="2"/>
    </font>
    <font>
      <b/>
      <sz val="10"/>
      <color rgb="FFC2B000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  <font>
      <sz val="9"/>
      <color rgb="FF00B0F0"/>
      <name val="Verdana"/>
      <family val="2"/>
    </font>
    <font>
      <sz val="8"/>
      <color rgb="FF0070C0"/>
      <name val="Arial CE"/>
      <family val="2"/>
    </font>
    <font>
      <b/>
      <sz val="8"/>
      <color rgb="FF0070C0"/>
      <name val="Verdana"/>
      <family val="2"/>
    </font>
    <font>
      <sz val="8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B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>
        <color rgb="FFC2B000"/>
      </right>
      <top style="thin"/>
      <bottom style="thin"/>
    </border>
    <border>
      <left style="hair">
        <color rgb="FFC2B000"/>
      </left>
      <right style="hair">
        <color rgb="FFC2B000"/>
      </right>
      <top style="thin"/>
      <bottom style="thin"/>
    </border>
    <border>
      <left style="hair">
        <color rgb="FFC2B000"/>
      </left>
      <right style="thin"/>
      <top style="thin"/>
      <bottom style="thin"/>
    </border>
    <border>
      <left style="thin"/>
      <right style="thin">
        <color rgb="FFC2B000"/>
      </right>
      <top style="thin"/>
      <bottom style="thin"/>
    </border>
    <border>
      <left style="thin">
        <color rgb="FFC2B000"/>
      </left>
      <right style="thin">
        <color rgb="FFC2B000"/>
      </right>
      <top style="thin"/>
      <bottom style="thin"/>
    </border>
    <border>
      <left style="hair">
        <color rgb="FFC2B000"/>
      </left>
      <right style="hair">
        <color rgb="FFC2B000"/>
      </right>
      <top style="hair">
        <color rgb="FFC2B000"/>
      </top>
      <bottom style="hair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 style="hair">
        <color rgb="FFC2B000"/>
      </top>
      <bottom>
        <color indexed="63"/>
      </bottom>
    </border>
    <border>
      <left style="thin"/>
      <right style="hair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thin"/>
      <top style="thin">
        <color rgb="FFC2B000"/>
      </top>
      <bottom style="thin">
        <color rgb="FFC2B000"/>
      </bottom>
    </border>
    <border>
      <left style="hair">
        <color rgb="FFC2B000"/>
      </left>
      <right style="hair">
        <color rgb="FFC2B000"/>
      </right>
      <top>
        <color indexed="63"/>
      </top>
      <bottom style="hair">
        <color rgb="FFC2B000"/>
      </bottom>
    </border>
    <border>
      <left style="hair">
        <color rgb="FFC2B000"/>
      </left>
      <right style="thin"/>
      <top>
        <color indexed="63"/>
      </top>
      <bottom style="hair">
        <color rgb="FFC2B000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thin">
        <color rgb="FFC2B000"/>
      </bottom>
    </border>
    <border>
      <left style="hair">
        <color rgb="FFC2B000"/>
      </left>
      <right style="thin"/>
      <top style="thin">
        <color rgb="FFC2B000"/>
      </top>
      <bottom style="thin"/>
    </border>
    <border>
      <left style="thin"/>
      <right style="hair">
        <color rgb="FFC2B000"/>
      </right>
      <top style="thin">
        <color rgb="FFC2B000"/>
      </top>
      <bottom style="thin"/>
    </border>
    <border>
      <left style="hair">
        <color rgb="FFC2B000"/>
      </left>
      <right style="hair">
        <color rgb="FFC2B000"/>
      </right>
      <top style="thin"/>
      <bottom style="hair">
        <color rgb="FFC2B000"/>
      </bottom>
    </border>
    <border>
      <left style="thin">
        <color rgb="FFC2B000"/>
      </left>
      <right style="thin"/>
      <top style="thin">
        <color rgb="FFC2B000"/>
      </top>
      <bottom style="thin">
        <color rgb="FFC2B000"/>
      </bottom>
    </border>
    <border>
      <left style="thin">
        <color rgb="FFC2B000"/>
      </left>
      <right style="thin"/>
      <top style="thin"/>
      <bottom style="thin">
        <color rgb="FFC2B000"/>
      </bottom>
    </border>
    <border>
      <left style="thin"/>
      <right style="hair">
        <color rgb="FFC2B000"/>
      </right>
      <top>
        <color indexed="63"/>
      </top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C2B000"/>
      </bottom>
    </border>
    <border>
      <left style="thin"/>
      <right style="thin"/>
      <top style="thin">
        <color rgb="FFC2B000"/>
      </top>
      <bottom style="thin">
        <color rgb="FFC2B000"/>
      </bottom>
    </border>
    <border>
      <left style="thin"/>
      <right style="thin"/>
      <top style="thin">
        <color rgb="FFC2B000"/>
      </top>
      <bottom style="thin"/>
    </border>
    <border>
      <left style="thin">
        <color rgb="FFC2B000"/>
      </left>
      <right style="thin"/>
      <top style="thin">
        <color rgb="FFC2B000"/>
      </top>
      <bottom style="thin"/>
    </border>
    <border>
      <left style="hair">
        <color rgb="FFC2B000"/>
      </left>
      <right style="hair">
        <color rgb="FFC2B000"/>
      </right>
      <top style="thin">
        <color rgb="FFC2B000"/>
      </top>
      <bottom style="thin"/>
    </border>
    <border>
      <left style="hair">
        <color rgb="FFC2B000"/>
      </left>
      <right style="hair">
        <color rgb="FFC2B000"/>
      </right>
      <top style="thin"/>
      <bottom style="hair">
        <color rgb="FFC5C200"/>
      </bottom>
    </border>
    <border>
      <left style="hair">
        <color rgb="FFC2B000"/>
      </left>
      <right style="hair">
        <color rgb="FFC2B000"/>
      </right>
      <top style="hair">
        <color rgb="FFC5C200"/>
      </top>
      <bottom style="hair">
        <color rgb="FFC5C200"/>
      </bottom>
    </border>
    <border>
      <left style="hair">
        <color rgb="FFC2B000"/>
      </left>
      <right style="hair">
        <color rgb="FFC2B000"/>
      </right>
      <top style="hair">
        <color rgb="FFC2B000"/>
      </top>
      <bottom style="thin">
        <color rgb="FFC5C200"/>
      </bottom>
    </border>
    <border>
      <left style="hair">
        <color rgb="FFC2B000"/>
      </left>
      <right style="hair">
        <color rgb="FFC2B000"/>
      </right>
      <top>
        <color indexed="63"/>
      </top>
      <bottom>
        <color indexed="63"/>
      </bottom>
    </border>
    <border>
      <left style="thin"/>
      <right style="hair">
        <color rgb="FFC2B000"/>
      </right>
      <top>
        <color indexed="63"/>
      </top>
      <bottom>
        <color indexed="63"/>
      </bottom>
    </border>
    <border>
      <left style="hair">
        <color rgb="FFC2B000"/>
      </left>
      <right style="thin"/>
      <top>
        <color indexed="63"/>
      </top>
      <bottom>
        <color indexed="63"/>
      </bottom>
    </border>
    <border>
      <left style="hair">
        <color rgb="FFC2B000"/>
      </left>
      <right style="hair">
        <color rgb="FFC2B000"/>
      </right>
      <top style="thin">
        <color rgb="FFC2B000"/>
      </top>
      <bottom style="hair">
        <color rgb="FFC2B000"/>
      </bottom>
    </border>
    <border>
      <left style="hair">
        <color rgb="FFC2B000"/>
      </left>
      <right style="thin"/>
      <top style="thin">
        <color rgb="FFC2B000"/>
      </top>
      <bottom style="hair">
        <color rgb="FFC2B000"/>
      </bottom>
    </border>
    <border>
      <left style="thin"/>
      <right style="hair">
        <color rgb="FFC2B000"/>
      </right>
      <top style="thin">
        <color rgb="FFC2B000"/>
      </top>
      <bottom>
        <color indexed="63"/>
      </bottom>
    </border>
    <border>
      <left style="thin"/>
      <right style="hair">
        <color rgb="FFC2B000"/>
      </right>
      <top style="thin"/>
      <bottom style="hair">
        <color rgb="FFC5C200"/>
      </bottom>
    </border>
    <border>
      <left style="thin"/>
      <right style="hair">
        <color rgb="FFC2B000"/>
      </right>
      <top style="hair">
        <color rgb="FFC5C200"/>
      </top>
      <bottom style="hair">
        <color rgb="FFC5C200"/>
      </bottom>
    </border>
    <border>
      <left style="thin"/>
      <right style="hair">
        <color rgb="FFC2B000"/>
      </right>
      <top>
        <color indexed="63"/>
      </top>
      <bottom style="thin">
        <color rgb="FFC2B000"/>
      </bottom>
    </border>
    <border>
      <left style="thin"/>
      <right style="hair">
        <color rgb="FFC2B000"/>
      </right>
      <top style="thin"/>
      <bottom>
        <color indexed="63"/>
      </bottom>
    </border>
    <border>
      <left style="hair">
        <color rgb="FFC2B000"/>
      </left>
      <right style="thin"/>
      <top style="hair">
        <color rgb="FFC2B000"/>
      </top>
      <bottom style="hair">
        <color rgb="FFC2B000"/>
      </bottom>
    </border>
    <border>
      <left style="thin"/>
      <right style="hair">
        <color rgb="FFC2B000"/>
      </right>
      <top>
        <color indexed="63"/>
      </top>
      <bottom style="thin">
        <color rgb="FFC5C200"/>
      </bottom>
    </border>
    <border>
      <left style="hair">
        <color rgb="FFC2B000"/>
      </left>
      <right style="thin"/>
      <top style="hair">
        <color rgb="FFC2B000"/>
      </top>
      <bottom style="thin">
        <color rgb="FFC5C200"/>
      </bottom>
    </border>
    <border>
      <left style="hair">
        <color rgb="FFC2B000"/>
      </left>
      <right style="hair">
        <color rgb="FFC2B000"/>
      </right>
      <top>
        <color indexed="63"/>
      </top>
      <bottom style="thin">
        <color rgb="FFC2B000"/>
      </bottom>
    </border>
    <border>
      <left style="thin">
        <color rgb="FFC2B000"/>
      </left>
      <right style="thin"/>
      <top style="thin"/>
      <bottom style="thin"/>
    </border>
    <border>
      <left style="thin">
        <color rgb="FFC2B000"/>
      </left>
      <right style="thin">
        <color rgb="FFC2B000"/>
      </right>
      <top style="thin"/>
      <bottom style="thin">
        <color rgb="FFC5C200"/>
      </bottom>
    </border>
    <border>
      <left style="thin">
        <color rgb="FFC2B000"/>
      </left>
      <right style="thin">
        <color rgb="FFC2B000"/>
      </right>
      <top style="thin">
        <color rgb="FFC5C200"/>
      </top>
      <bottom style="thin">
        <color rgb="FFC5C200"/>
      </bottom>
    </border>
    <border>
      <left style="thin">
        <color rgb="FFC5C200"/>
      </left>
      <right style="thin">
        <color rgb="FFC5C200"/>
      </right>
      <top style="thin">
        <color rgb="FFC5C200"/>
      </top>
      <bottom style="thin">
        <color rgb="FFC5C200"/>
      </bottom>
    </border>
    <border>
      <left style="thin">
        <color rgb="FFC5C200"/>
      </left>
      <right style="thin"/>
      <top style="thin">
        <color rgb="FFC5C200"/>
      </top>
      <bottom style="thin">
        <color rgb="FFC5C200"/>
      </bottom>
    </border>
    <border>
      <left style="thin"/>
      <right style="thin">
        <color rgb="FFC5C200"/>
      </right>
      <top style="thin"/>
      <bottom style="thin">
        <color rgb="FFC5C200"/>
      </bottom>
    </border>
    <border>
      <left style="thin">
        <color rgb="FFC5C200"/>
      </left>
      <right style="thin">
        <color rgb="FFC5C200"/>
      </right>
      <top style="thin"/>
      <bottom style="thin">
        <color rgb="FFC5C200"/>
      </bottom>
    </border>
    <border>
      <left style="thin">
        <color rgb="FFC5C200"/>
      </left>
      <right style="thin"/>
      <top style="thin"/>
      <bottom style="thin">
        <color rgb="FFC5C200"/>
      </bottom>
    </border>
    <border>
      <left style="thin"/>
      <right style="thin">
        <color rgb="FFC5C200"/>
      </right>
      <top style="thin">
        <color rgb="FFC5C200"/>
      </top>
      <bottom style="thin">
        <color rgb="FFC5C200"/>
      </bottom>
    </border>
    <border>
      <left style="thin">
        <color rgb="FFC5C200"/>
      </left>
      <right style="thin">
        <color rgb="FFC5C200"/>
      </right>
      <top style="thin">
        <color rgb="FFC5C200"/>
      </top>
      <bottom style="thin"/>
    </border>
    <border>
      <left style="thin">
        <color rgb="FFC5C200"/>
      </left>
      <right style="thin"/>
      <top style="thin">
        <color rgb="FFC5C200"/>
      </top>
      <bottom style="thin"/>
    </border>
    <border>
      <left style="thin">
        <color rgb="FFC5C200"/>
      </left>
      <right style="thin">
        <color rgb="FFC2B000"/>
      </right>
      <top style="thin"/>
      <bottom style="thin">
        <color rgb="FFC5C200"/>
      </bottom>
    </border>
    <border>
      <left style="thin">
        <color rgb="FFC5C200"/>
      </left>
      <right style="thin">
        <color rgb="FFC2B000"/>
      </right>
      <top style="thin">
        <color rgb="FFC5C200"/>
      </top>
      <bottom style="thin">
        <color rgb="FFC5C200"/>
      </bottom>
    </border>
    <border>
      <left style="thin">
        <color rgb="FFC2B000"/>
      </left>
      <right style="thin">
        <color rgb="FFC5C200"/>
      </right>
      <top style="thin"/>
      <bottom style="thin">
        <color rgb="FFC5C200"/>
      </bottom>
    </border>
    <border>
      <left style="thin">
        <color rgb="FFC2B000"/>
      </left>
      <right style="thin">
        <color rgb="FFC5C200"/>
      </right>
      <top style="thin">
        <color rgb="FFC5C200"/>
      </top>
      <bottom style="thin">
        <color rgb="FFC5C200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rgb="FFC2B000"/>
      </right>
      <top>
        <color indexed="63"/>
      </top>
      <bottom style="thin"/>
    </border>
    <border>
      <left style="hair">
        <color rgb="FFC2B000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rgb="FFC2B000"/>
      </right>
      <top style="thin">
        <color rgb="FFC2B000"/>
      </top>
      <bottom style="hair">
        <color rgb="FFC2B000"/>
      </bottom>
    </border>
    <border>
      <left style="thin">
        <color rgb="FFC5C300"/>
      </left>
      <right style="hair">
        <color rgb="FFC5C300"/>
      </right>
      <top style="thin">
        <color rgb="FFC5C300"/>
      </top>
      <bottom style="hair">
        <color rgb="FFC5C300"/>
      </bottom>
    </border>
    <border>
      <left style="thin">
        <color rgb="FFC5C300"/>
      </left>
      <right style="hair">
        <color rgb="FFC5C300"/>
      </right>
      <top style="hair">
        <color rgb="FFC5C300"/>
      </top>
      <bottom style="hair">
        <color rgb="FFC5C300"/>
      </bottom>
    </border>
    <border>
      <left style="thin">
        <color rgb="FFC5C300"/>
      </left>
      <right style="hair">
        <color rgb="FFC5C300"/>
      </right>
      <top style="hair">
        <color rgb="FFC5C300"/>
      </top>
      <bottom style="thin">
        <color rgb="FFC5C300"/>
      </bottom>
    </border>
    <border>
      <left>
        <color indexed="63"/>
      </left>
      <right style="hair">
        <color rgb="FFC2B000"/>
      </right>
      <top style="hair">
        <color rgb="FFC2B000"/>
      </top>
      <bottom style="hair">
        <color rgb="FFC2B000"/>
      </bottom>
    </border>
    <border>
      <left>
        <color indexed="63"/>
      </left>
      <right style="hair">
        <color rgb="FFC2B000"/>
      </right>
      <top>
        <color indexed="63"/>
      </top>
      <bottom style="thin">
        <color rgb="FFC5C300"/>
      </bottom>
    </border>
    <border>
      <left style="hair">
        <color rgb="FFC2B000"/>
      </left>
      <right style="hair">
        <color rgb="FFC2B000"/>
      </right>
      <top>
        <color indexed="63"/>
      </top>
      <bottom style="thin">
        <color rgb="FFC5C300"/>
      </bottom>
    </border>
    <border>
      <left style="hair">
        <color rgb="FFC2B000"/>
      </left>
      <right style="thin"/>
      <top>
        <color indexed="63"/>
      </top>
      <bottom style="thin">
        <color rgb="FFC5C300"/>
      </bottom>
    </border>
    <border>
      <left style="hair">
        <color rgb="FFC2B000"/>
      </left>
      <right style="hair">
        <color rgb="FFC2B000"/>
      </right>
      <top>
        <color indexed="63"/>
      </top>
      <bottom style="thin">
        <color rgb="FFC5C200"/>
      </bottom>
    </border>
    <border>
      <left style="thin"/>
      <right>
        <color indexed="63"/>
      </right>
      <top style="hair">
        <color rgb="FFC5C200"/>
      </top>
      <bottom style="hair">
        <color rgb="FFC5C200"/>
      </bottom>
    </border>
    <border>
      <left>
        <color indexed="63"/>
      </left>
      <right style="hair">
        <color rgb="FFC2B000"/>
      </right>
      <top style="hair">
        <color rgb="FFC5C200"/>
      </top>
      <bottom style="hair">
        <color rgb="FFC5C200"/>
      </bottom>
    </border>
    <border>
      <left style="hair">
        <color rgb="FFC2B000"/>
      </left>
      <right style="hair">
        <color rgb="FFC2B000"/>
      </right>
      <top style="hair">
        <color rgb="FFC5C200"/>
      </top>
      <bottom style="hair">
        <color rgb="FFC2B000"/>
      </bottom>
    </border>
    <border>
      <left style="thin"/>
      <right>
        <color indexed="63"/>
      </right>
      <top style="hair">
        <color rgb="FFC5C200"/>
      </top>
      <bottom>
        <color indexed="63"/>
      </bottom>
    </border>
    <border>
      <left style="hair">
        <color rgb="FFC2B000"/>
      </left>
      <right style="hair">
        <color rgb="FFC2B000"/>
      </right>
      <top style="hair">
        <color rgb="FFC5C200"/>
      </top>
      <bottom>
        <color indexed="63"/>
      </bottom>
    </border>
    <border>
      <left>
        <color indexed="63"/>
      </left>
      <right style="hair">
        <color rgb="FFC2B000"/>
      </right>
      <top style="hair">
        <color rgb="FFC5C200"/>
      </top>
      <bottom style="hair">
        <color rgb="FFC2B000"/>
      </bottom>
    </border>
    <border>
      <left style="thin"/>
      <right>
        <color indexed="63"/>
      </right>
      <top style="hair">
        <color rgb="FFC5C200"/>
      </top>
      <bottom style="thin">
        <color rgb="FFC5C300"/>
      </bottom>
    </border>
    <border>
      <left style="hair">
        <color rgb="FFC2B000"/>
      </left>
      <right style="hair">
        <color rgb="FFC2B000"/>
      </right>
      <top style="hair">
        <color rgb="FFC2B000"/>
      </top>
      <bottom style="thin">
        <color rgb="FFC5C300"/>
      </bottom>
    </border>
    <border>
      <left style="hair">
        <color rgb="FFC2B000"/>
      </left>
      <right style="hair">
        <color rgb="FFC2B000"/>
      </right>
      <top style="hair">
        <color rgb="FFC5C200"/>
      </top>
      <bottom style="thin">
        <color rgb="FFC5C300"/>
      </bottom>
    </border>
    <border>
      <left>
        <color indexed="63"/>
      </left>
      <right style="hair">
        <color rgb="FFC2B000"/>
      </right>
      <top style="hair">
        <color rgb="FFC2B000"/>
      </top>
      <bottom style="thin">
        <color rgb="FFC5C300"/>
      </bottom>
    </border>
    <border>
      <left style="thin">
        <color rgb="FFC5C300"/>
      </left>
      <right style="hair">
        <color rgb="FFC5C300"/>
      </right>
      <top style="thin">
        <color rgb="FFC5C300"/>
      </top>
      <bottom>
        <color indexed="63"/>
      </bottom>
    </border>
    <border>
      <left style="thin">
        <color rgb="FFC5C300"/>
      </left>
      <right style="hair">
        <color rgb="FFC5C300"/>
      </right>
      <top>
        <color indexed="63"/>
      </top>
      <bottom>
        <color indexed="63"/>
      </bottom>
    </border>
    <border>
      <left style="thin">
        <color rgb="FFC5C300"/>
      </left>
      <right style="hair">
        <color rgb="FFC5C300"/>
      </right>
      <top>
        <color indexed="63"/>
      </top>
      <bottom style="thin">
        <color rgb="FFC5C300"/>
      </bottom>
    </border>
    <border>
      <left style="thin"/>
      <right style="thin">
        <color rgb="FFC5C200"/>
      </right>
      <top style="thin">
        <color rgb="FFC5C200"/>
      </top>
      <bottom style="thin"/>
    </border>
    <border>
      <left style="thin"/>
      <right>
        <color indexed="63"/>
      </right>
      <top style="thin">
        <color rgb="FFC2B000"/>
      </top>
      <bottom style="thin">
        <color rgb="FFC2B000"/>
      </bottom>
    </border>
    <border>
      <left>
        <color indexed="63"/>
      </left>
      <right style="thin"/>
      <top style="thin">
        <color rgb="FFC2B000"/>
      </top>
      <bottom style="thin">
        <color rgb="FFC2B000"/>
      </bottom>
    </border>
    <border>
      <left style="hair">
        <color rgb="FFC2B000"/>
      </left>
      <right style="thin"/>
      <top style="thin"/>
      <bottom style="hair">
        <color rgb="FFC5C200"/>
      </bottom>
    </border>
    <border>
      <left style="hair">
        <color rgb="FFC2B000"/>
      </left>
      <right style="thin"/>
      <top style="hair">
        <color rgb="FFC5C200"/>
      </top>
      <bottom style="hair">
        <color rgb="FFC5C200"/>
      </bottom>
    </border>
    <border>
      <left style="hair">
        <color rgb="FFC2B000"/>
      </left>
      <right style="thin"/>
      <top style="hair">
        <color rgb="FFC5C200"/>
      </top>
      <bottom>
        <color indexed="63"/>
      </bottom>
    </border>
    <border>
      <left style="hair">
        <color rgb="FFC2B000"/>
      </left>
      <right style="thin"/>
      <top style="hair">
        <color rgb="FFC5C200"/>
      </top>
      <bottom style="thin">
        <color rgb="FFC5C200"/>
      </bottom>
    </border>
    <border>
      <left style="hair">
        <color rgb="FFC2B000"/>
      </left>
      <right style="thin"/>
      <top style="thin"/>
      <bottom style="hair">
        <color rgb="FFC2B000"/>
      </bottom>
    </border>
    <border>
      <left style="hair">
        <color rgb="FFC2B000"/>
      </left>
      <right style="thin"/>
      <top style="hair">
        <color rgb="FFC2B000"/>
      </top>
      <bottom>
        <color indexed="63"/>
      </bottom>
    </border>
    <border>
      <left style="hair">
        <color rgb="FFC2B000"/>
      </left>
      <right style="thin"/>
      <top style="hair">
        <color rgb="FFC2B000"/>
      </top>
      <bottom style="thin">
        <color rgb="FFC2B000"/>
      </bottom>
    </border>
    <border>
      <left>
        <color indexed="63"/>
      </left>
      <right style="hair">
        <color rgb="FFC2B000"/>
      </right>
      <top style="thin"/>
      <bottom style="thin"/>
    </border>
    <border>
      <left style="hair">
        <color rgb="FFC2B000"/>
      </left>
      <right>
        <color indexed="63"/>
      </right>
      <top style="thin"/>
      <bottom style="thin"/>
    </border>
    <border>
      <left style="thin"/>
      <right style="hair">
        <color rgb="FFC2B000"/>
      </right>
      <top style="thin"/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 style="hair">
        <color rgb="FFC2B000"/>
      </bottom>
    </border>
    <border>
      <left style="thin"/>
      <right>
        <color indexed="63"/>
      </right>
      <top style="hair">
        <color rgb="FFC2B000"/>
      </top>
      <bottom style="hair">
        <color rgb="FFC2B000"/>
      </bottom>
    </border>
    <border>
      <left style="thin"/>
      <right style="hair">
        <color rgb="FFC2B000"/>
      </right>
      <top style="hair">
        <color rgb="FFC2B000"/>
      </top>
      <bottom style="thin">
        <color rgb="FFC2B000"/>
      </bottom>
    </border>
    <border>
      <left style="hair">
        <color rgb="FFC2B000"/>
      </left>
      <right style="thin"/>
      <top style="thin">
        <color rgb="FFC2B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6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66" fontId="2" fillId="0" borderId="0" xfId="0" applyNumberFormat="1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6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168" fontId="2" fillId="34" borderId="14" xfId="0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vertical="center" wrapText="1"/>
    </xf>
    <xf numFmtId="166" fontId="2" fillId="33" borderId="12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44" fontId="9" fillId="0" borderId="15" xfId="0" applyNumberFormat="1" applyFont="1" applyFill="1" applyBorder="1" applyAlignment="1" quotePrefix="1">
      <alignment horizontal="right" wrapText="1"/>
    </xf>
    <xf numFmtId="0" fontId="9" fillId="0" borderId="15" xfId="0" applyFont="1" applyFill="1" applyBorder="1" applyAlignment="1">
      <alignment horizontal="center" wrapText="1"/>
    </xf>
    <xf numFmtId="0" fontId="62" fillId="0" borderId="15" xfId="0" applyFont="1" applyFill="1" applyBorder="1" applyAlignment="1">
      <alignment horizontal="right" vertical="center" wrapText="1"/>
    </xf>
    <xf numFmtId="0" fontId="62" fillId="0" borderId="16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left" vertical="center" wrapText="1"/>
    </xf>
    <xf numFmtId="44" fontId="2" fillId="34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175" fontId="2" fillId="0" borderId="19" xfId="0" applyNumberFormat="1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175" fontId="2" fillId="0" borderId="21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175" fontId="2" fillId="0" borderId="23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175" fontId="2" fillId="0" borderId="21" xfId="0" applyNumberFormat="1" applyFont="1" applyFill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175" fontId="2" fillId="0" borderId="21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175" fontId="2" fillId="0" borderId="21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65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63" fillId="0" borderId="26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5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3" fillId="34" borderId="26" xfId="0" applyFont="1" applyFill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34" borderId="31" xfId="0" applyFont="1" applyFill="1" applyBorder="1" applyAlignment="1">
      <alignment horizontal="left" vertical="center" wrapText="1"/>
    </xf>
    <xf numFmtId="0" fontId="63" fillId="34" borderId="32" xfId="0" applyFont="1" applyFill="1" applyBorder="1" applyAlignment="1">
      <alignment horizontal="left" vertical="center" wrapText="1"/>
    </xf>
    <xf numFmtId="0" fontId="63" fillId="34" borderId="3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25" xfId="0" applyFont="1" applyFill="1" applyBorder="1" applyAlignment="1">
      <alignment vertical="center" wrapText="1"/>
    </xf>
    <xf numFmtId="44" fontId="3" fillId="0" borderId="25" xfId="0" applyNumberFormat="1" applyFont="1" applyFill="1" applyBorder="1" applyAlignment="1">
      <alignment horizontal="right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44" fontId="3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166" fontId="2" fillId="33" borderId="30" xfId="0" applyNumberFormat="1" applyFont="1" applyFill="1" applyBorder="1" applyAlignment="1">
      <alignment horizontal="center" vertical="center" wrapText="1"/>
    </xf>
    <xf numFmtId="44" fontId="10" fillId="34" borderId="15" xfId="0" applyNumberFormat="1" applyFont="1" applyFill="1" applyBorder="1" applyAlignment="1">
      <alignment horizontal="right" vertical="center" wrapText="1"/>
    </xf>
    <xf numFmtId="0" fontId="10" fillId="34" borderId="15" xfId="0" applyFont="1" applyFill="1" applyBorder="1" applyAlignment="1">
      <alignment horizontal="center" vertical="center" wrapText="1"/>
    </xf>
    <xf numFmtId="44" fontId="10" fillId="34" borderId="16" xfId="0" applyNumberFormat="1" applyFont="1" applyFill="1" applyBorder="1" applyAlignment="1">
      <alignment horizontal="right" vertical="center" wrapText="1"/>
    </xf>
    <xf numFmtId="0" fontId="10" fillId="34" borderId="16" xfId="0" applyFont="1" applyFill="1" applyBorder="1" applyAlignment="1">
      <alignment horizontal="center" vertical="center" wrapText="1"/>
    </xf>
    <xf numFmtId="44" fontId="3" fillId="34" borderId="20" xfId="0" applyNumberFormat="1" applyFont="1" applyFill="1" applyBorder="1" applyAlignment="1">
      <alignment horizontal="right" vertical="center" wrapText="1"/>
    </xf>
    <xf numFmtId="44" fontId="10" fillId="34" borderId="17" xfId="0" applyNumberFormat="1" applyFont="1" applyFill="1" applyBorder="1" applyAlignment="1">
      <alignment horizontal="right" vertical="center" wrapText="1"/>
    </xf>
    <xf numFmtId="0" fontId="10" fillId="34" borderId="17" xfId="0" applyFont="1" applyFill="1" applyBorder="1" applyAlignment="1">
      <alignment horizontal="center" vertical="center" wrapText="1"/>
    </xf>
    <xf numFmtId="44" fontId="3" fillId="34" borderId="22" xfId="0" applyNumberFormat="1" applyFont="1" applyFill="1" applyBorder="1" applyAlignment="1">
      <alignment horizontal="right" vertical="center" wrapText="1"/>
    </xf>
    <xf numFmtId="44" fontId="2" fillId="34" borderId="22" xfId="0" applyNumberFormat="1" applyFont="1" applyFill="1" applyBorder="1" applyAlignment="1">
      <alignment horizontal="right" vertical="center" wrapText="1"/>
    </xf>
    <xf numFmtId="44" fontId="3" fillId="34" borderId="35" xfId="0" applyNumberFormat="1" applyFont="1" applyFill="1" applyBorder="1" applyAlignment="1">
      <alignment horizontal="right" vertical="center" wrapText="1"/>
    </xf>
    <xf numFmtId="44" fontId="2" fillId="34" borderId="35" xfId="0" applyNumberFormat="1" applyFont="1" applyFill="1" applyBorder="1" applyAlignment="1">
      <alignment horizontal="right" vertical="center" wrapText="1"/>
    </xf>
    <xf numFmtId="44" fontId="3" fillId="34" borderId="25" xfId="0" applyNumberFormat="1" applyFont="1" applyFill="1" applyBorder="1" applyAlignment="1">
      <alignment horizontal="right" vertical="center" wrapText="1"/>
    </xf>
    <xf numFmtId="0" fontId="7" fillId="34" borderId="25" xfId="0" applyFont="1" applyFill="1" applyBorder="1" applyAlignment="1">
      <alignment horizontal="center" vertical="center" wrapText="1"/>
    </xf>
    <xf numFmtId="44" fontId="9" fillId="34" borderId="15" xfId="0" applyNumberFormat="1" applyFont="1" applyFill="1" applyBorder="1" applyAlignment="1" quotePrefix="1">
      <alignment horizontal="right" wrapText="1"/>
    </xf>
    <xf numFmtId="0" fontId="9" fillId="34" borderId="15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 wrapText="1"/>
    </xf>
    <xf numFmtId="44" fontId="3" fillId="34" borderId="36" xfId="0" applyNumberFormat="1" applyFont="1" applyFill="1" applyBorder="1" applyAlignment="1">
      <alignment horizontal="right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 wrapText="1"/>
    </xf>
    <xf numFmtId="44" fontId="9" fillId="34" borderId="37" xfId="0" applyNumberFormat="1" applyFont="1" applyFill="1" applyBorder="1" applyAlignment="1" quotePrefix="1">
      <alignment horizontal="right" wrapText="1"/>
    </xf>
    <xf numFmtId="0" fontId="9" fillId="34" borderId="37" xfId="0" applyFont="1" applyFill="1" applyBorder="1" applyAlignment="1">
      <alignment horizontal="center" wrapText="1"/>
    </xf>
    <xf numFmtId="170" fontId="63" fillId="34" borderId="26" xfId="0" applyNumberFormat="1" applyFont="1" applyFill="1" applyBorder="1" applyAlignment="1">
      <alignment horizontal="center" vertical="center" wrapText="1"/>
    </xf>
    <xf numFmtId="170" fontId="63" fillId="34" borderId="32" xfId="0" applyNumberFormat="1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wrapText="1"/>
    </xf>
    <xf numFmtId="0" fontId="10" fillId="34" borderId="3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right" vertical="center" wrapText="1"/>
    </xf>
    <xf numFmtId="0" fontId="2" fillId="0" borderId="40" xfId="0" applyFont="1" applyFill="1" applyBorder="1" applyAlignment="1">
      <alignment horizontal="center" vertical="center" wrapText="1"/>
    </xf>
    <xf numFmtId="175" fontId="2" fillId="0" borderId="41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44" fontId="3" fillId="34" borderId="42" xfId="0" applyNumberFormat="1" applyFont="1" applyFill="1" applyBorder="1" applyAlignment="1">
      <alignment horizontal="right" vertical="center" wrapText="1"/>
    </xf>
    <xf numFmtId="0" fontId="2" fillId="34" borderId="42" xfId="0" applyFont="1" applyFill="1" applyBorder="1" applyAlignment="1">
      <alignment horizontal="center" vertical="center" wrapText="1"/>
    </xf>
    <xf numFmtId="175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center" vertical="center" wrapText="1"/>
    </xf>
    <xf numFmtId="175" fontId="10" fillId="0" borderId="49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50" xfId="0" applyFont="1" applyFill="1" applyBorder="1" applyAlignment="1">
      <alignment horizontal="center" vertical="center" wrapText="1"/>
    </xf>
    <xf numFmtId="175" fontId="10" fillId="0" borderId="51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4" fillId="0" borderId="20" xfId="0" applyFont="1" applyFill="1" applyBorder="1" applyAlignment="1">
      <alignment horizontal="left" vertical="center" wrapText="1"/>
    </xf>
    <xf numFmtId="44" fontId="14" fillId="34" borderId="20" xfId="0" applyNumberFormat="1" applyFont="1" applyFill="1" applyBorder="1" applyAlignment="1">
      <alignment horizontal="right" vertical="center" wrapText="1"/>
    </xf>
    <xf numFmtId="175" fontId="14" fillId="0" borderId="41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center" wrapText="1"/>
    </xf>
    <xf numFmtId="44" fontId="3" fillId="34" borderId="52" xfId="0" applyNumberFormat="1" applyFont="1" applyFill="1" applyBorder="1" applyAlignment="1">
      <alignment horizontal="right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vertical="center" wrapText="1"/>
    </xf>
    <xf numFmtId="170" fontId="2" fillId="34" borderId="3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166" fontId="3" fillId="33" borderId="12" xfId="0" applyNumberFormat="1" applyFont="1" applyFill="1" applyBorder="1" applyAlignment="1">
      <alignment horizontal="right" vertical="center" wrapText="1"/>
    </xf>
    <xf numFmtId="14" fontId="2" fillId="34" borderId="30" xfId="0" applyNumberFormat="1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vertical="center" wrapText="1"/>
    </xf>
    <xf numFmtId="170" fontId="2" fillId="34" borderId="54" xfId="0" applyNumberFormat="1" applyFont="1" applyFill="1" applyBorder="1" applyAlignment="1">
      <alignment horizontal="right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vertical="center" wrapText="1"/>
    </xf>
    <xf numFmtId="170" fontId="2" fillId="34" borderId="55" xfId="0" applyNumberFormat="1" applyFont="1" applyFill="1" applyBorder="1" applyAlignment="1">
      <alignment horizontal="right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vertical="center" wrapText="1"/>
    </xf>
    <xf numFmtId="0" fontId="2" fillId="34" borderId="56" xfId="0" applyFont="1" applyFill="1" applyBorder="1" applyAlignment="1">
      <alignment horizontal="center" vertical="center" wrapText="1"/>
    </xf>
    <xf numFmtId="14" fontId="2" fillId="34" borderId="5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34" borderId="59" xfId="0" applyFont="1" applyFill="1" applyBorder="1" applyAlignment="1">
      <alignment vertical="center" wrapText="1"/>
    </xf>
    <xf numFmtId="170" fontId="2" fillId="34" borderId="59" xfId="0" applyNumberFormat="1" applyFont="1" applyFill="1" applyBorder="1" applyAlignment="1">
      <alignment horizontal="right" vertical="center" wrapText="1"/>
    </xf>
    <xf numFmtId="0" fontId="2" fillId="34" borderId="59" xfId="0" applyFont="1" applyFill="1" applyBorder="1" applyAlignment="1">
      <alignment horizontal="center" vertical="center" wrapText="1"/>
    </xf>
    <xf numFmtId="14" fontId="2" fillId="34" borderId="60" xfId="0" applyNumberFormat="1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170" fontId="2" fillId="34" borderId="56" xfId="0" applyNumberFormat="1" applyFont="1" applyFill="1" applyBorder="1" applyAlignment="1">
      <alignment horizontal="right" vertical="center" wrapText="1"/>
    </xf>
    <xf numFmtId="0" fontId="2" fillId="34" borderId="62" xfId="0" applyFont="1" applyFill="1" applyBorder="1" applyAlignment="1">
      <alignment vertical="center" wrapText="1"/>
    </xf>
    <xf numFmtId="170" fontId="2" fillId="34" borderId="62" xfId="0" applyNumberFormat="1" applyFont="1" applyFill="1" applyBorder="1" applyAlignment="1">
      <alignment horizontal="right" vertical="center" wrapText="1"/>
    </xf>
    <xf numFmtId="0" fontId="2" fillId="34" borderId="62" xfId="0" applyFont="1" applyFill="1" applyBorder="1" applyAlignment="1">
      <alignment horizontal="center" vertical="center" wrapText="1"/>
    </xf>
    <xf numFmtId="14" fontId="2" fillId="34" borderId="6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14" fontId="2" fillId="34" borderId="66" xfId="0" applyNumberFormat="1" applyFont="1" applyFill="1" applyBorder="1" applyAlignment="1">
      <alignment horizontal="center" vertical="center" wrapText="1"/>
    </xf>
    <xf numFmtId="14" fontId="2" fillId="34" borderId="67" xfId="0" applyNumberFormat="1" applyFont="1" applyFill="1" applyBorder="1" applyAlignment="1">
      <alignment horizontal="center" vertical="center" wrapText="1"/>
    </xf>
    <xf numFmtId="170" fontId="12" fillId="35" borderId="56" xfId="0" applyNumberFormat="1" applyFont="1" applyFill="1" applyBorder="1" applyAlignment="1">
      <alignment vertical="center" wrapText="1"/>
    </xf>
    <xf numFmtId="170" fontId="12" fillId="35" borderId="68" xfId="0" applyNumberFormat="1" applyFont="1" applyFill="1" applyBorder="1" applyAlignment="1">
      <alignment horizontal="right" vertical="center" wrapText="1"/>
    </xf>
    <xf numFmtId="170" fontId="3" fillId="35" borderId="30" xfId="0" applyNumberFormat="1" applyFont="1" applyFill="1" applyBorder="1" applyAlignment="1">
      <alignment vertical="center" wrapText="1"/>
    </xf>
    <xf numFmtId="170" fontId="12" fillId="34" borderId="0" xfId="0" applyNumberFormat="1" applyFont="1" applyFill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14" fontId="2" fillId="34" borderId="59" xfId="0" applyNumberFormat="1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14" fontId="2" fillId="34" borderId="56" xfId="0" applyNumberFormat="1" applyFont="1" applyFill="1" applyBorder="1" applyAlignment="1">
      <alignment horizontal="center" vertical="center" wrapText="1"/>
    </xf>
    <xf numFmtId="170" fontId="12" fillId="35" borderId="30" xfId="0" applyNumberFormat="1" applyFont="1" applyFill="1" applyBorder="1" applyAlignment="1">
      <alignment vertical="center" wrapText="1"/>
    </xf>
    <xf numFmtId="0" fontId="3" fillId="33" borderId="69" xfId="0" applyFont="1" applyFill="1" applyBorder="1" applyAlignment="1">
      <alignment horizontal="right" vertical="center" wrapText="1"/>
    </xf>
    <xf numFmtId="166" fontId="3" fillId="33" borderId="70" xfId="0" applyNumberFormat="1" applyFont="1" applyFill="1" applyBorder="1" applyAlignment="1">
      <alignment horizontal="right" vertical="center" wrapText="1"/>
    </xf>
    <xf numFmtId="0" fontId="2" fillId="34" borderId="30" xfId="0" applyFont="1" applyFill="1" applyBorder="1" applyAlignment="1">
      <alignment horizontal="left" vertical="center" wrapText="1"/>
    </xf>
    <xf numFmtId="168" fontId="2" fillId="34" borderId="30" xfId="0" applyNumberFormat="1" applyFont="1" applyFill="1" applyBorder="1" applyAlignment="1">
      <alignment horizontal="right" vertical="center" wrapText="1"/>
    </xf>
    <xf numFmtId="0" fontId="3" fillId="34" borderId="30" xfId="0" applyFont="1" applyFill="1" applyBorder="1" applyAlignment="1">
      <alignment horizontal="center" vertical="center" wrapText="1"/>
    </xf>
    <xf numFmtId="166" fontId="3" fillId="34" borderId="30" xfId="0" applyNumberFormat="1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left" vertical="center" wrapText="1"/>
    </xf>
    <xf numFmtId="0" fontId="3" fillId="34" borderId="72" xfId="0" applyFont="1" applyFill="1" applyBorder="1" applyAlignment="1">
      <alignment vertical="center" wrapText="1"/>
    </xf>
    <xf numFmtId="0" fontId="3" fillId="34" borderId="72" xfId="0" applyFont="1" applyFill="1" applyBorder="1" applyAlignment="1">
      <alignment horizontal="center" vertical="center" wrapText="1"/>
    </xf>
    <xf numFmtId="14" fontId="3" fillId="34" borderId="71" xfId="0" applyNumberFormat="1" applyFont="1" applyFill="1" applyBorder="1" applyAlignment="1">
      <alignment horizontal="center" vertical="center" wrapText="1"/>
    </xf>
    <xf numFmtId="166" fontId="3" fillId="34" borderId="73" xfId="0" applyNumberFormat="1" applyFont="1" applyFill="1" applyBorder="1" applyAlignment="1">
      <alignment horizontal="center" vertical="center" wrapText="1"/>
    </xf>
    <xf numFmtId="166" fontId="2" fillId="33" borderId="74" xfId="0" applyNumberFormat="1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0" fontId="2" fillId="34" borderId="68" xfId="0" applyFont="1" applyFill="1" applyBorder="1" applyAlignment="1">
      <alignment vertical="center" wrapText="1"/>
    </xf>
    <xf numFmtId="0" fontId="2" fillId="34" borderId="68" xfId="0" applyFont="1" applyFill="1" applyBorder="1" applyAlignment="1">
      <alignment horizontal="center" vertical="center" wrapText="1"/>
    </xf>
    <xf numFmtId="14" fontId="2" fillId="34" borderId="68" xfId="0" applyNumberFormat="1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 wrapText="1"/>
    </xf>
    <xf numFmtId="0" fontId="3" fillId="35" borderId="73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vertical="center" wrapText="1"/>
    </xf>
    <xf numFmtId="0" fontId="3" fillId="35" borderId="72" xfId="0" applyFont="1" applyFill="1" applyBorder="1" applyAlignment="1">
      <alignment vertical="center" wrapText="1"/>
    </xf>
    <xf numFmtId="0" fontId="3" fillId="35" borderId="72" xfId="0" applyFont="1" applyFill="1" applyBorder="1" applyAlignment="1">
      <alignment horizontal="center" vertical="center" wrapText="1"/>
    </xf>
    <xf numFmtId="0" fontId="3" fillId="35" borderId="71" xfId="0" applyFont="1" applyFill="1" applyBorder="1" applyAlignment="1">
      <alignment horizontal="center" vertical="center" wrapText="1"/>
    </xf>
    <xf numFmtId="170" fontId="12" fillId="34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75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44" fontId="10" fillId="34" borderId="81" xfId="0" applyNumberFormat="1" applyFont="1" applyFill="1" applyBorder="1" applyAlignment="1">
      <alignment horizontal="right" vertical="center" wrapText="1"/>
    </xf>
    <xf numFmtId="0" fontId="10" fillId="34" borderId="8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3" fillId="0" borderId="30" xfId="0" applyNumberFormat="1" applyFont="1" applyBorder="1" applyAlignment="1">
      <alignment horizontal="center" vertical="center"/>
    </xf>
    <xf numFmtId="0" fontId="66" fillId="0" borderId="30" xfId="0" applyNumberFormat="1" applyFont="1" applyBorder="1" applyAlignment="1">
      <alignment horizontal="center" vertical="center"/>
    </xf>
    <xf numFmtId="170" fontId="7" fillId="0" borderId="0" xfId="0" applyNumberFormat="1" applyFont="1" applyAlignment="1">
      <alignment vertical="center"/>
    </xf>
    <xf numFmtId="0" fontId="13" fillId="0" borderId="73" xfId="0" applyFont="1" applyFill="1" applyBorder="1" applyAlignment="1">
      <alignment vertical="center" wrapText="1"/>
    </xf>
    <xf numFmtId="170" fontId="7" fillId="0" borderId="30" xfId="0" applyNumberFormat="1" applyFont="1" applyBorder="1" applyAlignment="1">
      <alignment vertical="center"/>
    </xf>
    <xf numFmtId="0" fontId="13" fillId="0" borderId="7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170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0" fontId="2" fillId="0" borderId="0" xfId="0" applyNumberFormat="1" applyFont="1" applyAlignment="1">
      <alignment vertical="center"/>
    </xf>
    <xf numFmtId="0" fontId="13" fillId="0" borderId="30" xfId="0" applyFont="1" applyBorder="1" applyAlignment="1">
      <alignment vertical="center"/>
    </xf>
    <xf numFmtId="170" fontId="66" fillId="35" borderId="30" xfId="0" applyNumberFormat="1" applyFont="1" applyFill="1" applyBorder="1" applyAlignment="1">
      <alignment horizontal="center" vertical="center" wrapText="1"/>
    </xf>
    <xf numFmtId="170" fontId="13" fillId="35" borderId="30" xfId="0" applyNumberFormat="1" applyFont="1" applyFill="1" applyBorder="1" applyAlignment="1">
      <alignment vertical="center"/>
    </xf>
    <xf numFmtId="175" fontId="2" fillId="0" borderId="49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75" fontId="2" fillId="0" borderId="82" xfId="0" applyNumberFormat="1" applyFont="1" applyFill="1" applyBorder="1" applyAlignment="1">
      <alignment horizontal="center" vertical="center" wrapText="1"/>
    </xf>
    <xf numFmtId="44" fontId="10" fillId="34" borderId="79" xfId="0" applyNumberFormat="1" applyFont="1" applyFill="1" applyBorder="1" applyAlignment="1">
      <alignment horizontal="right" vertical="center" wrapText="1"/>
    </xf>
    <xf numFmtId="0" fontId="10" fillId="34" borderId="15" xfId="0" applyFont="1" applyFill="1" applyBorder="1" applyAlignment="1">
      <alignment horizontal="right" vertical="center" wrapText="1"/>
    </xf>
    <xf numFmtId="0" fontId="10" fillId="0" borderId="39" xfId="0" applyFont="1" applyFill="1" applyBorder="1" applyAlignment="1">
      <alignment horizontal="right" vertical="center" wrapText="1"/>
    </xf>
    <xf numFmtId="44" fontId="10" fillId="34" borderId="39" xfId="0" applyNumberFormat="1" applyFont="1" applyFill="1" applyBorder="1" applyAlignment="1">
      <alignment horizontal="right" vertical="center" wrapText="1"/>
    </xf>
    <xf numFmtId="0" fontId="65" fillId="34" borderId="26" xfId="0" applyFont="1" applyFill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left" vertical="center" wrapText="1"/>
    </xf>
    <xf numFmtId="44" fontId="10" fillId="34" borderId="52" xfId="0" applyNumberFormat="1" applyFont="1" applyFill="1" applyBorder="1" applyAlignment="1">
      <alignment horizontal="right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44" fontId="10" fillId="34" borderId="85" xfId="0" applyNumberFormat="1" applyFont="1" applyFill="1" applyBorder="1" applyAlignment="1">
      <alignment horizontal="right" vertical="center" wrapText="1"/>
    </xf>
    <xf numFmtId="0" fontId="10" fillId="34" borderId="86" xfId="0" applyFont="1" applyFill="1" applyBorder="1" applyAlignment="1">
      <alignment horizontal="right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10" fillId="34" borderId="88" xfId="0" applyFont="1" applyFill="1" applyBorder="1" applyAlignment="1">
      <alignment horizontal="center" vertical="center" wrapText="1"/>
    </xf>
    <xf numFmtId="44" fontId="10" fillId="34" borderId="89" xfId="0" applyNumberFormat="1" applyFont="1" applyFill="1" applyBorder="1" applyAlignment="1">
      <alignment horizontal="right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10" fillId="34" borderId="91" xfId="0" applyFont="1" applyFill="1" applyBorder="1" applyAlignment="1">
      <alignment horizontal="right" vertical="center" wrapText="1"/>
    </xf>
    <xf numFmtId="44" fontId="10" fillId="34" borderId="91" xfId="0" applyNumberFormat="1" applyFont="1" applyFill="1" applyBorder="1" applyAlignment="1">
      <alignment horizontal="right" vertical="center" wrapText="1"/>
    </xf>
    <xf numFmtId="0" fontId="10" fillId="34" borderId="92" xfId="0" applyFont="1" applyFill="1" applyBorder="1" applyAlignment="1">
      <alignment horizontal="center" vertical="center" wrapText="1"/>
    </xf>
    <xf numFmtId="0" fontId="2" fillId="34" borderId="81" xfId="0" applyFont="1" applyFill="1" applyBorder="1" applyAlignment="1">
      <alignment horizontal="center" vertical="center" wrapText="1"/>
    </xf>
    <xf numFmtId="44" fontId="3" fillId="34" borderId="15" xfId="0" applyNumberFormat="1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left" vertical="center" wrapText="1"/>
    </xf>
    <xf numFmtId="44" fontId="14" fillId="34" borderId="15" xfId="0" applyNumberFormat="1" applyFont="1" applyFill="1" applyBorder="1" applyAlignment="1">
      <alignment horizontal="right" vertical="center" wrapText="1"/>
    </xf>
    <xf numFmtId="0" fontId="10" fillId="0" borderId="93" xfId="0" applyFont="1" applyFill="1" applyBorder="1" applyAlignment="1">
      <alignment horizontal="left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/>
    </xf>
    <xf numFmtId="0" fontId="67" fillId="0" borderId="0" xfId="0" applyFont="1" applyAlignment="1">
      <alignment/>
    </xf>
    <xf numFmtId="0" fontId="68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170" fontId="2" fillId="34" borderId="0" xfId="0" applyNumberFormat="1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center" vertical="center" wrapText="1"/>
    </xf>
    <xf numFmtId="14" fontId="2" fillId="34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9" fillId="0" borderId="0" xfId="0" applyFont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34" borderId="0" xfId="0" applyFont="1" applyFill="1" applyBorder="1" applyAlignment="1">
      <alignment vertical="center" wrapText="1"/>
    </xf>
    <xf numFmtId="170" fontId="70" fillId="34" borderId="0" xfId="0" applyNumberFormat="1" applyFont="1" applyFill="1" applyBorder="1" applyAlignment="1">
      <alignment horizontal="right" vertical="center" wrapText="1"/>
    </xf>
    <xf numFmtId="0" fontId="70" fillId="34" borderId="0" xfId="0" applyFont="1" applyFill="1" applyBorder="1" applyAlignment="1">
      <alignment horizontal="center" vertical="center" wrapText="1"/>
    </xf>
    <xf numFmtId="14" fontId="70" fillId="34" borderId="0" xfId="0" applyNumberFormat="1" applyFont="1" applyFill="1" applyBorder="1" applyAlignment="1">
      <alignment horizontal="center" vertical="center" wrapText="1"/>
    </xf>
    <xf numFmtId="170" fontId="3" fillId="34" borderId="30" xfId="0" applyNumberFormat="1" applyFont="1" applyFill="1" applyBorder="1" applyAlignment="1">
      <alignment horizontal="right" vertical="center" wrapText="1"/>
    </xf>
    <xf numFmtId="170" fontId="2" fillId="34" borderId="30" xfId="0" applyNumberFormat="1" applyFont="1" applyFill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2" fillId="0" borderId="97" xfId="0" applyFont="1" applyBorder="1" applyAlignment="1">
      <alignment horizontal="center" vertical="center" wrapText="1"/>
    </xf>
    <xf numFmtId="170" fontId="63" fillId="34" borderId="98" xfId="0" applyNumberFormat="1" applyFont="1" applyFill="1" applyBorder="1" applyAlignment="1">
      <alignment horizontal="center" vertical="center" wrapText="1"/>
    </xf>
    <xf numFmtId="170" fontId="63" fillId="34" borderId="9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175" fontId="2" fillId="0" borderId="100" xfId="0" applyNumberFormat="1" applyFont="1" applyFill="1" applyBorder="1" applyAlignment="1">
      <alignment horizontal="center" vertical="center" wrapText="1"/>
    </xf>
    <xf numFmtId="175" fontId="2" fillId="0" borderId="101" xfId="0" applyNumberFormat="1" applyFont="1" applyFill="1" applyBorder="1" applyAlignment="1">
      <alignment horizontal="center" vertical="center" wrapText="1"/>
    </xf>
    <xf numFmtId="175" fontId="2" fillId="0" borderId="102" xfId="0" applyNumberFormat="1" applyFont="1" applyFill="1" applyBorder="1" applyAlignment="1">
      <alignment horizontal="center" vertical="center" wrapText="1"/>
    </xf>
    <xf numFmtId="175" fontId="2" fillId="0" borderId="103" xfId="0" applyNumberFormat="1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175" fontId="2" fillId="0" borderId="104" xfId="0" applyNumberFormat="1" applyFont="1" applyFill="1" applyBorder="1" applyAlignment="1">
      <alignment horizontal="center" vertical="center" wrapText="1"/>
    </xf>
    <xf numFmtId="175" fontId="2" fillId="0" borderId="49" xfId="0" applyNumberFormat="1" applyFont="1" applyFill="1" applyBorder="1" applyAlignment="1">
      <alignment horizontal="center" vertical="center" wrapText="1"/>
    </xf>
    <xf numFmtId="175" fontId="2" fillId="0" borderId="105" xfId="0" applyNumberFormat="1" applyFont="1" applyFill="1" applyBorder="1" applyAlignment="1">
      <alignment horizontal="center" vertical="center" wrapText="1"/>
    </xf>
    <xf numFmtId="175" fontId="2" fillId="0" borderId="106" xfId="0" applyNumberFormat="1" applyFont="1" applyFill="1" applyBorder="1" applyAlignment="1">
      <alignment horizontal="center" vertical="center" wrapText="1"/>
    </xf>
    <xf numFmtId="0" fontId="13" fillId="33" borderId="73" xfId="0" applyFont="1" applyFill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center" vertical="center" wrapText="1"/>
    </xf>
    <xf numFmtId="0" fontId="13" fillId="33" borderId="7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3" fillId="36" borderId="107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center" wrapText="1"/>
    </xf>
    <xf numFmtId="175" fontId="2" fillId="0" borderId="21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75" fontId="2" fillId="0" borderId="113" xfId="0" applyNumberFormat="1" applyFont="1" applyFill="1" applyBorder="1" applyAlignment="1">
      <alignment horizontal="center" vertical="center" wrapText="1"/>
    </xf>
    <xf numFmtId="175" fontId="2" fillId="0" borderId="41" xfId="0" applyNumberFormat="1" applyFont="1" applyFill="1" applyBorder="1" applyAlignment="1">
      <alignment horizontal="center" vertical="center" wrapText="1"/>
    </xf>
    <xf numFmtId="175" fontId="2" fillId="0" borderId="82" xfId="0" applyNumberFormat="1" applyFont="1" applyFill="1" applyBorder="1" applyAlignment="1">
      <alignment horizontal="center" vertical="center" wrapText="1"/>
    </xf>
    <xf numFmtId="0" fontId="61" fillId="34" borderId="114" xfId="0" applyFont="1" applyFill="1" applyBorder="1" applyAlignment="1">
      <alignment horizontal="left" wrapText="1"/>
    </xf>
    <xf numFmtId="0" fontId="61" fillId="34" borderId="0" xfId="0" applyFont="1" applyFill="1" applyAlignment="1">
      <alignment horizontal="left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33" borderId="108" xfId="0" applyFont="1" applyFill="1" applyBorder="1" applyAlignment="1">
      <alignment horizontal="right" vertical="center" wrapText="1"/>
    </xf>
    <xf numFmtId="0" fontId="13" fillId="36" borderId="3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right" vertical="center" wrapText="1"/>
    </xf>
    <xf numFmtId="0" fontId="2" fillId="33" borderId="73" xfId="0" applyFont="1" applyFill="1" applyBorder="1" applyAlignment="1">
      <alignment horizontal="right" vertical="center" wrapText="1"/>
    </xf>
    <xf numFmtId="0" fontId="2" fillId="33" borderId="71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13" fillId="36" borderId="72" xfId="0" applyFont="1" applyFill="1" applyBorder="1" applyAlignment="1">
      <alignment horizontal="center" vertical="center" wrapText="1"/>
    </xf>
    <xf numFmtId="0" fontId="13" fillId="36" borderId="7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723900</xdr:rowOff>
    </xdr:from>
    <xdr:to>
      <xdr:col>1</xdr:col>
      <xdr:colOff>1476375</xdr:colOff>
      <xdr:row>2</xdr:row>
      <xdr:rowOff>0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23900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600075</xdr:rowOff>
    </xdr:from>
    <xdr:to>
      <xdr:col>1</xdr:col>
      <xdr:colOff>1333500</xdr:colOff>
      <xdr:row>3</xdr:row>
      <xdr:rowOff>0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1628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114300</xdr:rowOff>
    </xdr:from>
    <xdr:to>
      <xdr:col>1</xdr:col>
      <xdr:colOff>1362075</xdr:colOff>
      <xdr:row>1</xdr:row>
      <xdr:rowOff>628650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42950"/>
          <a:ext cx="1590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9525</xdr:rowOff>
    </xdr:from>
    <xdr:to>
      <xdr:col>1</xdr:col>
      <xdr:colOff>1562100</xdr:colOff>
      <xdr:row>2</xdr:row>
      <xdr:rowOff>0</xdr:rowOff>
    </xdr:to>
    <xdr:pic>
      <xdr:nvPicPr>
        <xdr:cNvPr id="1" name="Obraz 5" descr="Opis: logo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52475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showGridLines="0" tabSelected="1" zoomScale="90" zoomScaleNormal="90" zoomScalePageLayoutView="0" workbookViewId="0" topLeftCell="A1">
      <selection activeCell="B1" sqref="B1:C1"/>
    </sheetView>
  </sheetViews>
  <sheetFormatPr defaultColWidth="9.00390625" defaultRowHeight="12.75"/>
  <cols>
    <col min="1" max="1" width="5.375" style="7" customWidth="1"/>
    <col min="2" max="2" width="46.375" style="7" customWidth="1"/>
    <col min="3" max="3" width="18.125" style="55" customWidth="1"/>
    <col min="4" max="4" width="19.125" style="55" customWidth="1"/>
    <col min="5" max="6" width="17.625" style="55" customWidth="1"/>
    <col min="7" max="7" width="19.75390625" style="7" customWidth="1"/>
    <col min="8" max="16384" width="9.125" style="7" customWidth="1"/>
  </cols>
  <sheetData>
    <row r="1" spans="2:6" s="76" customFormat="1" ht="63" customHeight="1">
      <c r="B1" s="302" t="s">
        <v>337</v>
      </c>
      <c r="C1" s="302"/>
      <c r="D1" s="75"/>
      <c r="E1" s="75"/>
      <c r="F1" s="75"/>
    </row>
    <row r="2" ht="34.5" customHeight="1">
      <c r="B2" s="69"/>
    </row>
    <row r="3" ht="19.5" customHeight="1">
      <c r="B3" s="45" t="s">
        <v>272</v>
      </c>
    </row>
    <row r="4" ht="10.5">
      <c r="B4" s="44"/>
    </row>
    <row r="5" spans="2:7" ht="10.5">
      <c r="B5" s="44"/>
      <c r="C5" s="67">
        <v>1</v>
      </c>
      <c r="D5" s="67">
        <v>2</v>
      </c>
      <c r="E5" s="67">
        <v>3</v>
      </c>
      <c r="F5" s="67">
        <v>4</v>
      </c>
      <c r="G5" s="66">
        <v>5</v>
      </c>
    </row>
    <row r="6" spans="2:7" s="61" customFormat="1" ht="72" customHeight="1">
      <c r="B6" s="72" t="s">
        <v>19</v>
      </c>
      <c r="C6" s="54" t="s">
        <v>275</v>
      </c>
      <c r="D6" s="54" t="s">
        <v>245</v>
      </c>
      <c r="E6" s="54" t="s">
        <v>314</v>
      </c>
      <c r="F6" s="54" t="s">
        <v>71</v>
      </c>
      <c r="G6" s="63" t="s">
        <v>70</v>
      </c>
    </row>
    <row r="7" spans="2:7" s="61" customFormat="1" ht="35.25" customHeight="1">
      <c r="B7" s="73" t="s">
        <v>20</v>
      </c>
      <c r="C7" s="48" t="s">
        <v>281</v>
      </c>
      <c r="D7" s="70" t="s">
        <v>282</v>
      </c>
      <c r="E7" s="48" t="s">
        <v>283</v>
      </c>
      <c r="F7" s="48" t="s">
        <v>284</v>
      </c>
      <c r="G7" s="64" t="s">
        <v>285</v>
      </c>
    </row>
    <row r="8" spans="2:7" s="61" customFormat="1" ht="19.5" customHeight="1">
      <c r="B8" s="73" t="s">
        <v>21</v>
      </c>
      <c r="C8" s="48">
        <v>7872115769</v>
      </c>
      <c r="D8" s="48">
        <v>787132130</v>
      </c>
      <c r="E8" s="48">
        <v>7872115798</v>
      </c>
      <c r="F8" s="48">
        <v>7872115781</v>
      </c>
      <c r="G8" s="64">
        <v>7871456646</v>
      </c>
    </row>
    <row r="9" spans="2:7" s="61" customFormat="1" ht="19.5" customHeight="1">
      <c r="B9" s="73" t="s">
        <v>22</v>
      </c>
      <c r="C9" s="56" t="s">
        <v>286</v>
      </c>
      <c r="D9" s="56" t="s">
        <v>246</v>
      </c>
      <c r="E9" s="56" t="s">
        <v>72</v>
      </c>
      <c r="F9" s="56" t="s">
        <v>73</v>
      </c>
      <c r="G9" s="64">
        <v>630832201</v>
      </c>
    </row>
    <row r="10" spans="2:7" s="61" customFormat="1" ht="66" customHeight="1">
      <c r="B10" s="73" t="s">
        <v>28</v>
      </c>
      <c r="C10" s="48" t="s">
        <v>276</v>
      </c>
      <c r="D10" s="48" t="s">
        <v>277</v>
      </c>
      <c r="E10" s="48" t="s">
        <v>276</v>
      </c>
      <c r="F10" s="48" t="s">
        <v>278</v>
      </c>
      <c r="G10" s="64" t="s">
        <v>279</v>
      </c>
    </row>
    <row r="11" spans="2:7" s="61" customFormat="1" ht="27" customHeight="1">
      <c r="B11" s="73" t="s">
        <v>23</v>
      </c>
      <c r="C11" s="48" t="s">
        <v>75</v>
      </c>
      <c r="D11" s="48" t="s">
        <v>75</v>
      </c>
      <c r="E11" s="48" t="s">
        <v>75</v>
      </c>
      <c r="F11" s="48" t="s">
        <v>75</v>
      </c>
      <c r="G11" s="64" t="s">
        <v>74</v>
      </c>
    </row>
    <row r="12" spans="2:7" s="61" customFormat="1" ht="75" customHeight="1">
      <c r="B12" s="73" t="s">
        <v>24</v>
      </c>
      <c r="C12" s="68" t="s">
        <v>322</v>
      </c>
      <c r="D12" s="256" t="s">
        <v>328</v>
      </c>
      <c r="E12" s="68" t="s">
        <v>280</v>
      </c>
      <c r="F12" s="68" t="s">
        <v>284</v>
      </c>
      <c r="G12" s="257" t="s">
        <v>329</v>
      </c>
    </row>
    <row r="13" spans="2:7" s="61" customFormat="1" ht="26.25" customHeight="1">
      <c r="B13" s="73" t="s">
        <v>25</v>
      </c>
      <c r="C13" s="48">
        <v>102</v>
      </c>
      <c r="D13" s="48" t="s">
        <v>254</v>
      </c>
      <c r="E13" s="48">
        <v>16</v>
      </c>
      <c r="F13" s="48">
        <v>43</v>
      </c>
      <c r="G13" s="64">
        <v>20</v>
      </c>
    </row>
    <row r="14" spans="2:7" s="61" customFormat="1" ht="19.5" customHeight="1">
      <c r="B14" s="73" t="s">
        <v>26</v>
      </c>
      <c r="C14" s="115">
        <v>8366081</v>
      </c>
      <c r="D14" s="300">
        <v>3904089</v>
      </c>
      <c r="E14" s="301"/>
      <c r="F14" s="115">
        <v>2566135</v>
      </c>
      <c r="G14" s="116">
        <v>556689</v>
      </c>
    </row>
    <row r="15" spans="2:7" s="61" customFormat="1" ht="28.5" customHeight="1">
      <c r="B15" s="73" t="s">
        <v>69</v>
      </c>
      <c r="C15" s="70">
        <v>732</v>
      </c>
      <c r="D15" s="70" t="s">
        <v>270</v>
      </c>
      <c r="E15" s="70">
        <v>54</v>
      </c>
      <c r="F15" s="70">
        <v>193</v>
      </c>
      <c r="G15" s="64">
        <v>0</v>
      </c>
    </row>
    <row r="16" spans="2:7" s="61" customFormat="1" ht="39.75" customHeight="1">
      <c r="B16" s="73" t="s">
        <v>271</v>
      </c>
      <c r="C16" s="48">
        <v>0</v>
      </c>
      <c r="D16" s="48">
        <v>0</v>
      </c>
      <c r="E16" s="48">
        <v>0</v>
      </c>
      <c r="F16" s="48">
        <v>0</v>
      </c>
      <c r="G16" s="64">
        <v>0</v>
      </c>
    </row>
    <row r="17" spans="2:7" s="61" customFormat="1" ht="42" customHeight="1">
      <c r="B17" s="73" t="s">
        <v>29</v>
      </c>
      <c r="C17" s="48" t="s">
        <v>76</v>
      </c>
      <c r="D17" s="48" t="s">
        <v>76</v>
      </c>
      <c r="E17" s="48" t="s">
        <v>76</v>
      </c>
      <c r="F17" s="48" t="s">
        <v>76</v>
      </c>
      <c r="G17" s="64" t="s">
        <v>76</v>
      </c>
    </row>
    <row r="18" spans="2:7" s="61" customFormat="1" ht="22.5" customHeight="1">
      <c r="B18" s="73" t="s">
        <v>30</v>
      </c>
      <c r="C18" s="48" t="s">
        <v>76</v>
      </c>
      <c r="D18" s="48" t="s">
        <v>76</v>
      </c>
      <c r="E18" s="48" t="s">
        <v>76</v>
      </c>
      <c r="F18" s="48" t="s">
        <v>76</v>
      </c>
      <c r="G18" s="64" t="s">
        <v>76</v>
      </c>
    </row>
    <row r="19" spans="2:7" s="61" customFormat="1" ht="33" customHeight="1">
      <c r="B19" s="73" t="s">
        <v>31</v>
      </c>
      <c r="C19" s="48" t="s">
        <v>76</v>
      </c>
      <c r="D19" s="48" t="s">
        <v>76</v>
      </c>
      <c r="E19" s="48" t="s">
        <v>76</v>
      </c>
      <c r="F19" s="48" t="s">
        <v>76</v>
      </c>
      <c r="G19" s="64" t="s">
        <v>76</v>
      </c>
    </row>
    <row r="20" spans="2:7" s="61" customFormat="1" ht="50.25" customHeight="1">
      <c r="B20" s="73" t="s">
        <v>32</v>
      </c>
      <c r="C20" s="48" t="s">
        <v>76</v>
      </c>
      <c r="D20" s="48" t="s">
        <v>76</v>
      </c>
      <c r="E20" s="48" t="s">
        <v>76</v>
      </c>
      <c r="F20" s="48" t="s">
        <v>76</v>
      </c>
      <c r="G20" s="64" t="s">
        <v>76</v>
      </c>
    </row>
    <row r="21" spans="2:7" s="61" customFormat="1" ht="44.25" customHeight="1">
      <c r="B21" s="73" t="s">
        <v>33</v>
      </c>
      <c r="C21" s="48" t="s">
        <v>76</v>
      </c>
      <c r="D21" s="48" t="s">
        <v>76</v>
      </c>
      <c r="E21" s="48" t="s">
        <v>76</v>
      </c>
      <c r="F21" s="48" t="s">
        <v>76</v>
      </c>
      <c r="G21" s="64" t="s">
        <v>76</v>
      </c>
    </row>
    <row r="22" spans="2:7" s="61" customFormat="1" ht="29.25" customHeight="1">
      <c r="B22" s="73" t="s">
        <v>34</v>
      </c>
      <c r="C22" s="48" t="s">
        <v>77</v>
      </c>
      <c r="D22" s="48" t="s">
        <v>77</v>
      </c>
      <c r="E22" s="48" t="s">
        <v>77</v>
      </c>
      <c r="F22" s="48" t="s">
        <v>77</v>
      </c>
      <c r="G22" s="64" t="s">
        <v>77</v>
      </c>
    </row>
    <row r="23" spans="2:7" s="61" customFormat="1" ht="42">
      <c r="B23" s="73" t="s">
        <v>35</v>
      </c>
      <c r="C23" s="48" t="s">
        <v>76</v>
      </c>
      <c r="D23" s="48" t="s">
        <v>76</v>
      </c>
      <c r="E23" s="48" t="s">
        <v>76</v>
      </c>
      <c r="F23" s="48" t="s">
        <v>76</v>
      </c>
      <c r="G23" s="64" t="s">
        <v>76</v>
      </c>
    </row>
    <row r="24" spans="2:7" s="61" customFormat="1" ht="72" customHeight="1">
      <c r="B24" s="73" t="s">
        <v>36</v>
      </c>
      <c r="C24" s="48" t="s">
        <v>76</v>
      </c>
      <c r="D24" s="48" t="s">
        <v>76</v>
      </c>
      <c r="E24" s="48" t="s">
        <v>76</v>
      </c>
      <c r="F24" s="48" t="s">
        <v>76</v>
      </c>
      <c r="G24" s="64" t="s">
        <v>76</v>
      </c>
    </row>
    <row r="25" spans="2:7" s="61" customFormat="1" ht="51.75" customHeight="1">
      <c r="B25" s="73" t="s">
        <v>37</v>
      </c>
      <c r="C25" s="48">
        <v>0</v>
      </c>
      <c r="D25" s="48">
        <v>0</v>
      </c>
      <c r="E25" s="48">
        <v>0</v>
      </c>
      <c r="F25" s="48">
        <v>0</v>
      </c>
      <c r="G25" s="64">
        <v>0</v>
      </c>
    </row>
    <row r="26" spans="2:7" s="61" customFormat="1" ht="65.25" customHeight="1">
      <c r="B26" s="73" t="s">
        <v>38</v>
      </c>
      <c r="C26" s="48" t="s">
        <v>269</v>
      </c>
      <c r="D26" s="48" t="s">
        <v>80</v>
      </c>
      <c r="E26" s="48" t="s">
        <v>76</v>
      </c>
      <c r="F26" s="48" t="s">
        <v>268</v>
      </c>
      <c r="G26" s="64" t="s">
        <v>76</v>
      </c>
    </row>
    <row r="27" spans="2:7" s="61" customFormat="1" ht="33.75" customHeight="1">
      <c r="B27" s="73" t="s">
        <v>39</v>
      </c>
      <c r="C27" s="48" t="s">
        <v>78</v>
      </c>
      <c r="D27" s="48" t="s">
        <v>78</v>
      </c>
      <c r="E27" s="48" t="s">
        <v>78</v>
      </c>
      <c r="F27" s="48" t="s">
        <v>78</v>
      </c>
      <c r="G27" s="64" t="s">
        <v>76</v>
      </c>
    </row>
    <row r="28" spans="2:7" s="61" customFormat="1" ht="33.75" customHeight="1">
      <c r="B28" s="73" t="s">
        <v>40</v>
      </c>
      <c r="C28" s="48" t="s">
        <v>79</v>
      </c>
      <c r="D28" s="48" t="s">
        <v>76</v>
      </c>
      <c r="E28" s="48" t="s">
        <v>76</v>
      </c>
      <c r="F28" s="48" t="s">
        <v>76</v>
      </c>
      <c r="G28" s="64" t="s">
        <v>76</v>
      </c>
    </row>
    <row r="29" spans="2:7" s="61" customFormat="1" ht="83.25" customHeight="1">
      <c r="B29" s="73" t="s">
        <v>41</v>
      </c>
      <c r="C29" s="48" t="s">
        <v>76</v>
      </c>
      <c r="D29" s="48" t="s">
        <v>76</v>
      </c>
      <c r="E29" s="48" t="s">
        <v>76</v>
      </c>
      <c r="F29" s="48" t="s">
        <v>76</v>
      </c>
      <c r="G29" s="64" t="s">
        <v>76</v>
      </c>
    </row>
    <row r="30" spans="2:7" s="61" customFormat="1" ht="28.5" customHeight="1">
      <c r="B30" s="74" t="s">
        <v>42</v>
      </c>
      <c r="C30" s="71" t="s">
        <v>76</v>
      </c>
      <c r="D30" s="71" t="s">
        <v>76</v>
      </c>
      <c r="E30" s="71" t="s">
        <v>76</v>
      </c>
      <c r="F30" s="71" t="s">
        <v>76</v>
      </c>
      <c r="G30" s="65" t="s">
        <v>76</v>
      </c>
    </row>
    <row r="31" spans="3:6" s="61" customFormat="1" ht="10.5">
      <c r="C31" s="62"/>
      <c r="D31" s="62"/>
      <c r="E31" s="62"/>
      <c r="F31" s="62"/>
    </row>
  </sheetData>
  <sheetProtection/>
  <mergeCells count="2">
    <mergeCell ref="D14:E14"/>
    <mergeCell ref="B1:C1"/>
  </mergeCells>
  <printOptions horizontalCentered="1"/>
  <pageMargins left="0.7874015748031497" right="0.5905511811023623" top="0.5905511811023623" bottom="0.4724409448818898" header="0.31496062992125984" footer="0.2362204724409449"/>
  <pageSetup horizontalDpi="600" verticalDpi="600" orientation="landscape" paperSize="9" scale="75" r:id="rId2"/>
  <headerFoot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3"/>
  <sheetViews>
    <sheetView showGridLines="0" zoomScale="90" zoomScaleNormal="90" zoomScaleSheetLayoutView="50" zoomScalePageLayoutView="75" workbookViewId="0" topLeftCell="A160">
      <selection activeCell="B16" sqref="B16"/>
    </sheetView>
  </sheetViews>
  <sheetFormatPr defaultColWidth="9.00390625" defaultRowHeight="12.75"/>
  <cols>
    <col min="1" max="1" width="3.875" style="8" bestFit="1" customWidth="1"/>
    <col min="2" max="2" width="45.375" style="15" customWidth="1"/>
    <col min="3" max="3" width="23.625" style="16" customWidth="1"/>
    <col min="4" max="4" width="18.75390625" style="9" customWidth="1"/>
    <col min="5" max="5" width="19.00390625" style="8" customWidth="1"/>
    <col min="6" max="6" width="16.625" style="53" customWidth="1"/>
    <col min="7" max="16384" width="9.00390625" style="9" customWidth="1"/>
  </cols>
  <sheetData>
    <row r="1" spans="1:6" s="90" customFormat="1" ht="52.5" customHeight="1">
      <c r="A1" s="89"/>
      <c r="B1" s="302" t="s">
        <v>337</v>
      </c>
      <c r="C1" s="302"/>
      <c r="E1" s="89"/>
      <c r="F1" s="91"/>
    </row>
    <row r="3" spans="2:3" ht="31.5" customHeight="1">
      <c r="B3" s="10"/>
      <c r="C3" s="10"/>
    </row>
    <row r="4" spans="1:5" ht="18.75" customHeight="1">
      <c r="A4" s="315" t="s">
        <v>52</v>
      </c>
      <c r="B4" s="331"/>
      <c r="C4" s="323" t="s">
        <v>273</v>
      </c>
      <c r="D4" s="324"/>
      <c r="E4" s="325"/>
    </row>
    <row r="5" spans="1:5" ht="40.5" customHeight="1">
      <c r="A5" s="315" t="s">
        <v>53</v>
      </c>
      <c r="B5" s="331"/>
      <c r="C5" s="321" t="s">
        <v>289</v>
      </c>
      <c r="D5" s="321"/>
      <c r="E5" s="322"/>
    </row>
    <row r="6" spans="2:3" ht="10.5">
      <c r="B6" s="11"/>
      <c r="C6" s="12"/>
    </row>
    <row r="7" spans="1:5" ht="22.5" customHeight="1">
      <c r="A7" s="312" t="s">
        <v>274</v>
      </c>
      <c r="B7" s="313"/>
      <c r="C7" s="313"/>
      <c r="D7" s="313"/>
      <c r="E7" s="314"/>
    </row>
    <row r="8" spans="2:3" ht="10.5">
      <c r="B8" s="13"/>
      <c r="C8" s="14"/>
    </row>
    <row r="9" spans="1:5" ht="27" customHeight="1">
      <c r="A9" s="17" t="s">
        <v>8</v>
      </c>
      <c r="B9" s="18" t="s">
        <v>9</v>
      </c>
      <c r="C9" s="19" t="s">
        <v>57</v>
      </c>
      <c r="D9" s="19" t="s">
        <v>55</v>
      </c>
      <c r="E9" s="20" t="s">
        <v>48</v>
      </c>
    </row>
    <row r="10" spans="1:6" s="81" customFormat="1" ht="18.75" customHeight="1">
      <c r="A10" s="326">
        <v>1</v>
      </c>
      <c r="B10" s="77" t="s">
        <v>2</v>
      </c>
      <c r="C10" s="78">
        <f>SUM(C12:C16)</f>
        <v>17408518.93</v>
      </c>
      <c r="D10" s="79"/>
      <c r="E10" s="308" t="s">
        <v>50</v>
      </c>
      <c r="F10" s="80"/>
    </row>
    <row r="11" spans="1:5" ht="11.25">
      <c r="A11" s="327"/>
      <c r="B11" s="26" t="s">
        <v>287</v>
      </c>
      <c r="C11" s="27" t="s">
        <v>59</v>
      </c>
      <c r="D11" s="28"/>
      <c r="E11" s="309"/>
    </row>
    <row r="12" spans="1:5" ht="24" customHeight="1">
      <c r="A12" s="328"/>
      <c r="B12" s="253" t="s">
        <v>315</v>
      </c>
      <c r="C12" s="252">
        <v>2304348.61</v>
      </c>
      <c r="D12" s="94" t="s">
        <v>306</v>
      </c>
      <c r="E12" s="309"/>
    </row>
    <row r="13" spans="1:5" ht="24" customHeight="1">
      <c r="A13" s="328"/>
      <c r="B13" s="253" t="s">
        <v>316</v>
      </c>
      <c r="C13" s="252">
        <v>200000</v>
      </c>
      <c r="D13" s="94" t="s">
        <v>306</v>
      </c>
      <c r="E13" s="309"/>
    </row>
    <row r="14" spans="1:5" ht="24" customHeight="1">
      <c r="A14" s="328"/>
      <c r="B14" s="253" t="s">
        <v>317</v>
      </c>
      <c r="C14" s="93">
        <v>7647170.32</v>
      </c>
      <c r="D14" s="94" t="s">
        <v>305</v>
      </c>
      <c r="E14" s="309"/>
    </row>
    <row r="15" spans="1:5" ht="24" customHeight="1">
      <c r="A15" s="329"/>
      <c r="B15" s="254" t="s">
        <v>318</v>
      </c>
      <c r="C15" s="255">
        <v>7257000</v>
      </c>
      <c r="D15" s="119" t="s">
        <v>305</v>
      </c>
      <c r="E15" s="310"/>
    </row>
    <row r="16" spans="1:5" ht="24" customHeight="1">
      <c r="A16" s="330"/>
      <c r="B16" s="30"/>
      <c r="C16" s="95"/>
      <c r="D16" s="96"/>
      <c r="E16" s="311"/>
    </row>
    <row r="17" spans="1:6" s="81" customFormat="1" ht="23.25" customHeight="1">
      <c r="A17" s="127">
        <v>2</v>
      </c>
      <c r="B17" s="147" t="s">
        <v>3</v>
      </c>
      <c r="C17" s="148">
        <f>SUM(C18+C26)</f>
        <v>1449202.6400000001</v>
      </c>
      <c r="D17" s="149" t="s">
        <v>306</v>
      </c>
      <c r="E17" s="332" t="s">
        <v>50</v>
      </c>
      <c r="F17" s="80"/>
    </row>
    <row r="18" spans="1:6" s="143" customFormat="1" ht="27.75" customHeight="1">
      <c r="A18" s="141"/>
      <c r="B18" s="144" t="s">
        <v>313</v>
      </c>
      <c r="C18" s="145">
        <f>SUM(C19:C25)</f>
        <v>461436.69</v>
      </c>
      <c r="D18" s="133" t="s">
        <v>306</v>
      </c>
      <c r="E18" s="309"/>
      <c r="F18" s="142"/>
    </row>
    <row r="19" spans="1:5" ht="23.25" customHeight="1">
      <c r="A19" s="121"/>
      <c r="B19" s="34" t="s">
        <v>10</v>
      </c>
      <c r="C19" s="93">
        <v>314701.1</v>
      </c>
      <c r="D19" s="94"/>
      <c r="E19" s="309"/>
    </row>
    <row r="20" spans="1:5" ht="23.25" customHeight="1">
      <c r="A20" s="121"/>
      <c r="B20" s="34" t="s">
        <v>11</v>
      </c>
      <c r="C20" s="93">
        <v>72393.57</v>
      </c>
      <c r="D20" s="94"/>
      <c r="E20" s="309"/>
    </row>
    <row r="21" spans="1:5" ht="23.25" customHeight="1">
      <c r="A21" s="121"/>
      <c r="B21" s="34" t="s">
        <v>12</v>
      </c>
      <c r="C21" s="93">
        <v>0</v>
      </c>
      <c r="D21" s="94"/>
      <c r="E21" s="309"/>
    </row>
    <row r="22" spans="1:5" ht="23.25" customHeight="1">
      <c r="A22" s="121"/>
      <c r="B22" s="34" t="s">
        <v>61</v>
      </c>
      <c r="C22" s="93">
        <v>18900</v>
      </c>
      <c r="D22" s="94"/>
      <c r="E22" s="309"/>
    </row>
    <row r="23" spans="1:5" ht="24" customHeight="1">
      <c r="A23" s="121"/>
      <c r="B23" s="34" t="s">
        <v>62</v>
      </c>
      <c r="C23" s="93">
        <v>0</v>
      </c>
      <c r="D23" s="94"/>
      <c r="E23" s="309"/>
    </row>
    <row r="24" spans="1:5" ht="23.25" customHeight="1">
      <c r="A24" s="121"/>
      <c r="B24" s="35" t="s">
        <v>63</v>
      </c>
      <c r="C24" s="98">
        <v>49961.12</v>
      </c>
      <c r="D24" s="99"/>
      <c r="E24" s="310"/>
    </row>
    <row r="25" spans="1:5" ht="23.25" customHeight="1">
      <c r="A25" s="121"/>
      <c r="B25" s="120" t="s">
        <v>297</v>
      </c>
      <c r="C25" s="95">
        <f>SUM('ELEKTRONIKA SU'!C44)</f>
        <v>5480.9</v>
      </c>
      <c r="D25" s="96"/>
      <c r="E25" s="122"/>
    </row>
    <row r="26" spans="1:6" s="143" customFormat="1" ht="23.25" customHeight="1">
      <c r="A26" s="141"/>
      <c r="B26" s="144" t="s">
        <v>288</v>
      </c>
      <c r="C26" s="145">
        <f>SUM(C27:C32)</f>
        <v>987765.9500000001</v>
      </c>
      <c r="D26" s="133" t="s">
        <v>306</v>
      </c>
      <c r="E26" s="146"/>
      <c r="F26" s="142"/>
    </row>
    <row r="27" spans="1:5" ht="23.25" customHeight="1">
      <c r="A27" s="121"/>
      <c r="B27" s="34" t="s">
        <v>10</v>
      </c>
      <c r="C27" s="93">
        <v>305659.78</v>
      </c>
      <c r="D27" s="94"/>
      <c r="E27" s="122"/>
    </row>
    <row r="28" spans="1:5" ht="23.25" customHeight="1">
      <c r="A28" s="121"/>
      <c r="B28" s="34" t="s">
        <v>11</v>
      </c>
      <c r="C28" s="93">
        <v>197654.21</v>
      </c>
      <c r="D28" s="94"/>
      <c r="E28" s="122"/>
    </row>
    <row r="29" spans="1:5" ht="23.25" customHeight="1">
      <c r="A29" s="121"/>
      <c r="B29" s="34" t="s">
        <v>12</v>
      </c>
      <c r="C29" s="93">
        <v>0</v>
      </c>
      <c r="D29" s="94"/>
      <c r="E29" s="122"/>
    </row>
    <row r="30" spans="1:5" ht="23.25" customHeight="1">
      <c r="A30" s="121"/>
      <c r="B30" s="34" t="s">
        <v>61</v>
      </c>
      <c r="C30" s="93">
        <v>344918.83</v>
      </c>
      <c r="D30" s="94"/>
      <c r="E30" s="122"/>
    </row>
    <row r="31" spans="1:5" ht="23.25" customHeight="1">
      <c r="A31" s="121"/>
      <c r="B31" s="34" t="s">
        <v>62</v>
      </c>
      <c r="C31" s="93">
        <v>0</v>
      </c>
      <c r="D31" s="94"/>
      <c r="E31" s="122"/>
    </row>
    <row r="32" spans="1:5" ht="23.25" customHeight="1">
      <c r="A32" s="121"/>
      <c r="B32" s="35" t="s">
        <v>63</v>
      </c>
      <c r="C32" s="98">
        <v>139533.13</v>
      </c>
      <c r="D32" s="119"/>
      <c r="E32" s="122"/>
    </row>
    <row r="33" spans="1:5" ht="24.75" customHeight="1">
      <c r="A33" s="127">
        <v>3</v>
      </c>
      <c r="B33" s="123" t="s">
        <v>0</v>
      </c>
      <c r="C33" s="124">
        <f>SUM(C34:C35)</f>
        <v>1076865.5899999999</v>
      </c>
      <c r="D33" s="125" t="s">
        <v>306</v>
      </c>
      <c r="E33" s="126"/>
    </row>
    <row r="34" spans="1:6" s="138" customFormat="1" ht="24.75" customHeight="1">
      <c r="A34" s="135"/>
      <c r="B34" s="134" t="s">
        <v>313</v>
      </c>
      <c r="C34" s="93">
        <v>474518.73</v>
      </c>
      <c r="D34" s="133"/>
      <c r="E34" s="136"/>
      <c r="F34" s="137"/>
    </row>
    <row r="35" spans="1:6" s="138" customFormat="1" ht="24.75" customHeight="1">
      <c r="A35" s="139"/>
      <c r="B35" s="258" t="s">
        <v>288</v>
      </c>
      <c r="C35" s="259">
        <v>602346.86</v>
      </c>
      <c r="D35" s="117"/>
      <c r="E35" s="140"/>
      <c r="F35" s="137"/>
    </row>
    <row r="36" spans="1:5" ht="24.75" customHeight="1">
      <c r="A36" s="57">
        <v>4</v>
      </c>
      <c r="B36" s="82" t="s">
        <v>64</v>
      </c>
      <c r="C36" s="97">
        <v>0</v>
      </c>
      <c r="D36" s="38" t="s">
        <v>18</v>
      </c>
      <c r="E36" s="39"/>
    </row>
    <row r="37" spans="1:5" ht="24.75" customHeight="1">
      <c r="A37" s="36">
        <v>5</v>
      </c>
      <c r="B37" s="83" t="s">
        <v>1</v>
      </c>
      <c r="C37" s="100">
        <v>0</v>
      </c>
      <c r="D37" s="40"/>
      <c r="E37" s="37"/>
    </row>
    <row r="38" spans="1:5" ht="24.75" customHeight="1">
      <c r="A38" s="36">
        <v>6</v>
      </c>
      <c r="B38" s="83" t="s">
        <v>6</v>
      </c>
      <c r="C38" s="100">
        <v>0</v>
      </c>
      <c r="D38" s="40" t="s">
        <v>49</v>
      </c>
      <c r="E38" s="37"/>
    </row>
    <row r="39" spans="1:8" ht="24.75" customHeight="1">
      <c r="A39" s="36">
        <v>7</v>
      </c>
      <c r="B39" s="83" t="s">
        <v>7</v>
      </c>
      <c r="C39" s="100">
        <v>51805.16</v>
      </c>
      <c r="D39" s="40" t="s">
        <v>306</v>
      </c>
      <c r="E39" s="37"/>
      <c r="H39" s="281"/>
    </row>
    <row r="40" spans="1:5" ht="24.75" customHeight="1">
      <c r="A40" s="36">
        <v>8</v>
      </c>
      <c r="B40" s="83" t="s">
        <v>43</v>
      </c>
      <c r="C40" s="100">
        <v>0</v>
      </c>
      <c r="D40" s="101"/>
      <c r="E40" s="37"/>
    </row>
    <row r="41" spans="1:5" ht="41.25" customHeight="1">
      <c r="A41" s="36">
        <v>9</v>
      </c>
      <c r="B41" s="83" t="s">
        <v>47</v>
      </c>
      <c r="C41" s="100">
        <v>0</v>
      </c>
      <c r="D41" s="101"/>
      <c r="E41" s="37"/>
    </row>
    <row r="42" spans="1:5" ht="28.5" customHeight="1">
      <c r="A42" s="36">
        <v>10</v>
      </c>
      <c r="B42" s="83" t="s">
        <v>45</v>
      </c>
      <c r="C42" s="100">
        <v>0</v>
      </c>
      <c r="D42" s="101"/>
      <c r="E42" s="37"/>
    </row>
    <row r="43" spans="1:5" ht="28.5" customHeight="1">
      <c r="A43" s="36">
        <v>11</v>
      </c>
      <c r="B43" s="83" t="s">
        <v>46</v>
      </c>
      <c r="C43" s="100">
        <v>0</v>
      </c>
      <c r="D43" s="101"/>
      <c r="E43" s="37"/>
    </row>
    <row r="44" spans="1:5" ht="28.5" customHeight="1">
      <c r="A44" s="36">
        <v>12</v>
      </c>
      <c r="B44" s="83" t="s">
        <v>65</v>
      </c>
      <c r="C44" s="100">
        <v>0</v>
      </c>
      <c r="D44" s="101"/>
      <c r="E44" s="37"/>
    </row>
    <row r="45" spans="1:5" ht="28.5" customHeight="1">
      <c r="A45" s="36">
        <v>13</v>
      </c>
      <c r="B45" s="83" t="s">
        <v>27</v>
      </c>
      <c r="C45" s="100">
        <v>0</v>
      </c>
      <c r="D45" s="101"/>
      <c r="E45" s="37"/>
    </row>
    <row r="46" spans="1:5" ht="28.5" customHeight="1">
      <c r="A46" s="36">
        <v>14</v>
      </c>
      <c r="B46" s="83" t="s">
        <v>66</v>
      </c>
      <c r="C46" s="100">
        <v>0</v>
      </c>
      <c r="D46" s="101"/>
      <c r="E46" s="37"/>
    </row>
    <row r="47" spans="1:5" ht="28.5" customHeight="1">
      <c r="A47" s="36">
        <v>15</v>
      </c>
      <c r="B47" s="83" t="s">
        <v>44</v>
      </c>
      <c r="C47" s="100">
        <v>0</v>
      </c>
      <c r="D47" s="101"/>
      <c r="E47" s="37"/>
    </row>
    <row r="48" spans="1:5" ht="28.5" customHeight="1">
      <c r="A48" s="36">
        <v>16</v>
      </c>
      <c r="B48" s="83" t="s">
        <v>67</v>
      </c>
      <c r="C48" s="100">
        <v>0</v>
      </c>
      <c r="D48" s="101"/>
      <c r="E48" s="37"/>
    </row>
    <row r="49" spans="1:5" ht="28.5" customHeight="1">
      <c r="A49" s="43">
        <v>17</v>
      </c>
      <c r="B49" s="84" t="s">
        <v>68</v>
      </c>
      <c r="C49" s="102">
        <v>0</v>
      </c>
      <c r="D49" s="103"/>
      <c r="E49" s="41"/>
    </row>
    <row r="50" spans="1:6" s="81" customFormat="1" ht="22.5" customHeight="1">
      <c r="A50" s="86"/>
      <c r="B50" s="87" t="s">
        <v>51</v>
      </c>
      <c r="C50" s="85">
        <f>SUM(C10,C17,C33,C36,C37,C38,C39,C40,C41,C42,C43,C44,C45,C46,C47,C48,C49)</f>
        <v>19986392.32</v>
      </c>
      <c r="D50" s="88"/>
      <c r="F50" s="80"/>
    </row>
    <row r="51" ht="44.25" customHeight="1"/>
    <row r="52" spans="1:5" ht="19.5" customHeight="1">
      <c r="A52" s="315" t="s">
        <v>52</v>
      </c>
      <c r="B52" s="316"/>
      <c r="C52" s="317" t="s">
        <v>273</v>
      </c>
      <c r="D52" s="318"/>
      <c r="E52" s="319"/>
    </row>
    <row r="53" spans="1:7" ht="46.5" customHeight="1">
      <c r="A53" s="315" t="s">
        <v>53</v>
      </c>
      <c r="B53" s="316"/>
      <c r="C53" s="320" t="s">
        <v>324</v>
      </c>
      <c r="D53" s="321"/>
      <c r="E53" s="322"/>
      <c r="F53" s="337"/>
      <c r="G53" s="338"/>
    </row>
    <row r="54" spans="2:3" ht="19.5" customHeight="1">
      <c r="B54" s="11"/>
      <c r="C54" s="12"/>
    </row>
    <row r="55" spans="1:5" ht="19.5" customHeight="1">
      <c r="A55" s="307" t="s">
        <v>274</v>
      </c>
      <c r="B55" s="307"/>
      <c r="C55" s="307"/>
      <c r="D55" s="307"/>
      <c r="E55" s="307"/>
    </row>
    <row r="56" spans="2:3" ht="11.25" customHeight="1">
      <c r="B56" s="13"/>
      <c r="C56" s="14"/>
    </row>
    <row r="57" spans="1:5" ht="30" customHeight="1">
      <c r="A57" s="17" t="s">
        <v>8</v>
      </c>
      <c r="B57" s="18" t="s">
        <v>9</v>
      </c>
      <c r="C57" s="19" t="s">
        <v>57</v>
      </c>
      <c r="D57" s="19" t="s">
        <v>55</v>
      </c>
      <c r="E57" s="20" t="s">
        <v>48</v>
      </c>
    </row>
    <row r="58" spans="1:5" ht="19.5" customHeight="1">
      <c r="A58" s="129">
        <v>1</v>
      </c>
      <c r="B58" s="109" t="s">
        <v>2</v>
      </c>
      <c r="C58" s="110">
        <f>SUM(C60:C62)</f>
        <v>1983059.5899999999</v>
      </c>
      <c r="D58" s="111" t="s">
        <v>305</v>
      </c>
      <c r="E58" s="303" t="s">
        <v>50</v>
      </c>
    </row>
    <row r="59" spans="1:5" ht="11.25" customHeight="1">
      <c r="A59" s="130"/>
      <c r="B59" s="112" t="s">
        <v>58</v>
      </c>
      <c r="C59" s="113" t="s">
        <v>59</v>
      </c>
      <c r="D59" s="114"/>
      <c r="E59" s="304"/>
    </row>
    <row r="60" spans="1:5" ht="19.5" customHeight="1">
      <c r="A60" s="261"/>
      <c r="B60" s="263" t="s">
        <v>320</v>
      </c>
      <c r="C60" s="262">
        <v>937079.59</v>
      </c>
      <c r="D60" s="260"/>
      <c r="E60" s="304"/>
    </row>
    <row r="61" spans="1:5" ht="19.5" customHeight="1">
      <c r="A61" s="264"/>
      <c r="B61" s="253" t="s">
        <v>319</v>
      </c>
      <c r="C61" s="266">
        <v>377000</v>
      </c>
      <c r="D61" s="265"/>
      <c r="E61" s="305"/>
    </row>
    <row r="62" spans="1:5" ht="19.5" customHeight="1">
      <c r="A62" s="267"/>
      <c r="B62" s="268" t="s">
        <v>321</v>
      </c>
      <c r="C62" s="269">
        <v>668980</v>
      </c>
      <c r="D62" s="270"/>
      <c r="E62" s="306"/>
    </row>
    <row r="63" spans="1:5" ht="19.5" customHeight="1">
      <c r="A63" s="121">
        <v>2</v>
      </c>
      <c r="B63" s="82" t="s">
        <v>3</v>
      </c>
      <c r="C63" s="97">
        <f>SUM(C65+C73)</f>
        <v>310333.53</v>
      </c>
      <c r="D63" s="38" t="s">
        <v>306</v>
      </c>
      <c r="E63" s="332" t="s">
        <v>50</v>
      </c>
    </row>
    <row r="64" spans="1:5" ht="15" customHeight="1">
      <c r="A64" s="121"/>
      <c r="B64" s="31" t="s">
        <v>60</v>
      </c>
      <c r="C64" s="32"/>
      <c r="D64" s="33"/>
      <c r="E64" s="309"/>
    </row>
    <row r="65" spans="1:5" ht="15" customHeight="1">
      <c r="A65" s="250"/>
      <c r="B65" s="273" t="s">
        <v>325</v>
      </c>
      <c r="C65" s="274">
        <f>SUM(C66:C72)</f>
        <v>189490</v>
      </c>
      <c r="D65" s="33"/>
      <c r="E65" s="309"/>
    </row>
    <row r="66" spans="1:5" ht="15" customHeight="1">
      <c r="A66" s="250"/>
      <c r="B66" s="34" t="s">
        <v>10</v>
      </c>
      <c r="C66" s="93">
        <v>108903.5</v>
      </c>
      <c r="D66" s="33"/>
      <c r="E66" s="309"/>
    </row>
    <row r="67" spans="1:5" ht="15" customHeight="1">
      <c r="A67" s="250"/>
      <c r="B67" s="34" t="s">
        <v>11</v>
      </c>
      <c r="C67" s="93">
        <v>0</v>
      </c>
      <c r="D67" s="33"/>
      <c r="E67" s="309"/>
    </row>
    <row r="68" spans="1:5" ht="15" customHeight="1">
      <c r="A68" s="250"/>
      <c r="B68" s="34" t="s">
        <v>12</v>
      </c>
      <c r="C68" s="93">
        <v>29899</v>
      </c>
      <c r="D68" s="33"/>
      <c r="E68" s="309"/>
    </row>
    <row r="69" spans="1:5" ht="15" customHeight="1">
      <c r="A69" s="250"/>
      <c r="B69" s="34" t="s">
        <v>61</v>
      </c>
      <c r="C69" s="93">
        <v>28591.36</v>
      </c>
      <c r="D69" s="33"/>
      <c r="E69" s="309"/>
    </row>
    <row r="70" spans="1:5" ht="22.5" customHeight="1">
      <c r="A70" s="250"/>
      <c r="B70" s="34" t="s">
        <v>62</v>
      </c>
      <c r="C70" s="93">
        <v>0</v>
      </c>
      <c r="D70" s="33"/>
      <c r="E70" s="309"/>
    </row>
    <row r="71" spans="1:5" ht="15" customHeight="1">
      <c r="A71" s="250"/>
      <c r="B71" s="35" t="s">
        <v>63</v>
      </c>
      <c r="C71" s="98">
        <v>17896.14</v>
      </c>
      <c r="D71" s="33"/>
      <c r="E71" s="309"/>
    </row>
    <row r="72" spans="1:5" ht="18" customHeight="1">
      <c r="A72" s="250"/>
      <c r="B72" s="34" t="s">
        <v>297</v>
      </c>
      <c r="C72" s="93">
        <f>SUM('ELEKTRONIKA SU'!C78)</f>
        <v>4200</v>
      </c>
      <c r="D72" s="33"/>
      <c r="E72" s="309"/>
    </row>
    <row r="73" spans="1:5" ht="15" customHeight="1">
      <c r="A73" s="250"/>
      <c r="B73" s="273" t="s">
        <v>323</v>
      </c>
      <c r="C73" s="272">
        <f>SUM(C74:C80)</f>
        <v>120843.53</v>
      </c>
      <c r="D73" s="33"/>
      <c r="E73" s="309"/>
    </row>
    <row r="74" spans="1:5" ht="19.5" customHeight="1">
      <c r="A74" s="121"/>
      <c r="B74" s="34" t="s">
        <v>10</v>
      </c>
      <c r="C74" s="93">
        <v>71158.47</v>
      </c>
      <c r="D74" s="94"/>
      <c r="E74" s="309"/>
    </row>
    <row r="75" spans="1:5" ht="19.5" customHeight="1">
      <c r="A75" s="121"/>
      <c r="B75" s="34" t="s">
        <v>11</v>
      </c>
      <c r="C75" s="93">
        <v>4000</v>
      </c>
      <c r="D75" s="94"/>
      <c r="E75" s="309"/>
    </row>
    <row r="76" spans="1:5" ht="19.5" customHeight="1">
      <c r="A76" s="121"/>
      <c r="B76" s="34" t="s">
        <v>12</v>
      </c>
      <c r="C76" s="93">
        <v>21500</v>
      </c>
      <c r="D76" s="94"/>
      <c r="E76" s="309"/>
    </row>
    <row r="77" spans="1:5" ht="19.5" customHeight="1">
      <c r="A77" s="121"/>
      <c r="B77" s="34" t="s">
        <v>61</v>
      </c>
      <c r="C77" s="93">
        <v>0</v>
      </c>
      <c r="D77" s="94"/>
      <c r="E77" s="309"/>
    </row>
    <row r="78" spans="1:5" ht="25.5" customHeight="1">
      <c r="A78" s="121"/>
      <c r="B78" s="34" t="s">
        <v>62</v>
      </c>
      <c r="C78" s="93">
        <v>0</v>
      </c>
      <c r="D78" s="94"/>
      <c r="E78" s="309"/>
    </row>
    <row r="79" spans="1:5" ht="25.5" customHeight="1">
      <c r="A79" s="279"/>
      <c r="B79" s="35" t="s">
        <v>63</v>
      </c>
      <c r="C79" s="98">
        <v>22164.06</v>
      </c>
      <c r="D79" s="99"/>
      <c r="E79" s="310"/>
    </row>
    <row r="80" spans="1:5" ht="19.5" customHeight="1">
      <c r="A80" s="250"/>
      <c r="B80" s="35" t="s">
        <v>297</v>
      </c>
      <c r="C80" s="98">
        <f>SUM('ELEKTRONIKA SU'!C110)</f>
        <v>2021</v>
      </c>
      <c r="D80" s="99"/>
      <c r="E80" s="310"/>
    </row>
    <row r="81" spans="1:5" ht="19.5" customHeight="1">
      <c r="A81" s="276">
        <v>3</v>
      </c>
      <c r="B81" s="226" t="s">
        <v>0</v>
      </c>
      <c r="C81" s="124">
        <f>SUM(C82:C83)</f>
        <v>360314.14999999997</v>
      </c>
      <c r="D81" s="125" t="s">
        <v>306</v>
      </c>
      <c r="E81" s="126"/>
    </row>
    <row r="82" spans="1:5" ht="19.5" customHeight="1">
      <c r="A82" s="277"/>
      <c r="B82" s="230" t="s">
        <v>325</v>
      </c>
      <c r="C82" s="93">
        <v>287095.36</v>
      </c>
      <c r="D82" s="33"/>
      <c r="E82" s="249"/>
    </row>
    <row r="83" spans="1:5" ht="19.5" customHeight="1">
      <c r="A83" s="278"/>
      <c r="B83" s="275" t="s">
        <v>323</v>
      </c>
      <c r="C83" s="232">
        <v>73218.79</v>
      </c>
      <c r="D83" s="271"/>
      <c r="E83" s="251"/>
    </row>
    <row r="84" spans="1:5" ht="26.25" customHeight="1">
      <c r="A84" s="57">
        <v>4</v>
      </c>
      <c r="B84" s="82" t="s">
        <v>64</v>
      </c>
      <c r="C84" s="97">
        <v>0</v>
      </c>
      <c r="D84" s="38" t="s">
        <v>18</v>
      </c>
      <c r="E84" s="47"/>
    </row>
    <row r="85" spans="1:5" ht="29.25" customHeight="1">
      <c r="A85" s="36">
        <v>5</v>
      </c>
      <c r="B85" s="83" t="s">
        <v>1</v>
      </c>
      <c r="C85" s="100">
        <v>0</v>
      </c>
      <c r="D85" s="40"/>
      <c r="E85" s="37"/>
    </row>
    <row r="86" spans="1:5" ht="19.5" customHeight="1">
      <c r="A86" s="36">
        <v>6</v>
      </c>
      <c r="B86" s="83" t="s">
        <v>6</v>
      </c>
      <c r="C86" s="100">
        <v>0</v>
      </c>
      <c r="D86" s="40" t="s">
        <v>49</v>
      </c>
      <c r="E86" s="37"/>
    </row>
    <row r="87" spans="1:5" ht="19.5" customHeight="1">
      <c r="A87" s="36">
        <v>7</v>
      </c>
      <c r="B87" s="83" t="s">
        <v>7</v>
      </c>
      <c r="C87" s="100">
        <v>0</v>
      </c>
      <c r="D87" s="40"/>
      <c r="E87" s="37"/>
    </row>
    <row r="88" spans="1:5" ht="19.5" customHeight="1">
      <c r="A88" s="36">
        <v>8</v>
      </c>
      <c r="B88" s="83" t="s">
        <v>43</v>
      </c>
      <c r="C88" s="100">
        <v>0</v>
      </c>
      <c r="D88" s="40"/>
      <c r="E88" s="37"/>
    </row>
    <row r="89" spans="1:5" ht="33.75" customHeight="1">
      <c r="A89" s="36">
        <v>9</v>
      </c>
      <c r="B89" s="83" t="s">
        <v>47</v>
      </c>
      <c r="C89" s="100">
        <v>0</v>
      </c>
      <c r="D89" s="40"/>
      <c r="E89" s="37"/>
    </row>
    <row r="90" spans="1:5" ht="19.5" customHeight="1">
      <c r="A90" s="36">
        <v>10</v>
      </c>
      <c r="B90" s="83" t="s">
        <v>45</v>
      </c>
      <c r="C90" s="100">
        <v>0</v>
      </c>
      <c r="D90" s="40"/>
      <c r="E90" s="37"/>
    </row>
    <row r="91" spans="1:5" ht="19.5" customHeight="1">
      <c r="A91" s="36">
        <v>11</v>
      </c>
      <c r="B91" s="83" t="s">
        <v>46</v>
      </c>
      <c r="C91" s="100">
        <v>0</v>
      </c>
      <c r="D91" s="40"/>
      <c r="E91" s="37"/>
    </row>
    <row r="92" spans="1:5" ht="30" customHeight="1">
      <c r="A92" s="36">
        <v>12</v>
      </c>
      <c r="B92" s="83" t="s">
        <v>65</v>
      </c>
      <c r="C92" s="100">
        <v>0</v>
      </c>
      <c r="D92" s="40"/>
      <c r="E92" s="37"/>
    </row>
    <row r="93" spans="1:5" ht="31.5" customHeight="1">
      <c r="A93" s="36">
        <v>13</v>
      </c>
      <c r="B93" s="83" t="s">
        <v>27</v>
      </c>
      <c r="C93" s="100">
        <v>0</v>
      </c>
      <c r="D93" s="40"/>
      <c r="E93" s="37"/>
    </row>
    <row r="94" spans="1:5" ht="30" customHeight="1">
      <c r="A94" s="36">
        <v>14</v>
      </c>
      <c r="B94" s="83" t="s">
        <v>66</v>
      </c>
      <c r="C94" s="100">
        <v>0</v>
      </c>
      <c r="D94" s="40"/>
      <c r="E94" s="37"/>
    </row>
    <row r="95" spans="1:5" ht="19.5" customHeight="1">
      <c r="A95" s="36">
        <v>15</v>
      </c>
      <c r="B95" s="83" t="s">
        <v>44</v>
      </c>
      <c r="C95" s="100">
        <v>0</v>
      </c>
      <c r="D95" s="40"/>
      <c r="E95" s="37"/>
    </row>
    <row r="96" spans="1:5" ht="19.5" customHeight="1">
      <c r="A96" s="36">
        <v>16</v>
      </c>
      <c r="B96" s="83" t="s">
        <v>67</v>
      </c>
      <c r="C96" s="100">
        <v>0</v>
      </c>
      <c r="D96" s="40"/>
      <c r="E96" s="37"/>
    </row>
    <row r="97" spans="1:5" ht="19.5" customHeight="1">
      <c r="A97" s="43">
        <v>17</v>
      </c>
      <c r="B97" s="84" t="s">
        <v>68</v>
      </c>
      <c r="C97" s="102">
        <v>0</v>
      </c>
      <c r="D97" s="108"/>
      <c r="E97" s="41"/>
    </row>
    <row r="98" spans="1:5" ht="19.5" customHeight="1">
      <c r="A98" s="6"/>
      <c r="B98" s="87" t="s">
        <v>51</v>
      </c>
      <c r="C98" s="85">
        <f>SUM(C58,C63,C81,C84,C85,C86,C87,C88,C89,C90,C91,C92,C93,C94,C95,C96,C97)</f>
        <v>2653707.27</v>
      </c>
      <c r="D98" s="42"/>
      <c r="E98" s="1"/>
    </row>
    <row r="99" ht="16.5" customHeight="1"/>
    <row r="100" spans="4:6" ht="19.5" customHeight="1">
      <c r="D100" s="52"/>
      <c r="E100" s="52"/>
      <c r="F100" s="52"/>
    </row>
    <row r="101" spans="1:5" ht="19.5" customHeight="1">
      <c r="A101" s="315" t="s">
        <v>52</v>
      </c>
      <c r="B101" s="316"/>
      <c r="C101" s="324" t="s">
        <v>273</v>
      </c>
      <c r="D101" s="324"/>
      <c r="E101" s="325"/>
    </row>
    <row r="102" spans="1:5" ht="29.25" customHeight="1">
      <c r="A102" s="315" t="s">
        <v>53</v>
      </c>
      <c r="B102" s="316"/>
      <c r="C102" s="320" t="s">
        <v>304</v>
      </c>
      <c r="D102" s="321"/>
      <c r="E102" s="322"/>
    </row>
    <row r="103" spans="2:3" ht="19.5" customHeight="1">
      <c r="B103" s="11"/>
      <c r="C103" s="12"/>
    </row>
    <row r="104" spans="1:5" ht="19.5" customHeight="1">
      <c r="A104" s="307" t="s">
        <v>274</v>
      </c>
      <c r="B104" s="307"/>
      <c r="C104" s="307"/>
      <c r="D104" s="307"/>
      <c r="E104" s="307"/>
    </row>
    <row r="105" spans="2:3" ht="19.5" customHeight="1">
      <c r="B105" s="13"/>
      <c r="C105" s="14"/>
    </row>
    <row r="106" spans="1:5" ht="30" customHeight="1">
      <c r="A106" s="17" t="s">
        <v>8</v>
      </c>
      <c r="B106" s="18" t="s">
        <v>9</v>
      </c>
      <c r="C106" s="19" t="s">
        <v>57</v>
      </c>
      <c r="D106" s="19" t="s">
        <v>55</v>
      </c>
      <c r="E106" s="20" t="s">
        <v>48</v>
      </c>
    </row>
    <row r="107" spans="1:6" ht="25.5" customHeight="1">
      <c r="A107" s="132">
        <v>1</v>
      </c>
      <c r="B107" s="77" t="s">
        <v>2</v>
      </c>
      <c r="C107" s="78">
        <f>SUM(C108:C110)</f>
        <v>3172282</v>
      </c>
      <c r="D107" s="46" t="s">
        <v>305</v>
      </c>
      <c r="E107" s="308" t="s">
        <v>50</v>
      </c>
      <c r="F107" s="118"/>
    </row>
    <row r="108" spans="1:5" ht="12.75" customHeight="1">
      <c r="A108" s="121"/>
      <c r="B108" s="26" t="s">
        <v>287</v>
      </c>
      <c r="C108" s="27" t="s">
        <v>59</v>
      </c>
      <c r="D108" s="28"/>
      <c r="E108" s="309"/>
    </row>
    <row r="109" spans="1:5" ht="19.5" customHeight="1">
      <c r="A109" s="121"/>
      <c r="B109" s="34" t="s">
        <v>310</v>
      </c>
      <c r="C109" s="93">
        <v>3172282</v>
      </c>
      <c r="D109" s="94" t="s">
        <v>305</v>
      </c>
      <c r="E109" s="309"/>
    </row>
    <row r="110" spans="1:5" ht="19.5" customHeight="1">
      <c r="A110" s="57"/>
      <c r="B110" s="34"/>
      <c r="C110" s="93"/>
      <c r="D110" s="94"/>
      <c r="E110" s="309"/>
    </row>
    <row r="111" spans="1:5" ht="19.5" customHeight="1">
      <c r="A111" s="58">
        <v>2</v>
      </c>
      <c r="B111" s="82" t="s">
        <v>3</v>
      </c>
      <c r="C111" s="97">
        <f>SUM(C113:C118)</f>
        <v>107744.56</v>
      </c>
      <c r="D111" s="38" t="s">
        <v>306</v>
      </c>
      <c r="E111" s="332" t="s">
        <v>50</v>
      </c>
    </row>
    <row r="112" spans="1:5" ht="19.5" customHeight="1">
      <c r="A112" s="121"/>
      <c r="B112" s="31" t="s">
        <v>60</v>
      </c>
      <c r="C112" s="32"/>
      <c r="D112" s="33"/>
      <c r="E112" s="309"/>
    </row>
    <row r="113" spans="1:5" ht="19.5" customHeight="1">
      <c r="A113" s="121"/>
      <c r="B113" s="34" t="s">
        <v>10</v>
      </c>
      <c r="C113" s="93">
        <v>0</v>
      </c>
      <c r="D113" s="94"/>
      <c r="E113" s="309"/>
    </row>
    <row r="114" spans="1:5" ht="19.5" customHeight="1">
      <c r="A114" s="121"/>
      <c r="B114" s="34" t="s">
        <v>11</v>
      </c>
      <c r="C114" s="93">
        <v>18926.71</v>
      </c>
      <c r="D114" s="94"/>
      <c r="E114" s="309"/>
    </row>
    <row r="115" spans="1:5" ht="19.5" customHeight="1">
      <c r="A115" s="121"/>
      <c r="B115" s="34" t="s">
        <v>12</v>
      </c>
      <c r="C115" s="93">
        <v>0</v>
      </c>
      <c r="D115" s="94"/>
      <c r="E115" s="309"/>
    </row>
    <row r="116" spans="1:5" ht="19.5" customHeight="1">
      <c r="A116" s="121"/>
      <c r="B116" s="34" t="s">
        <v>61</v>
      </c>
      <c r="C116" s="93">
        <v>4411.51</v>
      </c>
      <c r="D116" s="94"/>
      <c r="E116" s="309"/>
    </row>
    <row r="117" spans="1:5" ht="19.5" customHeight="1">
      <c r="A117" s="121"/>
      <c r="B117" s="34" t="s">
        <v>62</v>
      </c>
      <c r="C117" s="93">
        <v>0</v>
      </c>
      <c r="D117" s="94"/>
      <c r="E117" s="309"/>
    </row>
    <row r="118" spans="1:5" ht="19.5" customHeight="1">
      <c r="A118" s="131"/>
      <c r="B118" s="35" t="s">
        <v>63</v>
      </c>
      <c r="C118" s="98">
        <v>84406.34</v>
      </c>
      <c r="D118" s="99"/>
      <c r="E118" s="310"/>
    </row>
    <row r="119" spans="1:5" ht="19.5" customHeight="1">
      <c r="A119" s="36">
        <v>3</v>
      </c>
      <c r="B119" s="83" t="s">
        <v>0</v>
      </c>
      <c r="C119" s="100">
        <v>189929.77</v>
      </c>
      <c r="D119" s="40" t="s">
        <v>306</v>
      </c>
      <c r="E119" s="37"/>
    </row>
    <row r="120" spans="1:5" ht="19.5" customHeight="1">
      <c r="A120" s="57">
        <v>4</v>
      </c>
      <c r="B120" s="82" t="s">
        <v>64</v>
      </c>
      <c r="C120" s="97">
        <v>0</v>
      </c>
      <c r="D120" s="38" t="s">
        <v>18</v>
      </c>
      <c r="E120" s="49"/>
    </row>
    <row r="121" spans="1:5" ht="25.5" customHeight="1">
      <c r="A121" s="36">
        <v>5</v>
      </c>
      <c r="B121" s="83" t="s">
        <v>1</v>
      </c>
      <c r="C121" s="100">
        <v>0</v>
      </c>
      <c r="D121" s="40"/>
      <c r="E121" s="37"/>
    </row>
    <row r="122" spans="1:5" ht="19.5" customHeight="1">
      <c r="A122" s="36">
        <v>6</v>
      </c>
      <c r="B122" s="83" t="s">
        <v>6</v>
      </c>
      <c r="C122" s="100">
        <v>0</v>
      </c>
      <c r="D122" s="40" t="s">
        <v>49</v>
      </c>
      <c r="E122" s="37"/>
    </row>
    <row r="123" spans="1:5" ht="19.5" customHeight="1">
      <c r="A123" s="36">
        <v>7</v>
      </c>
      <c r="B123" s="83" t="s">
        <v>7</v>
      </c>
      <c r="C123" s="100">
        <v>0</v>
      </c>
      <c r="D123" s="40"/>
      <c r="E123" s="37"/>
    </row>
    <row r="124" spans="1:5" ht="19.5" customHeight="1">
      <c r="A124" s="36">
        <v>8</v>
      </c>
      <c r="B124" s="83" t="s">
        <v>43</v>
      </c>
      <c r="C124" s="100">
        <v>0</v>
      </c>
      <c r="D124" s="40"/>
      <c r="E124" s="37"/>
    </row>
    <row r="125" spans="1:5" ht="19.5" customHeight="1">
      <c r="A125" s="36">
        <v>9</v>
      </c>
      <c r="B125" s="83" t="s">
        <v>47</v>
      </c>
      <c r="C125" s="100">
        <v>0</v>
      </c>
      <c r="D125" s="40"/>
      <c r="E125" s="37"/>
    </row>
    <row r="126" spans="1:5" ht="19.5" customHeight="1">
      <c r="A126" s="36">
        <v>10</v>
      </c>
      <c r="B126" s="83" t="s">
        <v>45</v>
      </c>
      <c r="C126" s="100">
        <v>0</v>
      </c>
      <c r="D126" s="40"/>
      <c r="E126" s="37"/>
    </row>
    <row r="127" spans="1:5" ht="19.5" customHeight="1">
      <c r="A127" s="36">
        <v>11</v>
      </c>
      <c r="B127" s="83" t="s">
        <v>46</v>
      </c>
      <c r="C127" s="100">
        <v>0</v>
      </c>
      <c r="D127" s="40"/>
      <c r="E127" s="37"/>
    </row>
    <row r="128" spans="1:5" ht="19.5" customHeight="1">
      <c r="A128" s="36">
        <v>12</v>
      </c>
      <c r="B128" s="83" t="s">
        <v>65</v>
      </c>
      <c r="C128" s="100">
        <v>0</v>
      </c>
      <c r="D128" s="40"/>
      <c r="E128" s="37"/>
    </row>
    <row r="129" spans="1:5" ht="19.5" customHeight="1">
      <c r="A129" s="36">
        <v>13</v>
      </c>
      <c r="B129" s="83" t="s">
        <v>27</v>
      </c>
      <c r="C129" s="100">
        <v>0</v>
      </c>
      <c r="D129" s="40"/>
      <c r="E129" s="37"/>
    </row>
    <row r="130" spans="1:5" ht="19.5" customHeight="1">
      <c r="A130" s="36">
        <v>14</v>
      </c>
      <c r="B130" s="83" t="s">
        <v>66</v>
      </c>
      <c r="C130" s="100">
        <v>0</v>
      </c>
      <c r="D130" s="40"/>
      <c r="E130" s="37"/>
    </row>
    <row r="131" spans="1:5" ht="19.5" customHeight="1">
      <c r="A131" s="36">
        <v>15</v>
      </c>
      <c r="B131" s="83" t="s">
        <v>44</v>
      </c>
      <c r="C131" s="100">
        <v>0</v>
      </c>
      <c r="D131" s="40"/>
      <c r="E131" s="37"/>
    </row>
    <row r="132" spans="1:5" ht="19.5" customHeight="1">
      <c r="A132" s="36">
        <v>16</v>
      </c>
      <c r="B132" s="83" t="s">
        <v>67</v>
      </c>
      <c r="C132" s="100">
        <v>0</v>
      </c>
      <c r="D132" s="40"/>
      <c r="E132" s="37"/>
    </row>
    <row r="133" spans="1:5" ht="19.5" customHeight="1">
      <c r="A133" s="43">
        <v>17</v>
      </c>
      <c r="B133" s="84" t="s">
        <v>68</v>
      </c>
      <c r="C133" s="102">
        <v>0</v>
      </c>
      <c r="D133" s="108"/>
      <c r="E133" s="41"/>
    </row>
    <row r="134" spans="1:5" ht="19.5" customHeight="1">
      <c r="A134" s="6"/>
      <c r="B134" s="87" t="s">
        <v>51</v>
      </c>
      <c r="C134" s="85">
        <f>SUM(C125+C107+C111+C119+C120+C122+C124)</f>
        <v>3469956.33</v>
      </c>
      <c r="D134" s="42"/>
      <c r="E134" s="1"/>
    </row>
    <row r="135" ht="19.5" customHeight="1"/>
    <row r="136" ht="19.5" customHeight="1"/>
    <row r="137" spans="1:5" ht="20.25" customHeight="1">
      <c r="A137" s="315" t="s">
        <v>52</v>
      </c>
      <c r="B137" s="331"/>
      <c r="C137" s="323" t="s">
        <v>273</v>
      </c>
      <c r="D137" s="324"/>
      <c r="E137" s="325"/>
    </row>
    <row r="138" spans="1:5" ht="30" customHeight="1">
      <c r="A138" s="315" t="s">
        <v>53</v>
      </c>
      <c r="B138" s="331"/>
      <c r="C138" s="321" t="s">
        <v>309</v>
      </c>
      <c r="D138" s="321"/>
      <c r="E138" s="322"/>
    </row>
    <row r="139" spans="2:3" ht="20.25" customHeight="1">
      <c r="B139" s="11"/>
      <c r="C139" s="12"/>
    </row>
    <row r="140" spans="1:5" ht="20.25" customHeight="1">
      <c r="A140" s="307" t="s">
        <v>274</v>
      </c>
      <c r="B140" s="307"/>
      <c r="C140" s="307"/>
      <c r="D140" s="307"/>
      <c r="E140" s="307"/>
    </row>
    <row r="141" spans="2:3" ht="20.25" customHeight="1">
      <c r="B141" s="13"/>
      <c r="C141" s="14"/>
    </row>
    <row r="142" spans="1:5" ht="20.25" customHeight="1">
      <c r="A142" s="17" t="s">
        <v>8</v>
      </c>
      <c r="B142" s="18" t="s">
        <v>9</v>
      </c>
      <c r="C142" s="19" t="s">
        <v>57</v>
      </c>
      <c r="D142" s="19" t="s">
        <v>55</v>
      </c>
      <c r="E142" s="20" t="s">
        <v>48</v>
      </c>
    </row>
    <row r="143" spans="1:5" ht="20.25" customHeight="1">
      <c r="A143" s="132">
        <v>1</v>
      </c>
      <c r="B143" s="77" t="s">
        <v>2</v>
      </c>
      <c r="C143" s="104">
        <f>SUM(C145:C146)</f>
        <v>515000</v>
      </c>
      <c r="D143" s="105" t="s">
        <v>305</v>
      </c>
      <c r="E143" s="308" t="s">
        <v>50</v>
      </c>
    </row>
    <row r="144" spans="1:5" ht="20.25" customHeight="1">
      <c r="A144" s="121"/>
      <c r="B144" s="26" t="s">
        <v>58</v>
      </c>
      <c r="C144" s="106" t="s">
        <v>59</v>
      </c>
      <c r="D144" s="107"/>
      <c r="E144" s="309"/>
    </row>
    <row r="145" spans="1:5" ht="26.25" customHeight="1">
      <c r="A145" s="121"/>
      <c r="B145" s="34" t="s">
        <v>303</v>
      </c>
      <c r="C145" s="93">
        <v>515000</v>
      </c>
      <c r="D145" s="94" t="s">
        <v>305</v>
      </c>
      <c r="E145" s="309"/>
    </row>
    <row r="146" spans="1:5" ht="20.25" customHeight="1">
      <c r="A146" s="57"/>
      <c r="B146" s="29"/>
      <c r="C146" s="93"/>
      <c r="D146" s="94"/>
      <c r="E146" s="309"/>
    </row>
    <row r="147" spans="1:5" ht="20.25" customHeight="1">
      <c r="A147" s="58">
        <v>2</v>
      </c>
      <c r="B147" s="82" t="s">
        <v>3</v>
      </c>
      <c r="C147" s="97">
        <f>SUM(C148:C155)</f>
        <v>31235.32</v>
      </c>
      <c r="D147" s="38"/>
      <c r="E147" s="332" t="s">
        <v>50</v>
      </c>
    </row>
    <row r="148" spans="1:5" ht="12.75" customHeight="1">
      <c r="A148" s="333"/>
      <c r="B148" s="31" t="s">
        <v>60</v>
      </c>
      <c r="C148" s="32"/>
      <c r="D148" s="33"/>
      <c r="E148" s="309"/>
    </row>
    <row r="149" spans="1:5" ht="20.25" customHeight="1">
      <c r="A149" s="333"/>
      <c r="B149" s="34" t="s">
        <v>10</v>
      </c>
      <c r="C149" s="93">
        <v>0</v>
      </c>
      <c r="D149" s="94"/>
      <c r="E149" s="309"/>
    </row>
    <row r="150" spans="1:5" ht="20.25" customHeight="1">
      <c r="A150" s="333"/>
      <c r="B150" s="34" t="s">
        <v>11</v>
      </c>
      <c r="C150" s="93">
        <v>27052.62</v>
      </c>
      <c r="D150" s="94"/>
      <c r="E150" s="309"/>
    </row>
    <row r="151" spans="1:5" ht="20.25" customHeight="1">
      <c r="A151" s="333"/>
      <c r="B151" s="34" t="s">
        <v>12</v>
      </c>
      <c r="C151" s="93">
        <v>0</v>
      </c>
      <c r="D151" s="94"/>
      <c r="E151" s="309"/>
    </row>
    <row r="152" spans="1:5" ht="20.25" customHeight="1">
      <c r="A152" s="333"/>
      <c r="B152" s="34" t="s">
        <v>61</v>
      </c>
      <c r="C152" s="93">
        <v>0</v>
      </c>
      <c r="D152" s="94"/>
      <c r="E152" s="309"/>
    </row>
    <row r="153" spans="1:5" ht="30.75" customHeight="1">
      <c r="A153" s="333"/>
      <c r="B153" s="34" t="s">
        <v>62</v>
      </c>
      <c r="C153" s="93">
        <v>0</v>
      </c>
      <c r="D153" s="94"/>
      <c r="E153" s="309"/>
    </row>
    <row r="154" spans="1:5" ht="30.75" customHeight="1">
      <c r="A154" s="333"/>
      <c r="B154" s="34" t="s">
        <v>63</v>
      </c>
      <c r="C154" s="93">
        <v>3214.7</v>
      </c>
      <c r="D154" s="94"/>
      <c r="E154" s="310"/>
    </row>
    <row r="155" spans="1:5" ht="20.25" customHeight="1">
      <c r="A155" s="333"/>
      <c r="B155" s="34" t="s">
        <v>332</v>
      </c>
      <c r="C155" s="93">
        <f>SUM('ELEKTRONIKA SU'!C169)</f>
        <v>968</v>
      </c>
      <c r="D155" s="94"/>
      <c r="E155" s="310"/>
    </row>
    <row r="156" spans="1:5" ht="20.25" customHeight="1">
      <c r="A156" s="227">
        <v>3</v>
      </c>
      <c r="B156" s="226" t="s">
        <v>0</v>
      </c>
      <c r="C156" s="124">
        <f>SUM(C157:C158)</f>
        <v>48127.560000000005</v>
      </c>
      <c r="D156" s="125" t="s">
        <v>306</v>
      </c>
      <c r="E156" s="334" t="s">
        <v>50</v>
      </c>
    </row>
    <row r="157" spans="1:5" ht="20.25" customHeight="1">
      <c r="A157" s="228"/>
      <c r="B157" s="230" t="s">
        <v>307</v>
      </c>
      <c r="C157" s="93">
        <v>38164.62</v>
      </c>
      <c r="D157" s="94"/>
      <c r="E157" s="335"/>
    </row>
    <row r="158" spans="1:5" ht="20.25" customHeight="1">
      <c r="A158" s="229"/>
      <c r="B158" s="231" t="s">
        <v>308</v>
      </c>
      <c r="C158" s="232">
        <v>9962.94</v>
      </c>
      <c r="D158" s="233"/>
      <c r="E158" s="336"/>
    </row>
    <row r="159" spans="1:5" ht="20.25" customHeight="1">
      <c r="A159" s="57">
        <v>4</v>
      </c>
      <c r="B159" s="82" t="s">
        <v>64</v>
      </c>
      <c r="C159" s="97">
        <v>0</v>
      </c>
      <c r="D159" s="38" t="s">
        <v>18</v>
      </c>
      <c r="E159" s="51"/>
    </row>
    <row r="160" spans="1:5" ht="20.25" customHeight="1">
      <c r="A160" s="36">
        <v>5</v>
      </c>
      <c r="B160" s="83" t="s">
        <v>1</v>
      </c>
      <c r="C160" s="100">
        <v>0</v>
      </c>
      <c r="D160" s="40"/>
      <c r="E160" s="37"/>
    </row>
    <row r="161" spans="1:5" ht="20.25" customHeight="1">
      <c r="A161" s="36">
        <v>6</v>
      </c>
      <c r="B161" s="83" t="s">
        <v>6</v>
      </c>
      <c r="C161" s="100">
        <v>0</v>
      </c>
      <c r="D161" s="40" t="s">
        <v>49</v>
      </c>
      <c r="E161" s="37"/>
    </row>
    <row r="162" spans="1:5" ht="20.25" customHeight="1">
      <c r="A162" s="36">
        <v>7</v>
      </c>
      <c r="B162" s="83" t="s">
        <v>7</v>
      </c>
      <c r="C162" s="100">
        <v>0</v>
      </c>
      <c r="D162" s="40"/>
      <c r="E162" s="37"/>
    </row>
    <row r="163" spans="1:5" ht="20.25" customHeight="1">
      <c r="A163" s="36">
        <v>8</v>
      </c>
      <c r="B163" s="83" t="s">
        <v>43</v>
      </c>
      <c r="C163" s="100">
        <v>0</v>
      </c>
      <c r="D163" s="40"/>
      <c r="E163" s="37"/>
    </row>
    <row r="164" spans="1:5" ht="20.25" customHeight="1">
      <c r="A164" s="36">
        <v>9</v>
      </c>
      <c r="B164" s="83" t="s">
        <v>47</v>
      </c>
      <c r="C164" s="100">
        <v>0</v>
      </c>
      <c r="D164" s="40"/>
      <c r="E164" s="37"/>
    </row>
    <row r="165" spans="1:5" ht="20.25" customHeight="1">
      <c r="A165" s="36">
        <v>10</v>
      </c>
      <c r="B165" s="83" t="s">
        <v>45</v>
      </c>
      <c r="C165" s="100">
        <v>0</v>
      </c>
      <c r="D165" s="40"/>
      <c r="E165" s="37"/>
    </row>
    <row r="166" spans="1:5" ht="20.25" customHeight="1">
      <c r="A166" s="36">
        <v>11</v>
      </c>
      <c r="B166" s="83" t="s">
        <v>46</v>
      </c>
      <c r="C166" s="100">
        <v>0</v>
      </c>
      <c r="D166" s="40"/>
      <c r="E166" s="37"/>
    </row>
    <row r="167" spans="1:5" ht="20.25" customHeight="1">
      <c r="A167" s="36">
        <v>12</v>
      </c>
      <c r="B167" s="83" t="s">
        <v>65</v>
      </c>
      <c r="C167" s="100">
        <v>0</v>
      </c>
      <c r="D167" s="40"/>
      <c r="E167" s="37"/>
    </row>
    <row r="168" spans="1:5" ht="20.25" customHeight="1">
      <c r="A168" s="36">
        <v>13</v>
      </c>
      <c r="B168" s="83" t="s">
        <v>27</v>
      </c>
      <c r="C168" s="100">
        <v>0</v>
      </c>
      <c r="D168" s="40"/>
      <c r="E168" s="37"/>
    </row>
    <row r="169" spans="1:5" ht="20.25" customHeight="1">
      <c r="A169" s="36">
        <v>14</v>
      </c>
      <c r="B169" s="83" t="s">
        <v>66</v>
      </c>
      <c r="C169" s="100">
        <v>0</v>
      </c>
      <c r="D169" s="40"/>
      <c r="E169" s="37"/>
    </row>
    <row r="170" spans="1:5" ht="20.25" customHeight="1">
      <c r="A170" s="36">
        <v>15</v>
      </c>
      <c r="B170" s="83" t="s">
        <v>44</v>
      </c>
      <c r="C170" s="100">
        <v>0</v>
      </c>
      <c r="D170" s="40"/>
      <c r="E170" s="37"/>
    </row>
    <row r="171" spans="1:5" ht="20.25" customHeight="1">
      <c r="A171" s="36">
        <v>16</v>
      </c>
      <c r="B171" s="83" t="s">
        <v>67</v>
      </c>
      <c r="C171" s="100">
        <v>0</v>
      </c>
      <c r="D171" s="40"/>
      <c r="E171" s="37"/>
    </row>
    <row r="172" spans="1:5" ht="20.25" customHeight="1">
      <c r="A172" s="43">
        <v>17</v>
      </c>
      <c r="B172" s="84" t="s">
        <v>68</v>
      </c>
      <c r="C172" s="102">
        <v>0</v>
      </c>
      <c r="D172" s="108"/>
      <c r="E172" s="41"/>
    </row>
    <row r="173" spans="1:5" ht="20.25" customHeight="1">
      <c r="A173" s="6"/>
      <c r="B173" s="87" t="s">
        <v>51</v>
      </c>
      <c r="C173" s="85">
        <f>SUM(C143,C147,C156,C159,C160,C161,C162,C163,C164,C165,C166,C167,C168,C169,C170,C171,C172)</f>
        <v>594362.88</v>
      </c>
      <c r="D173" s="42"/>
      <c r="E173" s="1"/>
    </row>
  </sheetData>
  <sheetProtection/>
  <mergeCells count="33">
    <mergeCell ref="E156:E158"/>
    <mergeCell ref="B1:C1"/>
    <mergeCell ref="F53:G53"/>
    <mergeCell ref="E147:E155"/>
    <mergeCell ref="A137:B137"/>
    <mergeCell ref="C137:E137"/>
    <mergeCell ref="A138:B138"/>
    <mergeCell ref="C138:E138"/>
    <mergeCell ref="E17:E24"/>
    <mergeCell ref="C101:E101"/>
    <mergeCell ref="A101:B101"/>
    <mergeCell ref="C102:E102"/>
    <mergeCell ref="A104:E104"/>
    <mergeCell ref="E107:E110"/>
    <mergeCell ref="A148:A155"/>
    <mergeCell ref="C4:E4"/>
    <mergeCell ref="C5:E5"/>
    <mergeCell ref="A10:A16"/>
    <mergeCell ref="A4:B4"/>
    <mergeCell ref="A5:B5"/>
    <mergeCell ref="E143:E146"/>
    <mergeCell ref="E63:E80"/>
    <mergeCell ref="A140:E140"/>
    <mergeCell ref="A102:B102"/>
    <mergeCell ref="E111:E118"/>
    <mergeCell ref="E58:E62"/>
    <mergeCell ref="A55:E55"/>
    <mergeCell ref="E10:E16"/>
    <mergeCell ref="A7:E7"/>
    <mergeCell ref="A52:B52"/>
    <mergeCell ref="C52:E52"/>
    <mergeCell ref="A53:B53"/>
    <mergeCell ref="C53:E53"/>
  </mergeCells>
  <dataValidations count="2">
    <dataValidation type="list" allowBlank="1" showInputMessage="1" showErrorMessage="1" sqref="E58:E97 E107:E133 E10:E49 E159:E172 E143:E156">
      <formula1>"Sumy stałe, Pierwsze ryzyko"</formula1>
    </dataValidation>
    <dataValidation type="list" allowBlank="1" showInputMessage="1" showErrorMessage="1" sqref="D58:D97 D107:D133 D10:D39 D143:D172">
      <formula1>"Księgowa brutto, Odtworzeniowa, Rzeczywista, Nominalna, Koszt zakupu/Koszt wytworzenia"</formula1>
    </dataValidation>
  </dataValidations>
  <printOptions horizontalCentered="1"/>
  <pageMargins left="0.7874015748031497" right="0.5905511811023623" top="0.5905511811023623" bottom="0.5905511811023623" header="0" footer="0.1968503937007874"/>
  <pageSetup horizontalDpi="600" verticalDpi="600" orientation="portrait" paperSize="9" scale="59" r:id="rId2"/>
  <headerFooter alignWithMargins="0">
    <oddFooter>&amp;CStrona &amp;P z &amp;N</oddFooter>
  </headerFooter>
  <rowBreaks count="3" manualBreakCount="3">
    <brk id="51" max="4" man="1"/>
    <brk id="99" max="4" man="1"/>
    <brk id="136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showGridLines="0" zoomScale="90" zoomScaleNormal="90" zoomScalePageLayoutView="0" workbookViewId="0" topLeftCell="A1">
      <selection activeCell="E4" sqref="E4"/>
    </sheetView>
  </sheetViews>
  <sheetFormatPr defaultColWidth="9.00390625" defaultRowHeight="12.75"/>
  <cols>
    <col min="1" max="1" width="4.75390625" style="151" customWidth="1"/>
    <col min="2" max="2" width="43.125" style="152" customWidth="1"/>
    <col min="3" max="3" width="26.875" style="152" customWidth="1"/>
    <col min="4" max="4" width="17.375" style="152" customWidth="1"/>
    <col min="5" max="5" width="19.75390625" style="152" customWidth="1"/>
    <col min="6" max="6" width="19.25390625" style="152" customWidth="1"/>
    <col min="7" max="7" width="6.25390625" style="151" customWidth="1"/>
    <col min="8" max="8" width="11.375" style="151" customWidth="1"/>
    <col min="9" max="9" width="12.125" style="151" customWidth="1"/>
    <col min="10" max="16384" width="9.125" style="152" customWidth="1"/>
  </cols>
  <sheetData>
    <row r="1" spans="2:3" ht="49.5" customHeight="1">
      <c r="B1" s="302" t="s">
        <v>337</v>
      </c>
      <c r="C1" s="302"/>
    </row>
    <row r="2" ht="55.5" customHeight="1"/>
    <row r="3" spans="1:9" s="2" customFormat="1" ht="21" customHeight="1">
      <c r="A3" s="345" t="s">
        <v>52</v>
      </c>
      <c r="B3" s="345"/>
      <c r="C3" s="349" t="s">
        <v>273</v>
      </c>
      <c r="D3" s="340"/>
      <c r="G3" s="6"/>
      <c r="H3" s="6"/>
      <c r="I3" s="6"/>
    </row>
    <row r="4" spans="1:9" s="2" customFormat="1" ht="45.75" customHeight="1">
      <c r="A4" s="345" t="s">
        <v>53</v>
      </c>
      <c r="B4" s="345"/>
      <c r="C4" s="350" t="s">
        <v>290</v>
      </c>
      <c r="D4" s="351"/>
      <c r="E4" s="50"/>
      <c r="G4" s="6"/>
      <c r="H4" s="6"/>
      <c r="I4" s="6"/>
    </row>
    <row r="6" spans="1:9" s="15" customFormat="1" ht="21.75" customHeight="1">
      <c r="A6" s="344" t="s">
        <v>54</v>
      </c>
      <c r="B6" s="344"/>
      <c r="C6" s="344"/>
      <c r="D6" s="344"/>
      <c r="G6" s="8"/>
      <c r="H6" s="8"/>
      <c r="I6" s="8"/>
    </row>
    <row r="7" spans="1:9" s="15" customFormat="1" ht="34.5" customHeight="1">
      <c r="A7" s="59" t="s">
        <v>8</v>
      </c>
      <c r="B7" s="59" t="s">
        <v>9</v>
      </c>
      <c r="C7" s="92" t="s">
        <v>56</v>
      </c>
      <c r="D7" s="92" t="s">
        <v>55</v>
      </c>
      <c r="G7" s="8"/>
      <c r="H7" s="8"/>
      <c r="I7" s="8"/>
    </row>
    <row r="8" spans="1:9" s="15" customFormat="1" ht="19.5" customHeight="1">
      <c r="A8" s="60">
        <v>1</v>
      </c>
      <c r="B8" s="201" t="s">
        <v>311</v>
      </c>
      <c r="C8" s="202">
        <f>SUM(C29:C30,C34,C41)</f>
        <v>8073.629999999999</v>
      </c>
      <c r="D8" s="150" t="s">
        <v>292</v>
      </c>
      <c r="G8" s="8"/>
      <c r="H8" s="8"/>
      <c r="I8" s="8"/>
    </row>
    <row r="9" spans="1:9" s="15" customFormat="1" ht="19.5" customHeight="1">
      <c r="A9" s="60">
        <v>2</v>
      </c>
      <c r="B9" s="155" t="s">
        <v>5</v>
      </c>
      <c r="C9" s="202">
        <f>SUM(C15:C20,C22:C28,C31:C33,C35:C40)</f>
        <v>153900.55000000002</v>
      </c>
      <c r="D9" s="150" t="s">
        <v>292</v>
      </c>
      <c r="G9" s="8"/>
      <c r="H9" s="8"/>
      <c r="I9" s="8"/>
    </row>
    <row r="10" spans="1:9" s="128" customFormat="1" ht="20.25" customHeight="1">
      <c r="A10" s="86"/>
      <c r="B10" s="199" t="s">
        <v>51</v>
      </c>
      <c r="C10" s="200">
        <f>SUM(C8:C9)</f>
        <v>161974.18000000002</v>
      </c>
      <c r="D10" s="50"/>
      <c r="G10" s="86"/>
      <c r="H10" s="86"/>
      <c r="I10" s="86"/>
    </row>
    <row r="11" spans="1:9" s="2" customFormat="1" ht="10.5">
      <c r="A11" s="6"/>
      <c r="B11" s="4"/>
      <c r="C11" s="3"/>
      <c r="G11" s="6"/>
      <c r="H11" s="6"/>
      <c r="I11" s="6"/>
    </row>
    <row r="12" spans="1:9" s="2" customFormat="1" ht="10.5">
      <c r="A12" s="6"/>
      <c r="C12" s="5"/>
      <c r="G12" s="6"/>
      <c r="H12" s="6"/>
      <c r="I12" s="6"/>
    </row>
    <row r="13" spans="1:9" s="61" customFormat="1" ht="45.75" customHeight="1">
      <c r="A13" s="59" t="s">
        <v>8</v>
      </c>
      <c r="B13" s="59" t="s">
        <v>9</v>
      </c>
      <c r="C13" s="92" t="s">
        <v>56</v>
      </c>
      <c r="D13" s="92" t="s">
        <v>55</v>
      </c>
      <c r="E13" s="212" t="s">
        <v>13</v>
      </c>
      <c r="F13" s="213" t="s">
        <v>14</v>
      </c>
      <c r="G13" s="213" t="s">
        <v>15</v>
      </c>
      <c r="H13" s="213" t="s">
        <v>16</v>
      </c>
      <c r="I13" s="213" t="s">
        <v>17</v>
      </c>
    </row>
    <row r="14" spans="1:9" s="61" customFormat="1" ht="23.25" customHeight="1">
      <c r="A14" s="203" t="s">
        <v>298</v>
      </c>
      <c r="B14" s="207" t="s">
        <v>295</v>
      </c>
      <c r="C14" s="204">
        <f>SUM(C15:C20)</f>
        <v>54528</v>
      </c>
      <c r="D14" s="211"/>
      <c r="E14" s="211"/>
      <c r="F14" s="209"/>
      <c r="G14" s="209"/>
      <c r="H14" s="209"/>
      <c r="I14" s="217"/>
    </row>
    <row r="15" spans="1:9" s="61" customFormat="1" ht="20.25" customHeight="1">
      <c r="A15" s="218">
        <v>1</v>
      </c>
      <c r="B15" s="155" t="s">
        <v>83</v>
      </c>
      <c r="C15" s="156">
        <v>30000</v>
      </c>
      <c r="D15" s="150"/>
      <c r="E15" s="214" t="s">
        <v>81</v>
      </c>
      <c r="F15" s="214" t="s">
        <v>82</v>
      </c>
      <c r="G15" s="215">
        <v>15</v>
      </c>
      <c r="H15" s="215" t="s">
        <v>84</v>
      </c>
      <c r="I15" s="216">
        <v>42343</v>
      </c>
    </row>
    <row r="16" spans="1:9" s="61" customFormat="1" ht="20.25" customHeight="1">
      <c r="A16" s="218">
        <v>2</v>
      </c>
      <c r="B16" s="155" t="s">
        <v>89</v>
      </c>
      <c r="C16" s="156">
        <v>7800</v>
      </c>
      <c r="D16" s="150"/>
      <c r="E16" s="155" t="s">
        <v>90</v>
      </c>
      <c r="F16" s="155" t="s">
        <v>82</v>
      </c>
      <c r="G16" s="150">
        <v>26</v>
      </c>
      <c r="H16" s="150" t="s">
        <v>91</v>
      </c>
      <c r="I16" s="161">
        <v>42735</v>
      </c>
    </row>
    <row r="17" spans="1:9" s="61" customFormat="1" ht="20.25" customHeight="1">
      <c r="A17" s="218">
        <v>3</v>
      </c>
      <c r="B17" s="155" t="s">
        <v>92</v>
      </c>
      <c r="C17" s="156">
        <v>330</v>
      </c>
      <c r="D17" s="150"/>
      <c r="E17" s="155" t="s">
        <v>93</v>
      </c>
      <c r="F17" s="155" t="s">
        <v>82</v>
      </c>
      <c r="G17" s="150">
        <v>1</v>
      </c>
      <c r="H17" s="150" t="s">
        <v>91</v>
      </c>
      <c r="I17" s="161">
        <v>42735</v>
      </c>
    </row>
    <row r="18" spans="1:9" s="61" customFormat="1" ht="20.25" customHeight="1">
      <c r="A18" s="218">
        <v>4</v>
      </c>
      <c r="B18" s="155" t="s">
        <v>94</v>
      </c>
      <c r="C18" s="156">
        <v>1169</v>
      </c>
      <c r="D18" s="150"/>
      <c r="E18" s="155" t="s">
        <v>95</v>
      </c>
      <c r="F18" s="155" t="s">
        <v>82</v>
      </c>
      <c r="G18" s="150">
        <v>1</v>
      </c>
      <c r="H18" s="150" t="s">
        <v>91</v>
      </c>
      <c r="I18" s="161">
        <v>43465</v>
      </c>
    </row>
    <row r="19" spans="1:9" s="61" customFormat="1" ht="20.25" customHeight="1">
      <c r="A19" s="218">
        <v>5</v>
      </c>
      <c r="B19" s="155" t="s">
        <v>96</v>
      </c>
      <c r="C19" s="156">
        <v>2429</v>
      </c>
      <c r="D19" s="150"/>
      <c r="E19" s="155" t="s">
        <v>97</v>
      </c>
      <c r="F19" s="155" t="s">
        <v>82</v>
      </c>
      <c r="G19" s="150">
        <v>1</v>
      </c>
      <c r="H19" s="150" t="s">
        <v>91</v>
      </c>
      <c r="I19" s="161">
        <v>43278</v>
      </c>
    </row>
    <row r="20" spans="1:9" s="61" customFormat="1" ht="20.25" customHeight="1">
      <c r="A20" s="218">
        <v>6</v>
      </c>
      <c r="B20" s="155" t="s">
        <v>262</v>
      </c>
      <c r="C20" s="156">
        <v>12800</v>
      </c>
      <c r="D20" s="150"/>
      <c r="E20" s="155"/>
      <c r="F20" s="155" t="s">
        <v>82</v>
      </c>
      <c r="G20" s="150">
        <v>2</v>
      </c>
      <c r="H20" s="150" t="s">
        <v>263</v>
      </c>
      <c r="I20" s="161">
        <v>43621</v>
      </c>
    </row>
    <row r="21" spans="1:9" s="158" customFormat="1" ht="20.25" customHeight="1">
      <c r="A21" s="206" t="s">
        <v>299</v>
      </c>
      <c r="B21" s="208" t="s">
        <v>296</v>
      </c>
      <c r="C21" s="295">
        <f>SUM(C22:C41)</f>
        <v>107446.18</v>
      </c>
      <c r="D21" s="203"/>
      <c r="E21" s="208"/>
      <c r="F21" s="208"/>
      <c r="G21" s="209"/>
      <c r="H21" s="209"/>
      <c r="I21" s="210"/>
    </row>
    <row r="22" spans="1:9" s="61" customFormat="1" ht="20.25" customHeight="1">
      <c r="A22" s="218">
        <v>1</v>
      </c>
      <c r="B22" s="205" t="s">
        <v>188</v>
      </c>
      <c r="C22" s="156">
        <v>2889.27</v>
      </c>
      <c r="D22" s="150"/>
      <c r="E22" s="155" t="s">
        <v>189</v>
      </c>
      <c r="F22" s="155" t="s">
        <v>82</v>
      </c>
      <c r="G22" s="150">
        <v>1</v>
      </c>
      <c r="H22" s="150" t="s">
        <v>190</v>
      </c>
      <c r="I22" s="161">
        <v>41896</v>
      </c>
    </row>
    <row r="23" spans="1:9" s="61" customFormat="1" ht="20.25" customHeight="1">
      <c r="A23" s="218">
        <v>2</v>
      </c>
      <c r="B23" s="205" t="s">
        <v>191</v>
      </c>
      <c r="C23" s="156">
        <v>8309.88</v>
      </c>
      <c r="D23" s="150"/>
      <c r="E23" s="155" t="s">
        <v>193</v>
      </c>
      <c r="F23" s="155" t="s">
        <v>82</v>
      </c>
      <c r="G23" s="150">
        <v>3</v>
      </c>
      <c r="H23" s="150" t="s">
        <v>197</v>
      </c>
      <c r="I23" s="161">
        <v>42002</v>
      </c>
    </row>
    <row r="24" spans="1:9" s="61" customFormat="1" ht="20.25" customHeight="1">
      <c r="A24" s="218">
        <v>3</v>
      </c>
      <c r="B24" s="205" t="s">
        <v>191</v>
      </c>
      <c r="C24" s="156">
        <v>3284.1</v>
      </c>
      <c r="D24" s="150"/>
      <c r="E24" s="155" t="s">
        <v>194</v>
      </c>
      <c r="F24" s="155" t="s">
        <v>82</v>
      </c>
      <c r="G24" s="150">
        <v>1</v>
      </c>
      <c r="H24" s="150" t="s">
        <v>197</v>
      </c>
      <c r="I24" s="161">
        <v>42002</v>
      </c>
    </row>
    <row r="25" spans="1:9" s="61" customFormat="1" ht="20.25" customHeight="1">
      <c r="A25" s="218">
        <v>4</v>
      </c>
      <c r="B25" s="205" t="s">
        <v>192</v>
      </c>
      <c r="C25" s="156">
        <v>10000</v>
      </c>
      <c r="D25" s="150"/>
      <c r="E25" s="155" t="s">
        <v>195</v>
      </c>
      <c r="F25" s="155" t="s">
        <v>82</v>
      </c>
      <c r="G25" s="150">
        <v>4</v>
      </c>
      <c r="H25" s="150" t="s">
        <v>197</v>
      </c>
      <c r="I25" s="161">
        <v>41955</v>
      </c>
    </row>
    <row r="26" spans="1:9" s="61" customFormat="1" ht="20.25" customHeight="1">
      <c r="A26" s="218">
        <v>5</v>
      </c>
      <c r="B26" s="205" t="s">
        <v>191</v>
      </c>
      <c r="C26" s="156">
        <v>3494.49</v>
      </c>
      <c r="D26" s="150"/>
      <c r="E26" s="155" t="s">
        <v>196</v>
      </c>
      <c r="F26" s="155" t="s">
        <v>82</v>
      </c>
      <c r="G26" s="150">
        <v>1</v>
      </c>
      <c r="H26" s="150" t="s">
        <v>197</v>
      </c>
      <c r="I26" s="161">
        <v>41955</v>
      </c>
    </row>
    <row r="27" spans="1:9" s="61" customFormat="1" ht="20.25" customHeight="1">
      <c r="A27" s="218">
        <v>6</v>
      </c>
      <c r="B27" s="205" t="s">
        <v>191</v>
      </c>
      <c r="C27" s="156">
        <v>295</v>
      </c>
      <c r="D27" s="150"/>
      <c r="E27" s="155" t="s">
        <v>199</v>
      </c>
      <c r="F27" s="155" t="s">
        <v>82</v>
      </c>
      <c r="G27" s="150">
        <v>1</v>
      </c>
      <c r="H27" s="150" t="s">
        <v>200</v>
      </c>
      <c r="I27" s="161">
        <v>43090</v>
      </c>
    </row>
    <row r="28" spans="1:9" s="61" customFormat="1" ht="20.25" customHeight="1">
      <c r="A28" s="218">
        <v>7</v>
      </c>
      <c r="B28" s="205" t="s">
        <v>191</v>
      </c>
      <c r="C28" s="156">
        <v>3495</v>
      </c>
      <c r="D28" s="150"/>
      <c r="E28" s="155" t="s">
        <v>198</v>
      </c>
      <c r="F28" s="155" t="s">
        <v>82</v>
      </c>
      <c r="G28" s="150">
        <v>1</v>
      </c>
      <c r="H28" s="150" t="s">
        <v>190</v>
      </c>
      <c r="I28" s="161">
        <v>42916</v>
      </c>
    </row>
    <row r="29" spans="1:9" s="61" customFormat="1" ht="20.25" customHeight="1">
      <c r="A29" s="218">
        <v>8</v>
      </c>
      <c r="B29" s="205" t="s">
        <v>201</v>
      </c>
      <c r="C29" s="156">
        <v>3444</v>
      </c>
      <c r="D29" s="150"/>
      <c r="E29" s="155" t="s">
        <v>203</v>
      </c>
      <c r="F29" s="155" t="s">
        <v>87</v>
      </c>
      <c r="G29" s="150">
        <v>1</v>
      </c>
      <c r="H29" s="150" t="s">
        <v>205</v>
      </c>
      <c r="I29" s="161">
        <v>42881</v>
      </c>
    </row>
    <row r="30" spans="1:9" s="61" customFormat="1" ht="20.25" customHeight="1">
      <c r="A30" s="218">
        <v>9</v>
      </c>
      <c r="B30" s="205" t="s">
        <v>202</v>
      </c>
      <c r="C30" s="156">
        <v>406.43</v>
      </c>
      <c r="D30" s="150"/>
      <c r="E30" s="155" t="s">
        <v>204</v>
      </c>
      <c r="F30" s="155" t="s">
        <v>87</v>
      </c>
      <c r="G30" s="150">
        <v>1</v>
      </c>
      <c r="H30" s="150" t="s">
        <v>205</v>
      </c>
      <c r="I30" s="161">
        <v>42982</v>
      </c>
    </row>
    <row r="31" spans="1:9" s="61" customFormat="1" ht="20.25" customHeight="1">
      <c r="A31" s="218">
        <v>10</v>
      </c>
      <c r="B31" s="205" t="s">
        <v>206</v>
      </c>
      <c r="C31" s="156">
        <v>1499</v>
      </c>
      <c r="D31" s="150"/>
      <c r="E31" s="155" t="s">
        <v>207</v>
      </c>
      <c r="F31" s="155" t="s">
        <v>82</v>
      </c>
      <c r="G31" s="150">
        <v>1</v>
      </c>
      <c r="H31" s="150" t="s">
        <v>208</v>
      </c>
      <c r="I31" s="161">
        <v>42886</v>
      </c>
    </row>
    <row r="32" spans="1:9" s="61" customFormat="1" ht="20.25" customHeight="1">
      <c r="A32" s="218">
        <v>11</v>
      </c>
      <c r="B32" s="205" t="s">
        <v>209</v>
      </c>
      <c r="C32" s="156">
        <v>1599</v>
      </c>
      <c r="D32" s="150"/>
      <c r="E32" s="155" t="s">
        <v>210</v>
      </c>
      <c r="F32" s="155" t="s">
        <v>82</v>
      </c>
      <c r="G32" s="150">
        <v>1</v>
      </c>
      <c r="H32" s="150" t="s">
        <v>190</v>
      </c>
      <c r="I32" s="161">
        <v>43126</v>
      </c>
    </row>
    <row r="33" spans="1:9" s="61" customFormat="1" ht="20.25" customHeight="1">
      <c r="A33" s="218">
        <v>12</v>
      </c>
      <c r="B33" s="205" t="s">
        <v>211</v>
      </c>
      <c r="C33" s="156">
        <v>1560</v>
      </c>
      <c r="D33" s="150"/>
      <c r="E33" s="155" t="s">
        <v>212</v>
      </c>
      <c r="F33" s="155" t="s">
        <v>82</v>
      </c>
      <c r="G33" s="150">
        <v>1</v>
      </c>
      <c r="H33" s="150" t="s">
        <v>213</v>
      </c>
      <c r="I33" s="161">
        <v>42446</v>
      </c>
    </row>
    <row r="34" spans="1:9" s="61" customFormat="1" ht="20.25" customHeight="1">
      <c r="A34" s="218">
        <v>13</v>
      </c>
      <c r="B34" s="205" t="s">
        <v>223</v>
      </c>
      <c r="C34" s="156">
        <v>3468.2</v>
      </c>
      <c r="D34" s="150"/>
      <c r="E34" s="155" t="s">
        <v>214</v>
      </c>
      <c r="F34" s="155" t="s">
        <v>87</v>
      </c>
      <c r="G34" s="150">
        <v>1</v>
      </c>
      <c r="H34" s="150" t="s">
        <v>215</v>
      </c>
      <c r="I34" s="161">
        <v>42881</v>
      </c>
    </row>
    <row r="35" spans="1:9" s="61" customFormat="1" ht="20.25" customHeight="1">
      <c r="A35" s="218">
        <v>14</v>
      </c>
      <c r="B35" s="205" t="s">
        <v>216</v>
      </c>
      <c r="C35" s="156">
        <v>1299</v>
      </c>
      <c r="D35" s="150"/>
      <c r="E35" s="155" t="s">
        <v>217</v>
      </c>
      <c r="F35" s="155" t="s">
        <v>82</v>
      </c>
      <c r="G35" s="150">
        <v>1</v>
      </c>
      <c r="H35" s="150" t="s">
        <v>218</v>
      </c>
      <c r="I35" s="161">
        <v>42498</v>
      </c>
    </row>
    <row r="36" spans="1:9" s="61" customFormat="1" ht="20.25" customHeight="1">
      <c r="A36" s="218">
        <v>15</v>
      </c>
      <c r="B36" s="205" t="s">
        <v>191</v>
      </c>
      <c r="C36" s="156">
        <v>3083.61</v>
      </c>
      <c r="D36" s="150"/>
      <c r="E36" s="155" t="s">
        <v>219</v>
      </c>
      <c r="F36" s="155" t="s">
        <v>82</v>
      </c>
      <c r="G36" s="150">
        <v>1</v>
      </c>
      <c r="H36" s="150" t="s">
        <v>218</v>
      </c>
      <c r="I36" s="161">
        <v>42059</v>
      </c>
    </row>
    <row r="37" spans="1:9" s="61" customFormat="1" ht="20.25" customHeight="1">
      <c r="A37" s="218">
        <v>16</v>
      </c>
      <c r="B37" s="205" t="s">
        <v>188</v>
      </c>
      <c r="C37" s="156">
        <v>5313.6</v>
      </c>
      <c r="D37" s="150"/>
      <c r="E37" s="155" t="s">
        <v>220</v>
      </c>
      <c r="F37" s="155" t="s">
        <v>82</v>
      </c>
      <c r="G37" s="150">
        <v>2</v>
      </c>
      <c r="H37" s="150" t="s">
        <v>218</v>
      </c>
      <c r="I37" s="161">
        <v>42506</v>
      </c>
    </row>
    <row r="38" spans="1:9" s="61" customFormat="1" ht="20.25" customHeight="1">
      <c r="A38" s="218">
        <v>17</v>
      </c>
      <c r="B38" s="205" t="s">
        <v>188</v>
      </c>
      <c r="C38" s="156">
        <v>5313.6</v>
      </c>
      <c r="D38" s="150"/>
      <c r="E38" s="155" t="s">
        <v>221</v>
      </c>
      <c r="F38" s="155" t="s">
        <v>82</v>
      </c>
      <c r="G38" s="150">
        <v>2</v>
      </c>
      <c r="H38" s="150" t="s">
        <v>218</v>
      </c>
      <c r="I38" s="161">
        <v>42506</v>
      </c>
    </row>
    <row r="39" spans="1:9" s="61" customFormat="1" ht="20.25" customHeight="1">
      <c r="A39" s="218">
        <v>18</v>
      </c>
      <c r="B39" s="205" t="s">
        <v>191</v>
      </c>
      <c r="C39" s="156">
        <v>2952</v>
      </c>
      <c r="D39" s="150"/>
      <c r="E39" s="155" t="s">
        <v>222</v>
      </c>
      <c r="F39" s="155" t="s">
        <v>82</v>
      </c>
      <c r="G39" s="150">
        <v>1</v>
      </c>
      <c r="H39" s="150" t="s">
        <v>167</v>
      </c>
      <c r="I39" s="161">
        <v>43090</v>
      </c>
    </row>
    <row r="40" spans="1:9" s="61" customFormat="1" ht="20.25" customHeight="1">
      <c r="A40" s="218">
        <v>19</v>
      </c>
      <c r="B40" s="205" t="s">
        <v>257</v>
      </c>
      <c r="C40" s="156">
        <v>44985</v>
      </c>
      <c r="D40" s="150"/>
      <c r="E40" s="155" t="s">
        <v>258</v>
      </c>
      <c r="F40" s="155" t="s">
        <v>82</v>
      </c>
      <c r="G40" s="150">
        <v>15</v>
      </c>
      <c r="H40" s="150"/>
      <c r="I40" s="161">
        <v>43635</v>
      </c>
    </row>
    <row r="41" spans="1:9" s="61" customFormat="1" ht="20.25" customHeight="1">
      <c r="A41" s="218">
        <v>20</v>
      </c>
      <c r="B41" s="205" t="s">
        <v>259</v>
      </c>
      <c r="C41" s="156">
        <v>755</v>
      </c>
      <c r="D41" s="150"/>
      <c r="E41" s="155" t="s">
        <v>260</v>
      </c>
      <c r="F41" s="155" t="s">
        <v>87</v>
      </c>
      <c r="G41" s="150">
        <v>1</v>
      </c>
      <c r="H41" s="150" t="s">
        <v>261</v>
      </c>
      <c r="I41" s="161">
        <v>43593</v>
      </c>
    </row>
    <row r="42" spans="1:9" s="61" customFormat="1" ht="17.25" customHeight="1">
      <c r="A42" s="62"/>
      <c r="B42" s="159" t="s">
        <v>291</v>
      </c>
      <c r="C42" s="192">
        <f>SUM(C14+C21)</f>
        <v>161974.18</v>
      </c>
      <c r="G42" s="62"/>
      <c r="H42" s="62"/>
      <c r="I42" s="62"/>
    </row>
    <row r="43" spans="1:9" s="61" customFormat="1" ht="10.5">
      <c r="A43" s="62"/>
      <c r="G43" s="62"/>
      <c r="H43" s="62"/>
      <c r="I43" s="62"/>
    </row>
    <row r="44" spans="1:9" s="158" customFormat="1" ht="22.5" customHeight="1">
      <c r="A44" s="219"/>
      <c r="B44" s="220" t="s">
        <v>300</v>
      </c>
      <c r="C44" s="192">
        <f>SUM(C45:C48)</f>
        <v>5480.9</v>
      </c>
      <c r="D44" s="220"/>
      <c r="E44" s="221"/>
      <c r="F44" s="221"/>
      <c r="G44" s="222"/>
      <c r="H44" s="222"/>
      <c r="I44" s="223"/>
    </row>
    <row r="45" spans="1:9" s="61" customFormat="1" ht="20.25" customHeight="1">
      <c r="A45" s="154">
        <v>1</v>
      </c>
      <c r="B45" s="155" t="s">
        <v>85</v>
      </c>
      <c r="C45" s="156">
        <v>1399</v>
      </c>
      <c r="D45" s="150"/>
      <c r="E45" s="155" t="s">
        <v>86</v>
      </c>
      <c r="F45" s="155" t="s">
        <v>87</v>
      </c>
      <c r="G45" s="150">
        <v>1</v>
      </c>
      <c r="H45" s="150" t="s">
        <v>88</v>
      </c>
      <c r="I45" s="161">
        <v>43237</v>
      </c>
    </row>
    <row r="46" spans="1:9" s="61" customFormat="1" ht="20.25" customHeight="1">
      <c r="A46" s="154">
        <v>2</v>
      </c>
      <c r="B46" s="155" t="s">
        <v>264</v>
      </c>
      <c r="C46" s="156">
        <v>1599</v>
      </c>
      <c r="D46" s="150"/>
      <c r="E46" s="155" t="s">
        <v>265</v>
      </c>
      <c r="F46" s="155" t="s">
        <v>87</v>
      </c>
      <c r="G46" s="150">
        <v>1</v>
      </c>
      <c r="H46" s="150" t="s">
        <v>88</v>
      </c>
      <c r="I46" s="161">
        <v>43697</v>
      </c>
    </row>
    <row r="47" spans="1:9" s="61" customFormat="1" ht="20.25" customHeight="1">
      <c r="A47" s="154">
        <v>3</v>
      </c>
      <c r="B47" s="155" t="s">
        <v>266</v>
      </c>
      <c r="C47" s="156">
        <v>1883.9</v>
      </c>
      <c r="D47" s="150"/>
      <c r="E47" s="155" t="s">
        <v>265</v>
      </c>
      <c r="F47" s="155" t="s">
        <v>87</v>
      </c>
      <c r="G47" s="150">
        <v>1</v>
      </c>
      <c r="H47" s="150" t="s">
        <v>88</v>
      </c>
      <c r="I47" s="161">
        <v>43747</v>
      </c>
    </row>
    <row r="48" spans="1:9" s="61" customFormat="1" ht="20.25" customHeight="1">
      <c r="A48" s="154">
        <v>4</v>
      </c>
      <c r="B48" s="155" t="s">
        <v>267</v>
      </c>
      <c r="C48" s="156">
        <v>599</v>
      </c>
      <c r="D48" s="150"/>
      <c r="E48" s="155" t="s">
        <v>265</v>
      </c>
      <c r="F48" s="155" t="s">
        <v>87</v>
      </c>
      <c r="G48" s="150">
        <v>1</v>
      </c>
      <c r="H48" s="150" t="s">
        <v>88</v>
      </c>
      <c r="I48" s="161">
        <v>43762</v>
      </c>
    </row>
    <row r="49" spans="1:9" s="61" customFormat="1" ht="10.5">
      <c r="A49" s="62"/>
      <c r="G49" s="62"/>
      <c r="H49" s="62"/>
      <c r="I49" s="62"/>
    </row>
    <row r="50" spans="1:9" s="61" customFormat="1" ht="10.5">
      <c r="A50" s="62"/>
      <c r="G50" s="62"/>
      <c r="H50" s="62"/>
      <c r="I50" s="62"/>
    </row>
    <row r="51" spans="1:9" s="61" customFormat="1" ht="10.5">
      <c r="A51" s="62"/>
      <c r="G51" s="62"/>
      <c r="H51" s="62"/>
      <c r="I51" s="62"/>
    </row>
    <row r="52" spans="1:9" s="61" customFormat="1" ht="28.5" customHeight="1">
      <c r="A52" s="346" t="s">
        <v>52</v>
      </c>
      <c r="B52" s="347"/>
      <c r="C52" s="348" t="s">
        <v>273</v>
      </c>
      <c r="D52" s="348"/>
      <c r="E52" s="2"/>
      <c r="F52" s="2"/>
      <c r="G52" s="6"/>
      <c r="H52" s="6"/>
      <c r="I52" s="6"/>
    </row>
    <row r="53" spans="1:9" s="61" customFormat="1" ht="36.75" customHeight="1">
      <c r="A53" s="345" t="s">
        <v>53</v>
      </c>
      <c r="B53" s="345"/>
      <c r="C53" s="342" t="s">
        <v>301</v>
      </c>
      <c r="D53" s="342"/>
      <c r="E53" s="50"/>
      <c r="F53" s="2"/>
      <c r="G53" s="6"/>
      <c r="H53" s="6"/>
      <c r="I53" s="6"/>
    </row>
    <row r="54" spans="1:9" s="61" customFormat="1" ht="20.25" customHeight="1">
      <c r="A54" s="151"/>
      <c r="B54" s="152"/>
      <c r="C54" s="152"/>
      <c r="D54" s="152"/>
      <c r="E54" s="152"/>
      <c r="F54" s="152"/>
      <c r="G54" s="151"/>
      <c r="H54" s="151"/>
      <c r="I54" s="151"/>
    </row>
    <row r="55" spans="1:9" s="61" customFormat="1" ht="20.25" customHeight="1">
      <c r="A55" s="344" t="s">
        <v>54</v>
      </c>
      <c r="B55" s="344"/>
      <c r="C55" s="344"/>
      <c r="D55" s="344"/>
      <c r="E55" s="15"/>
      <c r="F55" s="15"/>
      <c r="G55" s="8"/>
      <c r="H55" s="8"/>
      <c r="I55" s="8"/>
    </row>
    <row r="56" spans="1:9" s="61" customFormat="1" ht="20.25" customHeight="1">
      <c r="A56" s="17" t="s">
        <v>8</v>
      </c>
      <c r="B56" s="18" t="s">
        <v>9</v>
      </c>
      <c r="C56" s="19" t="s">
        <v>56</v>
      </c>
      <c r="D56" s="25" t="s">
        <v>55</v>
      </c>
      <c r="E56" s="15"/>
      <c r="F56" s="15"/>
      <c r="G56" s="8"/>
      <c r="H56" s="8"/>
      <c r="I56" s="8"/>
    </row>
    <row r="57" spans="1:9" s="61" customFormat="1" ht="20.25" customHeight="1">
      <c r="A57" s="21">
        <v>1</v>
      </c>
      <c r="B57" s="22" t="s">
        <v>4</v>
      </c>
      <c r="C57" s="23">
        <f>SUM(C67:C69)</f>
        <v>9000</v>
      </c>
      <c r="D57" s="153" t="s">
        <v>292</v>
      </c>
      <c r="E57" s="15"/>
      <c r="F57" s="15"/>
      <c r="G57" s="8"/>
      <c r="H57" s="8"/>
      <c r="I57" s="8"/>
    </row>
    <row r="58" spans="1:9" s="61" customFormat="1" ht="20.25" customHeight="1">
      <c r="A58" s="21">
        <v>2</v>
      </c>
      <c r="B58" s="24" t="s">
        <v>5</v>
      </c>
      <c r="C58" s="23">
        <f>SUM(C63:C66,C70:C75)</f>
        <v>14899</v>
      </c>
      <c r="D58" s="153" t="s">
        <v>292</v>
      </c>
      <c r="E58" s="15"/>
      <c r="F58" s="15"/>
      <c r="G58" s="8"/>
      <c r="H58" s="8"/>
      <c r="I58" s="8"/>
    </row>
    <row r="59" spans="1:9" s="185" customFormat="1" ht="20.25" customHeight="1">
      <c r="A59" s="86"/>
      <c r="B59" s="87" t="s">
        <v>51</v>
      </c>
      <c r="C59" s="160">
        <f>SUM(C57:C58)</f>
        <v>23899</v>
      </c>
      <c r="D59" s="50"/>
      <c r="E59" s="128"/>
      <c r="F59" s="128"/>
      <c r="G59" s="86"/>
      <c r="H59" s="86"/>
      <c r="I59" s="86"/>
    </row>
    <row r="60" spans="1:9" ht="15" customHeight="1">
      <c r="A60" s="6"/>
      <c r="B60" s="4"/>
      <c r="C60" s="3"/>
      <c r="D60" s="2"/>
      <c r="E60" s="2"/>
      <c r="F60" s="2"/>
      <c r="G60" s="6"/>
      <c r="H60" s="6"/>
      <c r="I60" s="6"/>
    </row>
    <row r="61" spans="1:9" ht="19.5" customHeight="1" hidden="1">
      <c r="A61" s="6"/>
      <c r="B61" s="2"/>
      <c r="C61" s="5"/>
      <c r="D61" s="2"/>
      <c r="E61" s="2"/>
      <c r="F61" s="2"/>
      <c r="G61" s="6"/>
      <c r="H61" s="6"/>
      <c r="I61" s="6"/>
    </row>
    <row r="62" spans="1:9" ht="20.25" customHeight="1">
      <c r="A62" s="17" t="s">
        <v>8</v>
      </c>
      <c r="B62" s="18" t="s">
        <v>9</v>
      </c>
      <c r="C62" s="19" t="s">
        <v>56</v>
      </c>
      <c r="D62" s="19" t="s">
        <v>55</v>
      </c>
      <c r="E62" s="19" t="s">
        <v>13</v>
      </c>
      <c r="F62" s="18" t="s">
        <v>14</v>
      </c>
      <c r="G62" s="18" t="s">
        <v>15</v>
      </c>
      <c r="H62" s="18" t="s">
        <v>16</v>
      </c>
      <c r="I62" s="20" t="s">
        <v>17</v>
      </c>
    </row>
    <row r="63" spans="1:9" ht="20.25" customHeight="1">
      <c r="A63" s="174">
        <v>1</v>
      </c>
      <c r="B63" s="175" t="s">
        <v>98</v>
      </c>
      <c r="C63" s="176">
        <v>1740</v>
      </c>
      <c r="D63" s="177"/>
      <c r="E63" s="175" t="s">
        <v>99</v>
      </c>
      <c r="F63" s="175" t="s">
        <v>82</v>
      </c>
      <c r="G63" s="177">
        <v>1</v>
      </c>
      <c r="H63" s="177" t="s">
        <v>100</v>
      </c>
      <c r="I63" s="178">
        <v>42369</v>
      </c>
    </row>
    <row r="64" spans="1:9" ht="20.25" customHeight="1">
      <c r="A64" s="179">
        <v>2</v>
      </c>
      <c r="B64" s="168" t="s">
        <v>98</v>
      </c>
      <c r="C64" s="180">
        <v>1500</v>
      </c>
      <c r="D64" s="169"/>
      <c r="E64" s="168" t="s">
        <v>101</v>
      </c>
      <c r="F64" s="168" t="s">
        <v>82</v>
      </c>
      <c r="G64" s="169">
        <v>1</v>
      </c>
      <c r="H64" s="169" t="s">
        <v>102</v>
      </c>
      <c r="I64" s="170">
        <v>42369</v>
      </c>
    </row>
    <row r="65" spans="1:9" ht="20.25" customHeight="1">
      <c r="A65" s="179">
        <v>3</v>
      </c>
      <c r="B65" s="168" t="s">
        <v>103</v>
      </c>
      <c r="C65" s="180">
        <v>2200</v>
      </c>
      <c r="D65" s="169"/>
      <c r="E65" s="168" t="s">
        <v>104</v>
      </c>
      <c r="F65" s="168" t="s">
        <v>82</v>
      </c>
      <c r="G65" s="169">
        <v>1</v>
      </c>
      <c r="H65" s="169" t="s">
        <v>105</v>
      </c>
      <c r="I65" s="170">
        <v>43465</v>
      </c>
    </row>
    <row r="66" spans="1:9" ht="20.25" customHeight="1">
      <c r="A66" s="179">
        <v>4</v>
      </c>
      <c r="B66" s="168" t="s">
        <v>106</v>
      </c>
      <c r="C66" s="180">
        <v>649</v>
      </c>
      <c r="D66" s="169"/>
      <c r="E66" s="168" t="s">
        <v>113</v>
      </c>
      <c r="F66" s="168" t="s">
        <v>82</v>
      </c>
      <c r="G66" s="169">
        <v>1</v>
      </c>
      <c r="H66" s="169" t="s">
        <v>120</v>
      </c>
      <c r="I66" s="170">
        <v>43084</v>
      </c>
    </row>
    <row r="67" spans="1:9" ht="20.25" customHeight="1">
      <c r="A67" s="179">
        <v>5</v>
      </c>
      <c r="B67" s="168" t="s">
        <v>107</v>
      </c>
      <c r="C67" s="180">
        <v>1000</v>
      </c>
      <c r="D67" s="169"/>
      <c r="E67" s="168" t="s">
        <v>114</v>
      </c>
      <c r="F67" s="168" t="s">
        <v>87</v>
      </c>
      <c r="G67" s="169">
        <v>1</v>
      </c>
      <c r="H67" s="169" t="s">
        <v>100</v>
      </c>
      <c r="I67" s="170">
        <v>42412</v>
      </c>
    </row>
    <row r="68" spans="1:9" ht="20.25" customHeight="1">
      <c r="A68" s="179">
        <v>6</v>
      </c>
      <c r="B68" s="168" t="s">
        <v>108</v>
      </c>
      <c r="C68" s="180">
        <v>6000</v>
      </c>
      <c r="D68" s="169"/>
      <c r="E68" s="168" t="s">
        <v>115</v>
      </c>
      <c r="F68" s="168" t="s">
        <v>87</v>
      </c>
      <c r="G68" s="169">
        <v>4</v>
      </c>
      <c r="H68" s="169" t="s">
        <v>100</v>
      </c>
      <c r="I68" s="170">
        <v>42783</v>
      </c>
    </row>
    <row r="69" spans="1:9" ht="20.25" customHeight="1">
      <c r="A69" s="179">
        <v>7</v>
      </c>
      <c r="B69" s="168" t="s">
        <v>109</v>
      </c>
      <c r="C69" s="180">
        <v>2000</v>
      </c>
      <c r="D69" s="169"/>
      <c r="E69" s="168" t="s">
        <v>116</v>
      </c>
      <c r="F69" s="168" t="s">
        <v>87</v>
      </c>
      <c r="G69" s="169">
        <v>1</v>
      </c>
      <c r="H69" s="169" t="s">
        <v>100</v>
      </c>
      <c r="I69" s="170">
        <v>42783</v>
      </c>
    </row>
    <row r="70" spans="1:9" ht="20.25" customHeight="1">
      <c r="A70" s="179">
        <v>8</v>
      </c>
      <c r="B70" s="168" t="s">
        <v>110</v>
      </c>
      <c r="C70" s="180">
        <v>810</v>
      </c>
      <c r="D70" s="169"/>
      <c r="E70" s="168" t="s">
        <v>117</v>
      </c>
      <c r="F70" s="168" t="s">
        <v>82</v>
      </c>
      <c r="G70" s="169">
        <v>1</v>
      </c>
      <c r="H70" s="169" t="s">
        <v>121</v>
      </c>
      <c r="I70" s="170">
        <v>42412</v>
      </c>
    </row>
    <row r="71" spans="1:9" ht="20.25" customHeight="1">
      <c r="A71" s="179">
        <v>9</v>
      </c>
      <c r="B71" s="168" t="s">
        <v>111</v>
      </c>
      <c r="C71" s="180">
        <v>900</v>
      </c>
      <c r="D71" s="169"/>
      <c r="E71" s="168" t="s">
        <v>118</v>
      </c>
      <c r="F71" s="168" t="s">
        <v>82</v>
      </c>
      <c r="G71" s="169">
        <v>1</v>
      </c>
      <c r="H71" s="169" t="s">
        <v>122</v>
      </c>
      <c r="I71" s="170">
        <v>42412</v>
      </c>
    </row>
    <row r="72" spans="1:9" ht="20.25" customHeight="1">
      <c r="A72" s="179">
        <v>10</v>
      </c>
      <c r="B72" s="168" t="s">
        <v>112</v>
      </c>
      <c r="C72" s="180">
        <v>300</v>
      </c>
      <c r="D72" s="169"/>
      <c r="E72" s="168" t="s">
        <v>119</v>
      </c>
      <c r="F72" s="168" t="s">
        <v>82</v>
      </c>
      <c r="G72" s="169">
        <v>1</v>
      </c>
      <c r="H72" s="169" t="s">
        <v>123</v>
      </c>
      <c r="I72" s="170">
        <v>43100</v>
      </c>
    </row>
    <row r="73" spans="1:9" ht="20.25" customHeight="1">
      <c r="A73" s="179">
        <v>11</v>
      </c>
      <c r="B73" s="168" t="s">
        <v>124</v>
      </c>
      <c r="C73" s="180">
        <v>2200</v>
      </c>
      <c r="D73" s="169"/>
      <c r="E73" s="168" t="s">
        <v>125</v>
      </c>
      <c r="F73" s="168" t="s">
        <v>82</v>
      </c>
      <c r="G73" s="169">
        <v>1</v>
      </c>
      <c r="H73" s="169" t="s">
        <v>120</v>
      </c>
      <c r="I73" s="170">
        <v>42733</v>
      </c>
    </row>
    <row r="74" spans="1:9" ht="20.25" customHeight="1">
      <c r="A74" s="179">
        <v>12</v>
      </c>
      <c r="B74" s="168" t="s">
        <v>133</v>
      </c>
      <c r="C74" s="180">
        <v>2300</v>
      </c>
      <c r="D74" s="169"/>
      <c r="E74" s="168" t="s">
        <v>129</v>
      </c>
      <c r="F74" s="168" t="s">
        <v>82</v>
      </c>
      <c r="G74" s="169">
        <v>1</v>
      </c>
      <c r="H74" s="169" t="s">
        <v>121</v>
      </c>
      <c r="I74" s="170">
        <v>43090</v>
      </c>
    </row>
    <row r="75" spans="1:9" ht="20.25" customHeight="1">
      <c r="A75" s="299">
        <v>13</v>
      </c>
      <c r="B75" s="181" t="s">
        <v>103</v>
      </c>
      <c r="C75" s="182">
        <v>2300</v>
      </c>
      <c r="D75" s="183"/>
      <c r="E75" s="181" t="s">
        <v>256</v>
      </c>
      <c r="F75" s="181" t="s">
        <v>82</v>
      </c>
      <c r="G75" s="183">
        <v>2</v>
      </c>
      <c r="H75" s="183"/>
      <c r="I75" s="184">
        <v>43794</v>
      </c>
    </row>
    <row r="76" spans="2:3" s="173" customFormat="1" ht="20.25" customHeight="1">
      <c r="B76" s="173" t="s">
        <v>291</v>
      </c>
      <c r="C76" s="191">
        <f>SUM(C63:C75)</f>
        <v>23899</v>
      </c>
    </row>
    <row r="77" spans="2:3" s="173" customFormat="1" ht="20.25" customHeight="1">
      <c r="B77" s="288" t="s">
        <v>330</v>
      </c>
      <c r="C77" s="224"/>
    </row>
    <row r="78" spans="1:9" s="158" customFormat="1" ht="22.5" customHeight="1">
      <c r="A78" s="219"/>
      <c r="B78" s="220" t="s">
        <v>300</v>
      </c>
      <c r="C78" s="192">
        <f>SUM(C79:C81)</f>
        <v>4200</v>
      </c>
      <c r="D78" s="220"/>
      <c r="E78" s="221"/>
      <c r="F78" s="221"/>
      <c r="G78" s="222"/>
      <c r="H78" s="222"/>
      <c r="I78" s="223"/>
    </row>
    <row r="79" spans="1:9" ht="20.25" customHeight="1">
      <c r="A79" s="179">
        <v>1</v>
      </c>
      <c r="B79" s="168" t="s">
        <v>130</v>
      </c>
      <c r="C79" s="180">
        <v>800</v>
      </c>
      <c r="D79" s="169"/>
      <c r="E79" s="168" t="s">
        <v>126</v>
      </c>
      <c r="F79" s="168" t="s">
        <v>87</v>
      </c>
      <c r="G79" s="169">
        <v>1</v>
      </c>
      <c r="H79" s="169" t="s">
        <v>105</v>
      </c>
      <c r="I79" s="170">
        <v>42735</v>
      </c>
    </row>
    <row r="80" spans="1:9" ht="20.25" customHeight="1">
      <c r="A80" s="179">
        <v>2</v>
      </c>
      <c r="B80" s="168" t="s">
        <v>131</v>
      </c>
      <c r="C80" s="180">
        <v>2400</v>
      </c>
      <c r="D80" s="169"/>
      <c r="E80" s="168" t="s">
        <v>127</v>
      </c>
      <c r="F80" s="168" t="s">
        <v>87</v>
      </c>
      <c r="G80" s="169">
        <v>1</v>
      </c>
      <c r="H80" s="169" t="s">
        <v>105</v>
      </c>
      <c r="I80" s="170">
        <v>42735</v>
      </c>
    </row>
    <row r="81" spans="1:9" ht="20.25" customHeight="1">
      <c r="A81" s="179">
        <v>3</v>
      </c>
      <c r="B81" s="168" t="s">
        <v>132</v>
      </c>
      <c r="C81" s="180">
        <v>1000</v>
      </c>
      <c r="D81" s="169"/>
      <c r="E81" s="168" t="s">
        <v>128</v>
      </c>
      <c r="F81" s="168" t="s">
        <v>87</v>
      </c>
      <c r="G81" s="169">
        <v>1</v>
      </c>
      <c r="H81" s="169" t="s">
        <v>105</v>
      </c>
      <c r="I81" s="170">
        <v>43100</v>
      </c>
    </row>
    <row r="82" spans="1:9" ht="20.25" customHeight="1">
      <c r="A82" s="283"/>
      <c r="B82" s="284"/>
      <c r="C82" s="285"/>
      <c r="D82" s="286"/>
      <c r="E82" s="284"/>
      <c r="F82" s="284"/>
      <c r="G82" s="286"/>
      <c r="H82" s="286"/>
      <c r="I82" s="287"/>
    </row>
    <row r="83" ht="20.25" customHeight="1"/>
    <row r="84" spans="1:9" ht="20.25" customHeight="1">
      <c r="A84" s="315" t="s">
        <v>52</v>
      </c>
      <c r="B84" s="331"/>
      <c r="C84" s="339" t="s">
        <v>273</v>
      </c>
      <c r="D84" s="340"/>
      <c r="E84" s="2"/>
      <c r="F84" s="2"/>
      <c r="G84" s="6"/>
      <c r="H84" s="6"/>
      <c r="I84" s="6"/>
    </row>
    <row r="85" spans="1:9" ht="30.75" customHeight="1">
      <c r="A85" s="315" t="s">
        <v>53</v>
      </c>
      <c r="B85" s="341"/>
      <c r="C85" s="342" t="s">
        <v>293</v>
      </c>
      <c r="D85" s="342"/>
      <c r="E85" s="50"/>
      <c r="F85" s="2"/>
      <c r="G85" s="6"/>
      <c r="H85" s="6"/>
      <c r="I85" s="6"/>
    </row>
    <row r="86" ht="20.25" customHeight="1"/>
    <row r="87" spans="1:9" ht="20.25" customHeight="1">
      <c r="A87" s="344" t="s">
        <v>54</v>
      </c>
      <c r="B87" s="344"/>
      <c r="C87" s="344"/>
      <c r="D87" s="344"/>
      <c r="E87" s="15"/>
      <c r="F87" s="15"/>
      <c r="G87" s="8"/>
      <c r="H87" s="8"/>
      <c r="I87" s="8"/>
    </row>
    <row r="88" spans="1:9" ht="20.25" customHeight="1">
      <c r="A88" s="17" t="s">
        <v>8</v>
      </c>
      <c r="B88" s="18" t="s">
        <v>9</v>
      </c>
      <c r="C88" s="19" t="s">
        <v>56</v>
      </c>
      <c r="D88" s="25" t="s">
        <v>55</v>
      </c>
      <c r="E88" s="15"/>
      <c r="F88" s="15"/>
      <c r="G88" s="8"/>
      <c r="H88" s="8"/>
      <c r="I88" s="8"/>
    </row>
    <row r="89" spans="1:9" ht="20.25" customHeight="1">
      <c r="A89" s="21">
        <v>1</v>
      </c>
      <c r="B89" s="22" t="s">
        <v>4</v>
      </c>
      <c r="C89" s="23">
        <f>SUM(C100:C101,C103,C105:C107)</f>
        <v>10668.93</v>
      </c>
      <c r="D89" s="153" t="s">
        <v>292</v>
      </c>
      <c r="E89" s="15"/>
      <c r="F89" s="15"/>
      <c r="G89" s="8"/>
      <c r="H89" s="8"/>
      <c r="I89" s="8"/>
    </row>
    <row r="90" spans="1:9" ht="20.25" customHeight="1">
      <c r="A90" s="21">
        <v>2</v>
      </c>
      <c r="B90" s="24" t="s">
        <v>5</v>
      </c>
      <c r="C90" s="23">
        <f>SUM(C95:C99,C102,C104)</f>
        <v>6201.69</v>
      </c>
      <c r="D90" s="153" t="s">
        <v>292</v>
      </c>
      <c r="E90" s="15"/>
      <c r="F90" s="15"/>
      <c r="G90" s="8"/>
      <c r="H90" s="8"/>
      <c r="I90" s="8"/>
    </row>
    <row r="91" spans="1:9" s="185" customFormat="1" ht="20.25" customHeight="1">
      <c r="A91" s="86"/>
      <c r="B91" s="87" t="s">
        <v>51</v>
      </c>
      <c r="C91" s="160">
        <f>SUM(C89:C90)</f>
        <v>16870.62</v>
      </c>
      <c r="D91" s="50"/>
      <c r="E91" s="128"/>
      <c r="F91" s="128"/>
      <c r="G91" s="86"/>
      <c r="H91" s="86"/>
      <c r="I91" s="86"/>
    </row>
    <row r="92" spans="1:9" ht="16.5" customHeight="1">
      <c r="A92" s="6"/>
      <c r="B92" s="4"/>
      <c r="C92" s="3"/>
      <c r="D92" s="2"/>
      <c r="E92" s="2"/>
      <c r="F92" s="2"/>
      <c r="G92" s="6"/>
      <c r="H92" s="6"/>
      <c r="I92" s="6"/>
    </row>
    <row r="93" spans="1:9" ht="19.5" customHeight="1" hidden="1">
      <c r="A93" s="6"/>
      <c r="B93" s="2"/>
      <c r="C93" s="5"/>
      <c r="D93" s="2"/>
      <c r="E93" s="2"/>
      <c r="F93" s="2"/>
      <c r="G93" s="6"/>
      <c r="H93" s="6"/>
      <c r="I93" s="6"/>
    </row>
    <row r="94" spans="1:9" ht="20.25" customHeight="1">
      <c r="A94" s="17" t="s">
        <v>8</v>
      </c>
      <c r="B94" s="18" t="s">
        <v>9</v>
      </c>
      <c r="C94" s="19" t="s">
        <v>56</v>
      </c>
      <c r="D94" s="19" t="s">
        <v>55</v>
      </c>
      <c r="E94" s="19" t="s">
        <v>13</v>
      </c>
      <c r="F94" s="18" t="s">
        <v>14</v>
      </c>
      <c r="G94" s="18" t="s">
        <v>15</v>
      </c>
      <c r="H94" s="18" t="s">
        <v>16</v>
      </c>
      <c r="I94" s="20" t="s">
        <v>17</v>
      </c>
    </row>
    <row r="95" spans="1:9" ht="20.25" customHeight="1">
      <c r="A95" s="186">
        <v>1</v>
      </c>
      <c r="B95" s="162" t="s">
        <v>134</v>
      </c>
      <c r="C95" s="163">
        <v>3298</v>
      </c>
      <c r="D95" s="164"/>
      <c r="E95" s="162" t="s">
        <v>147</v>
      </c>
      <c r="F95" s="162" t="s">
        <v>82</v>
      </c>
      <c r="G95" s="164">
        <v>1</v>
      </c>
      <c r="H95" s="164" t="s">
        <v>100</v>
      </c>
      <c r="I95" s="188">
        <v>42369</v>
      </c>
    </row>
    <row r="96" spans="1:9" ht="20.25" customHeight="1">
      <c r="A96" s="187">
        <v>2</v>
      </c>
      <c r="B96" s="165" t="s">
        <v>135</v>
      </c>
      <c r="C96" s="166">
        <v>399</v>
      </c>
      <c r="D96" s="167"/>
      <c r="E96" s="165" t="s">
        <v>148</v>
      </c>
      <c r="F96" s="165" t="s">
        <v>82</v>
      </c>
      <c r="G96" s="167">
        <v>1</v>
      </c>
      <c r="H96" s="167" t="s">
        <v>162</v>
      </c>
      <c r="I96" s="189">
        <v>42733</v>
      </c>
    </row>
    <row r="97" spans="1:9" ht="20.25" customHeight="1">
      <c r="A97" s="187">
        <v>3</v>
      </c>
      <c r="B97" s="165" t="s">
        <v>136</v>
      </c>
      <c r="C97" s="166">
        <v>398</v>
      </c>
      <c r="D97" s="167"/>
      <c r="E97" s="165" t="s">
        <v>149</v>
      </c>
      <c r="F97" s="165" t="s">
        <v>82</v>
      </c>
      <c r="G97" s="167">
        <v>1</v>
      </c>
      <c r="H97" s="167" t="s">
        <v>163</v>
      </c>
      <c r="I97" s="189">
        <v>42671</v>
      </c>
    </row>
    <row r="98" spans="1:9" ht="20.25" customHeight="1">
      <c r="A98" s="187">
        <v>4</v>
      </c>
      <c r="B98" s="165" t="s">
        <v>138</v>
      </c>
      <c r="C98" s="166">
        <v>659</v>
      </c>
      <c r="D98" s="167"/>
      <c r="E98" s="165" t="s">
        <v>151</v>
      </c>
      <c r="F98" s="165" t="s">
        <v>82</v>
      </c>
      <c r="G98" s="167">
        <v>1</v>
      </c>
      <c r="H98" s="167" t="s">
        <v>88</v>
      </c>
      <c r="I98" s="189">
        <v>42733</v>
      </c>
    </row>
    <row r="99" spans="1:9" ht="20.25" customHeight="1">
      <c r="A99" s="187">
        <v>5</v>
      </c>
      <c r="B99" s="165" t="s">
        <v>140</v>
      </c>
      <c r="C99" s="166">
        <v>399.7</v>
      </c>
      <c r="D99" s="167"/>
      <c r="E99" s="165" t="s">
        <v>153</v>
      </c>
      <c r="F99" s="165" t="s">
        <v>82</v>
      </c>
      <c r="G99" s="167">
        <v>1</v>
      </c>
      <c r="H99" s="167" t="s">
        <v>164</v>
      </c>
      <c r="I99" s="189">
        <v>43278</v>
      </c>
    </row>
    <row r="100" spans="1:9" ht="20.25" customHeight="1">
      <c r="A100" s="187">
        <v>6</v>
      </c>
      <c r="B100" s="165" t="s">
        <v>141</v>
      </c>
      <c r="C100" s="166">
        <v>1450</v>
      </c>
      <c r="D100" s="167"/>
      <c r="E100" s="165" t="s">
        <v>154</v>
      </c>
      <c r="F100" s="165" t="s">
        <v>87</v>
      </c>
      <c r="G100" s="167">
        <v>1</v>
      </c>
      <c r="H100" s="167" t="s">
        <v>165</v>
      </c>
      <c r="I100" s="189">
        <v>42551</v>
      </c>
    </row>
    <row r="101" spans="1:9" ht="20.25" customHeight="1">
      <c r="A101" s="187">
        <v>7</v>
      </c>
      <c r="B101" s="165" t="s">
        <v>142</v>
      </c>
      <c r="C101" s="166">
        <v>1845</v>
      </c>
      <c r="D101" s="167"/>
      <c r="E101" s="165" t="s">
        <v>155</v>
      </c>
      <c r="F101" s="165" t="s">
        <v>87</v>
      </c>
      <c r="G101" s="167">
        <v>1</v>
      </c>
      <c r="H101" s="167" t="s">
        <v>165</v>
      </c>
      <c r="I101" s="189">
        <v>42733</v>
      </c>
    </row>
    <row r="102" spans="1:9" ht="20.25" customHeight="1">
      <c r="A102" s="187">
        <v>8</v>
      </c>
      <c r="B102" s="165" t="s">
        <v>143</v>
      </c>
      <c r="C102" s="166">
        <v>549</v>
      </c>
      <c r="D102" s="167"/>
      <c r="E102" s="165" t="s">
        <v>156</v>
      </c>
      <c r="F102" s="165" t="s">
        <v>82</v>
      </c>
      <c r="G102" s="167">
        <v>1</v>
      </c>
      <c r="H102" s="167" t="s">
        <v>120</v>
      </c>
      <c r="I102" s="189">
        <v>42733</v>
      </c>
    </row>
    <row r="103" spans="1:9" ht="20.25" customHeight="1">
      <c r="A103" s="187">
        <v>9</v>
      </c>
      <c r="B103" s="165" t="s">
        <v>144</v>
      </c>
      <c r="C103" s="166">
        <v>1473.94</v>
      </c>
      <c r="D103" s="167"/>
      <c r="E103" s="165" t="s">
        <v>157</v>
      </c>
      <c r="F103" s="165" t="s">
        <v>87</v>
      </c>
      <c r="G103" s="167">
        <v>1</v>
      </c>
      <c r="H103" s="167" t="s">
        <v>120</v>
      </c>
      <c r="I103" s="189">
        <v>43343</v>
      </c>
    </row>
    <row r="104" spans="1:9" ht="20.25" customHeight="1">
      <c r="A104" s="187">
        <v>10</v>
      </c>
      <c r="B104" s="165" t="s">
        <v>145</v>
      </c>
      <c r="C104" s="166">
        <v>498.99</v>
      </c>
      <c r="D104" s="167"/>
      <c r="E104" s="165" t="s">
        <v>158</v>
      </c>
      <c r="F104" s="165" t="s">
        <v>82</v>
      </c>
      <c r="G104" s="167">
        <v>1</v>
      </c>
      <c r="H104" s="167" t="s">
        <v>120</v>
      </c>
      <c r="I104" s="189">
        <v>42627</v>
      </c>
    </row>
    <row r="105" spans="1:9" ht="20.25" customHeight="1">
      <c r="A105" s="187">
        <v>11</v>
      </c>
      <c r="B105" s="165" t="s">
        <v>142</v>
      </c>
      <c r="C105" s="166">
        <v>3600</v>
      </c>
      <c r="D105" s="167"/>
      <c r="E105" s="165" t="s">
        <v>159</v>
      </c>
      <c r="F105" s="165" t="s">
        <v>87</v>
      </c>
      <c r="G105" s="167">
        <v>3</v>
      </c>
      <c r="H105" s="167" t="s">
        <v>100</v>
      </c>
      <c r="I105" s="189">
        <v>43074</v>
      </c>
    </row>
    <row r="106" spans="1:9" ht="20.25" customHeight="1">
      <c r="A106" s="187">
        <v>12</v>
      </c>
      <c r="B106" s="165" t="s">
        <v>146</v>
      </c>
      <c r="C106" s="166">
        <v>599.99</v>
      </c>
      <c r="D106" s="167"/>
      <c r="E106" s="165" t="s">
        <v>160</v>
      </c>
      <c r="F106" s="165" t="s">
        <v>87</v>
      </c>
      <c r="G106" s="167">
        <v>3</v>
      </c>
      <c r="H106" s="167" t="s">
        <v>122</v>
      </c>
      <c r="I106" s="189">
        <v>43089</v>
      </c>
    </row>
    <row r="107" spans="1:9" ht="20.25" customHeight="1">
      <c r="A107" s="187">
        <v>13</v>
      </c>
      <c r="B107" s="165" t="s">
        <v>142</v>
      </c>
      <c r="C107" s="166">
        <v>1700</v>
      </c>
      <c r="D107" s="167"/>
      <c r="E107" s="165" t="s">
        <v>161</v>
      </c>
      <c r="F107" s="165" t="s">
        <v>87</v>
      </c>
      <c r="G107" s="167">
        <v>1</v>
      </c>
      <c r="H107" s="167" t="s">
        <v>122</v>
      </c>
      <c r="I107" s="189">
        <v>43089</v>
      </c>
    </row>
    <row r="108" spans="1:9" s="171" customFormat="1" ht="20.25" customHeight="1">
      <c r="A108" s="172"/>
      <c r="B108" s="173" t="s">
        <v>291</v>
      </c>
      <c r="C108" s="190">
        <f>SUM(C95:C107)</f>
        <v>16870.620000000003</v>
      </c>
      <c r="G108" s="172"/>
      <c r="H108" s="172"/>
      <c r="I108" s="172"/>
    </row>
    <row r="109" spans="2:3" s="173" customFormat="1" ht="20.25" customHeight="1">
      <c r="B109" s="288" t="s">
        <v>331</v>
      </c>
      <c r="C109" s="224"/>
    </row>
    <row r="110" spans="1:9" s="289" customFormat="1" ht="22.5" customHeight="1">
      <c r="A110" s="219"/>
      <c r="B110" s="220" t="s">
        <v>300</v>
      </c>
      <c r="C110" s="192">
        <f>SUM(C111:C112)</f>
        <v>2021</v>
      </c>
      <c r="D110" s="220"/>
      <c r="E110" s="221"/>
      <c r="F110" s="221"/>
      <c r="G110" s="222"/>
      <c r="H110" s="222"/>
      <c r="I110" s="223"/>
    </row>
    <row r="111" spans="1:9" s="282" customFormat="1" ht="20.25" customHeight="1">
      <c r="A111" s="187">
        <v>1</v>
      </c>
      <c r="B111" s="165" t="s">
        <v>137</v>
      </c>
      <c r="C111" s="166">
        <v>362</v>
      </c>
      <c r="D111" s="167"/>
      <c r="E111" s="165" t="s">
        <v>150</v>
      </c>
      <c r="F111" s="165" t="s">
        <v>82</v>
      </c>
      <c r="G111" s="167">
        <v>1</v>
      </c>
      <c r="H111" s="167" t="s">
        <v>88</v>
      </c>
      <c r="I111" s="189">
        <v>42619</v>
      </c>
    </row>
    <row r="112" spans="1:9" s="282" customFormat="1" ht="20.25" customHeight="1">
      <c r="A112" s="187">
        <v>2</v>
      </c>
      <c r="B112" s="165" t="s">
        <v>139</v>
      </c>
      <c r="C112" s="166">
        <v>1659</v>
      </c>
      <c r="D112" s="167"/>
      <c r="E112" s="165" t="s">
        <v>152</v>
      </c>
      <c r="F112" s="165" t="s">
        <v>87</v>
      </c>
      <c r="G112" s="167">
        <v>1</v>
      </c>
      <c r="H112" s="167" t="s">
        <v>88</v>
      </c>
      <c r="I112" s="189">
        <v>42753</v>
      </c>
    </row>
    <row r="113" spans="1:9" s="282" customFormat="1" ht="20.25" customHeight="1">
      <c r="A113" s="290"/>
      <c r="B113" s="291"/>
      <c r="C113" s="292"/>
      <c r="D113" s="293"/>
      <c r="E113" s="291"/>
      <c r="F113" s="291"/>
      <c r="G113" s="293"/>
      <c r="H113" s="293"/>
      <c r="I113" s="294"/>
    </row>
    <row r="114" ht="33.75" customHeight="1"/>
    <row r="115" spans="1:9" ht="20.25" customHeight="1">
      <c r="A115" s="315" t="s">
        <v>52</v>
      </c>
      <c r="B115" s="331"/>
      <c r="C115" s="339" t="s">
        <v>273</v>
      </c>
      <c r="D115" s="340"/>
      <c r="E115" s="2"/>
      <c r="F115" s="2"/>
      <c r="G115" s="6"/>
      <c r="H115" s="6"/>
      <c r="I115" s="6"/>
    </row>
    <row r="116" spans="1:9" ht="28.5" customHeight="1">
      <c r="A116" s="315" t="s">
        <v>53</v>
      </c>
      <c r="B116" s="341"/>
      <c r="C116" s="342" t="s">
        <v>294</v>
      </c>
      <c r="D116" s="342"/>
      <c r="E116" s="50"/>
      <c r="F116" s="2"/>
      <c r="G116" s="6"/>
      <c r="H116" s="6"/>
      <c r="I116" s="6"/>
    </row>
    <row r="117" ht="20.25" customHeight="1"/>
    <row r="118" spans="1:9" ht="20.25" customHeight="1">
      <c r="A118" s="343" t="s">
        <v>54</v>
      </c>
      <c r="B118" s="343"/>
      <c r="C118" s="343"/>
      <c r="D118" s="343"/>
      <c r="E118" s="15"/>
      <c r="F118" s="15"/>
      <c r="G118" s="8"/>
      <c r="H118" s="8"/>
      <c r="I118" s="8"/>
    </row>
    <row r="119" spans="1:9" ht="20.25" customHeight="1">
      <c r="A119" s="17" t="s">
        <v>8</v>
      </c>
      <c r="B119" s="18" t="s">
        <v>9</v>
      </c>
      <c r="C119" s="19" t="s">
        <v>56</v>
      </c>
      <c r="D119" s="25" t="s">
        <v>55</v>
      </c>
      <c r="E119" s="15"/>
      <c r="F119" s="15"/>
      <c r="G119" s="8"/>
      <c r="H119" s="8"/>
      <c r="I119" s="8"/>
    </row>
    <row r="120" spans="1:9" ht="20.25" customHeight="1">
      <c r="A120" s="21">
        <v>1</v>
      </c>
      <c r="B120" s="22" t="s">
        <v>4</v>
      </c>
      <c r="C120" s="23">
        <f>SUM(C127,C132,C135:C137)</f>
        <v>6832</v>
      </c>
      <c r="D120" s="153" t="s">
        <v>292</v>
      </c>
      <c r="E120" s="15"/>
      <c r="F120" s="15"/>
      <c r="G120" s="8"/>
      <c r="H120" s="8"/>
      <c r="I120" s="8"/>
    </row>
    <row r="121" spans="1:9" ht="20.25" customHeight="1">
      <c r="A121" s="21">
        <v>2</v>
      </c>
      <c r="B121" s="24" t="s">
        <v>5</v>
      </c>
      <c r="C121" s="23">
        <f>SUM(C126,C128:C131,C133:C134)</f>
        <v>5952.7699999999995</v>
      </c>
      <c r="D121" s="153" t="s">
        <v>292</v>
      </c>
      <c r="E121" s="15"/>
      <c r="F121" s="15"/>
      <c r="G121" s="8"/>
      <c r="H121" s="8"/>
      <c r="I121" s="8"/>
    </row>
    <row r="122" spans="1:9" s="185" customFormat="1" ht="20.25" customHeight="1">
      <c r="A122" s="86"/>
      <c r="B122" s="87" t="s">
        <v>51</v>
      </c>
      <c r="C122" s="160">
        <f>SUM(C120:C121)</f>
        <v>12784.77</v>
      </c>
      <c r="D122" s="50"/>
      <c r="E122" s="128"/>
      <c r="F122" s="128"/>
      <c r="G122" s="86"/>
      <c r="H122" s="86"/>
      <c r="I122" s="86"/>
    </row>
    <row r="123" spans="1:9" ht="15" customHeight="1">
      <c r="A123" s="6"/>
      <c r="B123" s="4"/>
      <c r="C123" s="3"/>
      <c r="D123" s="2"/>
      <c r="E123" s="2"/>
      <c r="F123" s="2"/>
      <c r="G123" s="6"/>
      <c r="H123" s="6"/>
      <c r="I123" s="6"/>
    </row>
    <row r="124" spans="1:9" ht="19.5" customHeight="1" hidden="1">
      <c r="A124" s="6"/>
      <c r="B124" s="2"/>
      <c r="C124" s="5"/>
      <c r="D124" s="2"/>
      <c r="E124" s="2"/>
      <c r="F124" s="2"/>
      <c r="G124" s="6"/>
      <c r="H124" s="6"/>
      <c r="I124" s="6"/>
    </row>
    <row r="125" spans="1:9" ht="20.25" customHeight="1">
      <c r="A125" s="17" t="s">
        <v>8</v>
      </c>
      <c r="B125" s="18" t="s">
        <v>9</v>
      </c>
      <c r="C125" s="19" t="s">
        <v>56</v>
      </c>
      <c r="D125" s="19" t="s">
        <v>55</v>
      </c>
      <c r="E125" s="19" t="s">
        <v>13</v>
      </c>
      <c r="F125" s="18" t="s">
        <v>14</v>
      </c>
      <c r="G125" s="18" t="s">
        <v>15</v>
      </c>
      <c r="H125" s="18" t="s">
        <v>16</v>
      </c>
      <c r="I125" s="20" t="s">
        <v>17</v>
      </c>
    </row>
    <row r="126" spans="1:9" ht="20.25" customHeight="1">
      <c r="A126" s="194">
        <v>1</v>
      </c>
      <c r="B126" s="175" t="s">
        <v>134</v>
      </c>
      <c r="C126" s="176">
        <v>1599</v>
      </c>
      <c r="D126" s="177"/>
      <c r="E126" s="175" t="s">
        <v>176</v>
      </c>
      <c r="F126" s="175" t="s">
        <v>82</v>
      </c>
      <c r="G126" s="177">
        <v>1</v>
      </c>
      <c r="H126" s="177" t="s">
        <v>186</v>
      </c>
      <c r="I126" s="195">
        <v>43123</v>
      </c>
    </row>
    <row r="127" spans="1:9" ht="20.25" customHeight="1">
      <c r="A127" s="196">
        <v>2</v>
      </c>
      <c r="B127" s="168" t="s">
        <v>168</v>
      </c>
      <c r="C127" s="180">
        <v>360</v>
      </c>
      <c r="D127" s="169"/>
      <c r="E127" s="168" t="s">
        <v>176</v>
      </c>
      <c r="F127" s="168" t="s">
        <v>87</v>
      </c>
      <c r="G127" s="169">
        <v>1</v>
      </c>
      <c r="H127" s="169" t="s">
        <v>186</v>
      </c>
      <c r="I127" s="197">
        <v>43123</v>
      </c>
    </row>
    <row r="128" spans="1:9" ht="20.25" customHeight="1">
      <c r="A128" s="196">
        <v>3</v>
      </c>
      <c r="B128" s="168" t="s">
        <v>145</v>
      </c>
      <c r="C128" s="180">
        <v>599.99</v>
      </c>
      <c r="D128" s="169"/>
      <c r="E128" s="168" t="s">
        <v>177</v>
      </c>
      <c r="F128" s="168" t="s">
        <v>82</v>
      </c>
      <c r="G128" s="169">
        <v>1</v>
      </c>
      <c r="H128" s="169" t="s">
        <v>163</v>
      </c>
      <c r="I128" s="197">
        <v>43171</v>
      </c>
    </row>
    <row r="129" spans="1:9" ht="20.25" customHeight="1">
      <c r="A129" s="196">
        <v>4</v>
      </c>
      <c r="B129" s="168" t="s">
        <v>166</v>
      </c>
      <c r="C129" s="180">
        <v>399.99</v>
      </c>
      <c r="D129" s="169"/>
      <c r="E129" s="168" t="s">
        <v>178</v>
      </c>
      <c r="F129" s="168" t="s">
        <v>82</v>
      </c>
      <c r="G129" s="169">
        <v>1</v>
      </c>
      <c r="H129" s="169" t="s">
        <v>165</v>
      </c>
      <c r="I129" s="197">
        <v>43171</v>
      </c>
    </row>
    <row r="130" spans="1:9" ht="20.25" customHeight="1">
      <c r="A130" s="196">
        <v>5</v>
      </c>
      <c r="B130" s="168" t="s">
        <v>169</v>
      </c>
      <c r="C130" s="180">
        <v>359</v>
      </c>
      <c r="D130" s="169"/>
      <c r="E130" s="168" t="s">
        <v>179</v>
      </c>
      <c r="F130" s="168" t="s">
        <v>82</v>
      </c>
      <c r="G130" s="169">
        <v>1</v>
      </c>
      <c r="H130" s="169" t="s">
        <v>165</v>
      </c>
      <c r="I130" s="197">
        <v>42509</v>
      </c>
    </row>
    <row r="131" spans="1:9" ht="20.25" customHeight="1">
      <c r="A131" s="196">
        <v>6</v>
      </c>
      <c r="B131" s="168" t="s">
        <v>170</v>
      </c>
      <c r="C131" s="180">
        <v>369.99</v>
      </c>
      <c r="D131" s="169"/>
      <c r="E131" s="168" t="s">
        <v>180</v>
      </c>
      <c r="F131" s="168" t="s">
        <v>82</v>
      </c>
      <c r="G131" s="169">
        <v>1</v>
      </c>
      <c r="H131" s="169" t="s">
        <v>165</v>
      </c>
      <c r="I131" s="197">
        <v>42641</v>
      </c>
    </row>
    <row r="132" spans="1:9" ht="20.25" customHeight="1">
      <c r="A132" s="196">
        <v>7</v>
      </c>
      <c r="B132" s="168" t="s">
        <v>175</v>
      </c>
      <c r="C132" s="180">
        <v>1500</v>
      </c>
      <c r="D132" s="169"/>
      <c r="E132" s="168" t="s">
        <v>181</v>
      </c>
      <c r="F132" s="168" t="s">
        <v>87</v>
      </c>
      <c r="G132" s="169">
        <v>1</v>
      </c>
      <c r="H132" s="169" t="s">
        <v>165</v>
      </c>
      <c r="I132" s="197">
        <v>42705</v>
      </c>
    </row>
    <row r="133" spans="1:9" ht="20.25" customHeight="1">
      <c r="A133" s="196">
        <v>8</v>
      </c>
      <c r="B133" s="168" t="s">
        <v>171</v>
      </c>
      <c r="C133" s="180">
        <v>2399</v>
      </c>
      <c r="D133" s="169"/>
      <c r="E133" s="168" t="s">
        <v>182</v>
      </c>
      <c r="F133" s="168" t="s">
        <v>82</v>
      </c>
      <c r="G133" s="169">
        <v>1</v>
      </c>
      <c r="H133" s="169" t="s">
        <v>187</v>
      </c>
      <c r="I133" s="197">
        <v>42606</v>
      </c>
    </row>
    <row r="134" spans="1:9" ht="20.25" customHeight="1">
      <c r="A134" s="196">
        <v>9</v>
      </c>
      <c r="B134" s="168" t="s">
        <v>172</v>
      </c>
      <c r="C134" s="180">
        <v>225.8</v>
      </c>
      <c r="D134" s="169"/>
      <c r="E134" s="168" t="s">
        <v>183</v>
      </c>
      <c r="F134" s="168" t="s">
        <v>82</v>
      </c>
      <c r="G134" s="169">
        <v>1</v>
      </c>
      <c r="H134" s="169" t="s">
        <v>187</v>
      </c>
      <c r="I134" s="197">
        <v>42606</v>
      </c>
    </row>
    <row r="135" spans="1:9" ht="20.25" customHeight="1">
      <c r="A135" s="196">
        <v>10</v>
      </c>
      <c r="B135" s="168" t="s">
        <v>173</v>
      </c>
      <c r="C135" s="180">
        <v>1803</v>
      </c>
      <c r="D135" s="169"/>
      <c r="E135" s="168" t="s">
        <v>184</v>
      </c>
      <c r="F135" s="168" t="s">
        <v>87</v>
      </c>
      <c r="G135" s="169">
        <v>1</v>
      </c>
      <c r="H135" s="169" t="s">
        <v>187</v>
      </c>
      <c r="I135" s="197">
        <v>42606</v>
      </c>
    </row>
    <row r="136" spans="1:9" ht="20.25" customHeight="1">
      <c r="A136" s="196">
        <v>11</v>
      </c>
      <c r="B136" s="168" t="s">
        <v>174</v>
      </c>
      <c r="C136" s="180">
        <v>1579</v>
      </c>
      <c r="D136" s="169"/>
      <c r="E136" s="168" t="s">
        <v>185</v>
      </c>
      <c r="F136" s="168" t="s">
        <v>87</v>
      </c>
      <c r="G136" s="169">
        <v>1</v>
      </c>
      <c r="H136" s="169" t="s">
        <v>187</v>
      </c>
      <c r="I136" s="197">
        <v>42606</v>
      </c>
    </row>
    <row r="137" spans="1:9" ht="20.25" customHeight="1">
      <c r="A137" s="196">
        <v>12</v>
      </c>
      <c r="B137" s="168" t="s">
        <v>168</v>
      </c>
      <c r="C137" s="180">
        <v>1590</v>
      </c>
      <c r="D137" s="169"/>
      <c r="E137" s="168"/>
      <c r="F137" s="168" t="s">
        <v>87</v>
      </c>
      <c r="G137" s="169">
        <v>1</v>
      </c>
      <c r="H137" s="169" t="s">
        <v>165</v>
      </c>
      <c r="I137" s="197">
        <v>43539</v>
      </c>
    </row>
    <row r="138" spans="1:9" s="171" customFormat="1" ht="20.25" customHeight="1">
      <c r="A138" s="172"/>
      <c r="B138" s="173" t="s">
        <v>291</v>
      </c>
      <c r="C138" s="190">
        <f>SUM(C126:C137)</f>
        <v>12784.77</v>
      </c>
      <c r="G138" s="172"/>
      <c r="H138" s="172"/>
      <c r="I138" s="172"/>
    </row>
    <row r="139" spans="1:9" s="171" customFormat="1" ht="20.25" customHeight="1">
      <c r="A139" s="172"/>
      <c r="B139" s="173"/>
      <c r="C139" s="193"/>
      <c r="G139" s="172"/>
      <c r="H139" s="172"/>
      <c r="I139" s="172"/>
    </row>
    <row r="140" ht="20.25" customHeight="1">
      <c r="C140" s="157"/>
    </row>
    <row r="141" spans="1:9" ht="25.5" customHeight="1">
      <c r="A141" s="315" t="s">
        <v>52</v>
      </c>
      <c r="B141" s="331"/>
      <c r="C141" s="339" t="s">
        <v>273</v>
      </c>
      <c r="D141" s="340"/>
      <c r="E141" s="2"/>
      <c r="F141" s="2"/>
      <c r="G141" s="6"/>
      <c r="H141" s="6"/>
      <c r="I141" s="6"/>
    </row>
    <row r="142" spans="1:9" ht="39.75" customHeight="1">
      <c r="A142" s="315" t="s">
        <v>53</v>
      </c>
      <c r="B142" s="341"/>
      <c r="C142" s="342" t="s">
        <v>302</v>
      </c>
      <c r="D142" s="342"/>
      <c r="E142" s="50"/>
      <c r="F142" s="2"/>
      <c r="G142" s="6"/>
      <c r="H142" s="6"/>
      <c r="I142" s="6"/>
    </row>
    <row r="143" ht="20.25" customHeight="1"/>
    <row r="144" spans="1:9" ht="20.25" customHeight="1">
      <c r="A144" s="344" t="s">
        <v>54</v>
      </c>
      <c r="B144" s="344"/>
      <c r="C144" s="344"/>
      <c r="D144" s="344"/>
      <c r="E144" s="15"/>
      <c r="F144" s="15"/>
      <c r="G144" s="8"/>
      <c r="H144" s="8"/>
      <c r="I144" s="8"/>
    </row>
    <row r="145" spans="1:9" ht="20.25" customHeight="1">
      <c r="A145" s="17" t="s">
        <v>8</v>
      </c>
      <c r="B145" s="18" t="s">
        <v>9</v>
      </c>
      <c r="C145" s="19" t="s">
        <v>56</v>
      </c>
      <c r="D145" s="25" t="s">
        <v>55</v>
      </c>
      <c r="E145" s="15"/>
      <c r="F145" s="15"/>
      <c r="G145" s="8"/>
      <c r="H145" s="8"/>
      <c r="I145" s="8"/>
    </row>
    <row r="146" spans="1:9" ht="20.25" customHeight="1">
      <c r="A146" s="21">
        <v>1</v>
      </c>
      <c r="B146" s="22" t="s">
        <v>4</v>
      </c>
      <c r="C146" s="23">
        <f>SUM(C152:C153,C155,C158:C159,C161:C162,C166)</f>
        <v>20768.55</v>
      </c>
      <c r="D146" s="153" t="s">
        <v>292</v>
      </c>
      <c r="E146" s="15"/>
      <c r="F146" s="15"/>
      <c r="G146" s="8"/>
      <c r="H146" s="8"/>
      <c r="I146" s="8"/>
    </row>
    <row r="147" spans="1:9" ht="20.25" customHeight="1">
      <c r="A147" s="21">
        <v>2</v>
      </c>
      <c r="B147" s="24" t="s">
        <v>5</v>
      </c>
      <c r="C147" s="23">
        <f>SUM(C154,C156:C157,C160,C163:C164,C165)</f>
        <v>12349.18</v>
      </c>
      <c r="D147" s="153" t="s">
        <v>292</v>
      </c>
      <c r="E147" s="15"/>
      <c r="F147" s="15"/>
      <c r="G147" s="8"/>
      <c r="H147" s="8"/>
      <c r="I147" s="8"/>
    </row>
    <row r="148" spans="1:9" s="185" customFormat="1" ht="20.25" customHeight="1">
      <c r="A148" s="86"/>
      <c r="B148" s="87" t="s">
        <v>51</v>
      </c>
      <c r="C148" s="160">
        <f>SUM(C146:C147)</f>
        <v>33117.729999999996</v>
      </c>
      <c r="D148" s="50"/>
      <c r="E148" s="128"/>
      <c r="F148" s="128"/>
      <c r="G148" s="86"/>
      <c r="H148" s="86"/>
      <c r="I148" s="86"/>
    </row>
    <row r="149" spans="1:9" ht="18.75" customHeight="1">
      <c r="A149" s="6"/>
      <c r="B149" s="4"/>
      <c r="C149" s="3"/>
      <c r="D149" s="2"/>
      <c r="E149" s="2"/>
      <c r="F149" s="2"/>
      <c r="G149" s="6"/>
      <c r="H149" s="6"/>
      <c r="I149" s="6"/>
    </row>
    <row r="150" spans="1:9" ht="19.5" customHeight="1" hidden="1">
      <c r="A150" s="6"/>
      <c r="B150" s="2"/>
      <c r="C150" s="5"/>
      <c r="D150" s="2"/>
      <c r="E150" s="2"/>
      <c r="F150" s="2"/>
      <c r="G150" s="6"/>
      <c r="H150" s="6"/>
      <c r="I150" s="6"/>
    </row>
    <row r="151" spans="1:9" ht="20.25" customHeight="1">
      <c r="A151" s="17" t="s">
        <v>8</v>
      </c>
      <c r="B151" s="18" t="s">
        <v>9</v>
      </c>
      <c r="C151" s="19" t="s">
        <v>56</v>
      </c>
      <c r="D151" s="19" t="s">
        <v>55</v>
      </c>
      <c r="E151" s="19" t="s">
        <v>13</v>
      </c>
      <c r="F151" s="18" t="s">
        <v>14</v>
      </c>
      <c r="G151" s="18" t="s">
        <v>15</v>
      </c>
      <c r="H151" s="18" t="s">
        <v>16</v>
      </c>
      <c r="I151" s="20" t="s">
        <v>17</v>
      </c>
    </row>
    <row r="152" spans="1:9" ht="20.25" customHeight="1">
      <c r="A152" s="154">
        <v>1</v>
      </c>
      <c r="B152" s="155" t="s">
        <v>224</v>
      </c>
      <c r="C152" s="156">
        <v>3499.35</v>
      </c>
      <c r="D152" s="150"/>
      <c r="E152" s="155" t="s">
        <v>232</v>
      </c>
      <c r="F152" s="155" t="s">
        <v>87</v>
      </c>
      <c r="G152" s="150">
        <v>1</v>
      </c>
      <c r="H152" s="150" t="s">
        <v>244</v>
      </c>
      <c r="I152" s="161">
        <v>41827</v>
      </c>
    </row>
    <row r="153" spans="1:9" ht="20.25" customHeight="1">
      <c r="A153" s="154">
        <v>2</v>
      </c>
      <c r="B153" s="155" t="s">
        <v>225</v>
      </c>
      <c r="C153" s="156">
        <v>996.3</v>
      </c>
      <c r="D153" s="150"/>
      <c r="E153" s="155" t="s">
        <v>233</v>
      </c>
      <c r="F153" s="155" t="s">
        <v>87</v>
      </c>
      <c r="G153" s="150">
        <v>1</v>
      </c>
      <c r="H153" s="150" t="s">
        <v>244</v>
      </c>
      <c r="I153" s="161">
        <v>42801</v>
      </c>
    </row>
    <row r="154" spans="1:9" ht="20.25" customHeight="1">
      <c r="A154" s="154">
        <v>3</v>
      </c>
      <c r="B154" s="155" t="s">
        <v>226</v>
      </c>
      <c r="C154" s="156">
        <v>1451.4</v>
      </c>
      <c r="D154" s="150"/>
      <c r="E154" s="155" t="s">
        <v>234</v>
      </c>
      <c r="F154" s="155" t="s">
        <v>82</v>
      </c>
      <c r="G154" s="150">
        <v>1</v>
      </c>
      <c r="H154" s="150" t="s">
        <v>244</v>
      </c>
      <c r="I154" s="161">
        <v>42756</v>
      </c>
    </row>
    <row r="155" spans="1:9" ht="20.25" customHeight="1">
      <c r="A155" s="154">
        <v>4</v>
      </c>
      <c r="B155" s="155" t="s">
        <v>225</v>
      </c>
      <c r="C155" s="156">
        <v>984</v>
      </c>
      <c r="D155" s="150"/>
      <c r="E155" s="155" t="s">
        <v>235</v>
      </c>
      <c r="F155" s="155" t="s">
        <v>87</v>
      </c>
      <c r="G155" s="150">
        <v>1</v>
      </c>
      <c r="H155" s="150" t="s">
        <v>244</v>
      </c>
      <c r="I155" s="161">
        <v>42787</v>
      </c>
    </row>
    <row r="156" spans="1:9" ht="20.25" customHeight="1">
      <c r="A156" s="154">
        <v>5</v>
      </c>
      <c r="B156" s="155" t="s">
        <v>227</v>
      </c>
      <c r="C156" s="156">
        <v>1353</v>
      </c>
      <c r="D156" s="150"/>
      <c r="E156" s="155" t="s">
        <v>236</v>
      </c>
      <c r="F156" s="155" t="s">
        <v>82</v>
      </c>
      <c r="G156" s="150">
        <v>2</v>
      </c>
      <c r="H156" s="150" t="s">
        <v>244</v>
      </c>
      <c r="I156" s="161">
        <v>42935</v>
      </c>
    </row>
    <row r="157" spans="1:9" ht="20.25" customHeight="1">
      <c r="A157" s="154">
        <v>6</v>
      </c>
      <c r="B157" s="155" t="s">
        <v>227</v>
      </c>
      <c r="C157" s="156">
        <v>688.8</v>
      </c>
      <c r="D157" s="150"/>
      <c r="E157" s="155" t="s">
        <v>237</v>
      </c>
      <c r="F157" s="155" t="s">
        <v>82</v>
      </c>
      <c r="G157" s="150">
        <v>1</v>
      </c>
      <c r="H157" s="150" t="s">
        <v>244</v>
      </c>
      <c r="I157" s="161">
        <v>43038</v>
      </c>
    </row>
    <row r="158" spans="1:9" ht="20.25" customHeight="1">
      <c r="A158" s="154">
        <v>7</v>
      </c>
      <c r="B158" s="155" t="s">
        <v>228</v>
      </c>
      <c r="C158" s="156">
        <v>1943.4</v>
      </c>
      <c r="D158" s="150"/>
      <c r="E158" s="155" t="s">
        <v>238</v>
      </c>
      <c r="F158" s="155" t="s">
        <v>87</v>
      </c>
      <c r="G158" s="150">
        <v>1</v>
      </c>
      <c r="H158" s="150" t="s">
        <v>244</v>
      </c>
      <c r="I158" s="161">
        <v>43097</v>
      </c>
    </row>
    <row r="159" spans="1:9" ht="20.25" customHeight="1">
      <c r="A159" s="154">
        <v>8</v>
      </c>
      <c r="B159" s="155" t="s">
        <v>225</v>
      </c>
      <c r="C159" s="156">
        <v>959.4</v>
      </c>
      <c r="D159" s="150"/>
      <c r="E159" s="155" t="s">
        <v>239</v>
      </c>
      <c r="F159" s="155" t="s">
        <v>87</v>
      </c>
      <c r="G159" s="150">
        <v>1</v>
      </c>
      <c r="H159" s="150" t="s">
        <v>244</v>
      </c>
      <c r="I159" s="161">
        <v>43068</v>
      </c>
    </row>
    <row r="160" spans="1:9" ht="20.25" customHeight="1">
      <c r="A160" s="154">
        <v>9</v>
      </c>
      <c r="B160" s="155" t="s">
        <v>227</v>
      </c>
      <c r="C160" s="156">
        <v>2583</v>
      </c>
      <c r="D160" s="150"/>
      <c r="E160" s="155" t="s">
        <v>240</v>
      </c>
      <c r="F160" s="155" t="s">
        <v>82</v>
      </c>
      <c r="G160" s="150">
        <v>1</v>
      </c>
      <c r="H160" s="150" t="s">
        <v>244</v>
      </c>
      <c r="I160" s="161">
        <v>43157</v>
      </c>
    </row>
    <row r="161" spans="1:9" ht="20.25" customHeight="1">
      <c r="A161" s="154">
        <v>10</v>
      </c>
      <c r="B161" s="155" t="s">
        <v>231</v>
      </c>
      <c r="C161" s="156">
        <v>934.8</v>
      </c>
      <c r="D161" s="150"/>
      <c r="E161" s="155" t="s">
        <v>243</v>
      </c>
      <c r="F161" s="155" t="s">
        <v>87</v>
      </c>
      <c r="G161" s="150">
        <v>1</v>
      </c>
      <c r="H161" s="150" t="s">
        <v>244</v>
      </c>
      <c r="I161" s="161">
        <v>43297</v>
      </c>
    </row>
    <row r="162" spans="1:9" ht="20.25" customHeight="1">
      <c r="A162" s="154">
        <v>11</v>
      </c>
      <c r="B162" s="155" t="s">
        <v>231</v>
      </c>
      <c r="C162" s="156">
        <v>418.2</v>
      </c>
      <c r="D162" s="150"/>
      <c r="E162" s="155" t="s">
        <v>249</v>
      </c>
      <c r="F162" s="155" t="s">
        <v>87</v>
      </c>
      <c r="G162" s="150">
        <v>1</v>
      </c>
      <c r="H162" s="150" t="s">
        <v>244</v>
      </c>
      <c r="I162" s="161">
        <v>43626</v>
      </c>
    </row>
    <row r="163" spans="1:9" ht="20.25" customHeight="1">
      <c r="A163" s="154">
        <v>12</v>
      </c>
      <c r="B163" s="155" t="s">
        <v>247</v>
      </c>
      <c r="C163" s="156">
        <v>338.98</v>
      </c>
      <c r="D163" s="150"/>
      <c r="E163" s="155" t="s">
        <v>248</v>
      </c>
      <c r="F163" s="155" t="s">
        <v>82</v>
      </c>
      <c r="G163" s="150">
        <v>1</v>
      </c>
      <c r="H163" s="150" t="s">
        <v>244</v>
      </c>
      <c r="I163" s="161">
        <v>43726</v>
      </c>
    </row>
    <row r="164" spans="1:9" ht="20.25" customHeight="1">
      <c r="A164" s="154">
        <v>13</v>
      </c>
      <c r="B164" s="155" t="s">
        <v>247</v>
      </c>
      <c r="C164" s="156">
        <v>399</v>
      </c>
      <c r="D164" s="150"/>
      <c r="E164" s="155" t="s">
        <v>250</v>
      </c>
      <c r="F164" s="155" t="s">
        <v>82</v>
      </c>
      <c r="G164" s="150">
        <v>1</v>
      </c>
      <c r="H164" s="150" t="s">
        <v>244</v>
      </c>
      <c r="I164" s="161">
        <v>43735</v>
      </c>
    </row>
    <row r="165" spans="1:9" ht="20.25" customHeight="1">
      <c r="A165" s="154">
        <v>14</v>
      </c>
      <c r="B165" s="155" t="s">
        <v>251</v>
      </c>
      <c r="C165" s="156">
        <v>5535</v>
      </c>
      <c r="D165" s="150"/>
      <c r="E165" s="155" t="s">
        <v>252</v>
      </c>
      <c r="F165" s="155" t="s">
        <v>82</v>
      </c>
      <c r="G165" s="150">
        <v>1</v>
      </c>
      <c r="H165" s="150" t="s">
        <v>244</v>
      </c>
      <c r="I165" s="161">
        <v>43581</v>
      </c>
    </row>
    <row r="166" spans="1:9" s="61" customFormat="1" ht="20.25" customHeight="1">
      <c r="A166" s="154">
        <v>15</v>
      </c>
      <c r="B166" s="155" t="s">
        <v>253</v>
      </c>
      <c r="C166" s="296">
        <v>11033.1</v>
      </c>
      <c r="D166" s="155"/>
      <c r="E166" s="155" t="s">
        <v>255</v>
      </c>
      <c r="F166" s="155" t="s">
        <v>87</v>
      </c>
      <c r="G166" s="150">
        <v>2</v>
      </c>
      <c r="H166" s="150" t="s">
        <v>244</v>
      </c>
      <c r="I166" s="161">
        <v>43671</v>
      </c>
    </row>
    <row r="167" spans="2:3" ht="20.25" customHeight="1">
      <c r="B167" s="173" t="s">
        <v>291</v>
      </c>
      <c r="C167" s="198">
        <f>SUM(C152:C166)</f>
        <v>33117.729999999996</v>
      </c>
    </row>
    <row r="168" ht="20.25" customHeight="1"/>
    <row r="169" spans="1:9" s="289" customFormat="1" ht="22.5" customHeight="1">
      <c r="A169" s="219"/>
      <c r="B169" s="220" t="s">
        <v>300</v>
      </c>
      <c r="C169" s="192">
        <f>SUM(C170:C171)</f>
        <v>968</v>
      </c>
      <c r="D169" s="220"/>
      <c r="E169" s="221"/>
      <c r="F169" s="221"/>
      <c r="G169" s="222"/>
      <c r="H169" s="222"/>
      <c r="I169" s="223"/>
    </row>
    <row r="170" spans="1:9" s="282" customFormat="1" ht="20.25" customHeight="1">
      <c r="A170" s="154">
        <v>1</v>
      </c>
      <c r="B170" s="155" t="s">
        <v>229</v>
      </c>
      <c r="C170" s="156">
        <v>399</v>
      </c>
      <c r="D170" s="150"/>
      <c r="E170" s="155" t="s">
        <v>241</v>
      </c>
      <c r="F170" s="155" t="s">
        <v>82</v>
      </c>
      <c r="G170" s="150">
        <v>1</v>
      </c>
      <c r="H170" s="150" t="s">
        <v>244</v>
      </c>
      <c r="I170" s="161">
        <v>43146</v>
      </c>
    </row>
    <row r="171" spans="1:9" s="282" customFormat="1" ht="20.25" customHeight="1">
      <c r="A171" s="154">
        <v>2</v>
      </c>
      <c r="B171" s="155" t="s">
        <v>230</v>
      </c>
      <c r="C171" s="156">
        <v>569</v>
      </c>
      <c r="D171" s="150"/>
      <c r="E171" s="155" t="s">
        <v>242</v>
      </c>
      <c r="F171" s="155" t="s">
        <v>87</v>
      </c>
      <c r="G171" s="150">
        <v>1</v>
      </c>
      <c r="H171" s="150" t="s">
        <v>244</v>
      </c>
      <c r="I171" s="161">
        <v>43189</v>
      </c>
    </row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</sheetData>
  <sheetProtection/>
  <mergeCells count="26">
    <mergeCell ref="B1:C1"/>
    <mergeCell ref="A141:B141"/>
    <mergeCell ref="C141:D141"/>
    <mergeCell ref="A142:B142"/>
    <mergeCell ref="C142:D142"/>
    <mergeCell ref="A144:D144"/>
    <mergeCell ref="C3:D3"/>
    <mergeCell ref="C4:D4"/>
    <mergeCell ref="A6:D6"/>
    <mergeCell ref="A3:B3"/>
    <mergeCell ref="A118:D118"/>
    <mergeCell ref="A85:B85"/>
    <mergeCell ref="C85:D85"/>
    <mergeCell ref="A87:D87"/>
    <mergeCell ref="A4:B4"/>
    <mergeCell ref="A52:B52"/>
    <mergeCell ref="C52:D52"/>
    <mergeCell ref="A53:B53"/>
    <mergeCell ref="C53:D53"/>
    <mergeCell ref="A55:D55"/>
    <mergeCell ref="A115:B115"/>
    <mergeCell ref="C115:D115"/>
    <mergeCell ref="A116:B116"/>
    <mergeCell ref="C116:D116"/>
    <mergeCell ref="A84:B84"/>
    <mergeCell ref="C84:D84"/>
  </mergeCells>
  <dataValidations count="2">
    <dataValidation type="list" allowBlank="1" showInputMessage="1" showErrorMessage="1" sqref="D57:D58 D89:D90 D120:D121 D126:D137 D146:D147 D45:D48 D15:D41 D8:D9 D79:D82 D63:D75 D111:D113 D95:D107 D170:D171 D152:D165">
      <formula1>"księgowa brutto,odtworzeniowa"</formula1>
    </dataValidation>
    <dataValidation type="list" allowBlank="1" showInputMessage="1" showErrorMessage="1" sqref="F126:F137 F45:F48 F15:F41 F79:F82 F63:F75 F111:F113 F95:F107 F170:F171 F152:F165">
      <formula1>"stacjonarny,przenośny,oprogramowanie"</formula1>
    </dataValidation>
  </dataValidations>
  <printOptions horizontalCentered="1"/>
  <pageMargins left="0.7874015748031497" right="0.5905511811023623" top="0.7874015748031497" bottom="0.5905511811023623" header="0.31496062992125984" footer="0.31496062992125984"/>
  <pageSetup horizontalDpi="600" verticalDpi="600" orientation="portrait" paperSize="9" scale="55" r:id="rId2"/>
  <headerFooter>
    <oddFooter>&amp;CStrona &amp;P z &amp;N</oddFooter>
  </headerFooter>
  <rowBreaks count="4" manualBreakCount="4">
    <brk id="50" max="255" man="1"/>
    <brk id="82" max="255" man="1"/>
    <brk id="113" max="255" man="1"/>
    <brk id="13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7"/>
  <sheetViews>
    <sheetView zoomScale="90" zoomScaleNormal="90" zoomScalePageLayoutView="0" workbookViewId="0" topLeftCell="A10">
      <selection activeCell="C30" sqref="C30"/>
    </sheetView>
  </sheetViews>
  <sheetFormatPr defaultColWidth="9.00390625" defaultRowHeight="12.75"/>
  <cols>
    <col min="1" max="1" width="4.625" style="234" customWidth="1"/>
    <col min="2" max="2" width="27.125" style="234" customWidth="1"/>
    <col min="3" max="3" width="21.25390625" style="237" customWidth="1"/>
    <col min="4" max="4" width="24.75390625" style="237" customWidth="1"/>
    <col min="5" max="5" width="20.75390625" style="237" customWidth="1"/>
    <col min="6" max="6" width="20.125" style="237" customWidth="1"/>
    <col min="7" max="7" width="9.125" style="237" customWidth="1"/>
    <col min="8" max="16384" width="9.125" style="234" customWidth="1"/>
  </cols>
  <sheetData>
    <row r="1" spans="2:7" s="244" customFormat="1" ht="58.5" customHeight="1">
      <c r="B1" s="352" t="s">
        <v>338</v>
      </c>
      <c r="C1" s="352"/>
      <c r="D1" s="352"/>
      <c r="E1" s="245"/>
      <c r="F1" s="245"/>
      <c r="G1" s="245"/>
    </row>
    <row r="2" spans="2:7" s="244" customFormat="1" ht="42.75" customHeight="1">
      <c r="B2" s="225"/>
      <c r="C2" s="225"/>
      <c r="D2" s="225"/>
      <c r="E2" s="245"/>
      <c r="F2" s="245"/>
      <c r="G2" s="245"/>
    </row>
    <row r="3" spans="2:4" ht="22.5" customHeight="1">
      <c r="B3" s="353" t="s">
        <v>336</v>
      </c>
      <c r="C3" s="353"/>
      <c r="D3" s="298"/>
    </row>
    <row r="4" ht="15" customHeight="1"/>
    <row r="5" spans="3:6" ht="11.25">
      <c r="C5" s="235">
        <v>1</v>
      </c>
      <c r="D5" s="280" t="s">
        <v>326</v>
      </c>
      <c r="E5" s="235">
        <v>4</v>
      </c>
      <c r="F5" s="236">
        <v>5</v>
      </c>
    </row>
    <row r="6" spans="2:6" ht="84" customHeight="1">
      <c r="B6" s="246" t="s">
        <v>9</v>
      </c>
      <c r="C6" s="247" t="s">
        <v>275</v>
      </c>
      <c r="D6" s="247" t="s">
        <v>327</v>
      </c>
      <c r="E6" s="247" t="s">
        <v>71</v>
      </c>
      <c r="F6" s="247" t="s">
        <v>70</v>
      </c>
    </row>
    <row r="7" spans="2:10" ht="29.25" customHeight="1">
      <c r="B7" s="238" t="s">
        <v>2</v>
      </c>
      <c r="C7" s="239">
        <f>SUM('MIENIE SU'!C10)</f>
        <v>17408518.93</v>
      </c>
      <c r="D7" s="239">
        <f>SUM('MIENIE SU'!C58)</f>
        <v>1983059.5899999999</v>
      </c>
      <c r="E7" s="239">
        <f>SUM('MIENIE SU'!C107)</f>
        <v>3172282</v>
      </c>
      <c r="F7" s="239">
        <f>SUM('MIENIE SU'!C143)</f>
        <v>515000</v>
      </c>
      <c r="J7" s="234" t="s">
        <v>312</v>
      </c>
    </row>
    <row r="8" spans="2:6" ht="30" customHeight="1">
      <c r="B8" s="240" t="s">
        <v>3</v>
      </c>
      <c r="C8" s="239">
        <f>SUM('MIENIE SU'!C17)</f>
        <v>1449202.6400000001</v>
      </c>
      <c r="D8" s="239">
        <f>SUM('MIENIE SU'!C63)</f>
        <v>310333.53</v>
      </c>
      <c r="E8" s="239">
        <f>SUM('MIENIE SU'!C111)</f>
        <v>107744.56</v>
      </c>
      <c r="F8" s="239">
        <f>SUM('MIENIE SU'!C147)</f>
        <v>31235.32</v>
      </c>
    </row>
    <row r="9" spans="2:6" ht="27" customHeight="1">
      <c r="B9" s="240" t="s">
        <v>0</v>
      </c>
      <c r="C9" s="239">
        <f>SUM('MIENIE SU'!C33)</f>
        <v>1076865.5899999999</v>
      </c>
      <c r="D9" s="239">
        <f>SUM('MIENIE SU'!C81)</f>
        <v>360314.14999999997</v>
      </c>
      <c r="E9" s="239">
        <f>SUM('MIENIE SU'!C119)</f>
        <v>189929.77</v>
      </c>
      <c r="F9" s="239">
        <f>SUM('MIENIE SU'!C156)</f>
        <v>48127.560000000005</v>
      </c>
    </row>
    <row r="10" spans="2:6" ht="23.25" customHeight="1">
      <c r="B10" s="240" t="s">
        <v>7</v>
      </c>
      <c r="C10" s="239">
        <f>SUM('MIENIE SU'!C39)</f>
        <v>51805.16</v>
      </c>
      <c r="D10" s="239"/>
      <c r="E10" s="239"/>
      <c r="F10" s="239"/>
    </row>
    <row r="11" spans="2:7" s="243" customFormat="1" ht="19.5" customHeight="1">
      <c r="B11" s="241" t="s">
        <v>291</v>
      </c>
      <c r="C11" s="248">
        <f>SUM(C7:C10)</f>
        <v>19986392.32</v>
      </c>
      <c r="D11" s="248">
        <f>SUM(D7:D10)</f>
        <v>2653707.27</v>
      </c>
      <c r="E11" s="248">
        <f>SUM(E7:E10)</f>
        <v>3469956.33</v>
      </c>
      <c r="F11" s="248">
        <f>SUM(F7:F10)</f>
        <v>594362.88</v>
      </c>
      <c r="G11" s="242"/>
    </row>
    <row r="12" ht="20.25" customHeight="1"/>
    <row r="13" spans="2:7" s="243" customFormat="1" ht="24" customHeight="1">
      <c r="B13" s="243" t="s">
        <v>335</v>
      </c>
      <c r="C13" s="242"/>
      <c r="D13" s="242"/>
      <c r="E13" s="242"/>
      <c r="F13" s="242"/>
      <c r="G13" s="242"/>
    </row>
    <row r="14" spans="2:6" ht="76.5" customHeight="1">
      <c r="B14" s="246" t="s">
        <v>9</v>
      </c>
      <c r="C14" s="247" t="s">
        <v>275</v>
      </c>
      <c r="D14" s="247" t="s">
        <v>327</v>
      </c>
      <c r="E14" s="247" t="s">
        <v>71</v>
      </c>
      <c r="F14" s="247" t="s">
        <v>70</v>
      </c>
    </row>
    <row r="15" spans="2:6" ht="21" customHeight="1">
      <c r="B15" s="297" t="s">
        <v>333</v>
      </c>
      <c r="C15" s="239">
        <f>SUM('ELEKTRONIKA SU'!C8)</f>
        <v>8073.629999999999</v>
      </c>
      <c r="D15" s="239">
        <f>SUM('ELEKTRONIKA SU'!C57)+'ELEKTRONIKA SU'!C89</f>
        <v>19668.93</v>
      </c>
      <c r="E15" s="239">
        <f>SUM('ELEKTRONIKA SU'!C120)</f>
        <v>6832</v>
      </c>
      <c r="F15" s="239">
        <f>SUM('ELEKTRONIKA SU'!C146)</f>
        <v>20768.55</v>
      </c>
    </row>
    <row r="16" spans="2:6" ht="18.75" customHeight="1">
      <c r="B16" s="297" t="s">
        <v>334</v>
      </c>
      <c r="C16" s="239">
        <f>SUM('ELEKTRONIKA SU'!C9)</f>
        <v>153900.55000000002</v>
      </c>
      <c r="D16" s="239">
        <f>SUM('ELEKTRONIKA SU'!C58)+'ELEKTRONIKA SU'!C90</f>
        <v>21100.69</v>
      </c>
      <c r="E16" s="239">
        <f>SUM('ELEKTRONIKA SU'!C121)</f>
        <v>5952.7699999999995</v>
      </c>
      <c r="F16" s="239">
        <f>SUM('ELEKTRONIKA SU'!C147)</f>
        <v>12349.18</v>
      </c>
    </row>
    <row r="17" spans="2:6" ht="24.75" customHeight="1">
      <c r="B17" s="241" t="s">
        <v>291</v>
      </c>
      <c r="C17" s="248">
        <f>SUM(C15:C16)</f>
        <v>161974.18000000002</v>
      </c>
      <c r="D17" s="248">
        <f>SUM(D15:D16)</f>
        <v>40769.619999999995</v>
      </c>
      <c r="E17" s="248">
        <f>SUM(E15:E16)</f>
        <v>12784.77</v>
      </c>
      <c r="F17" s="248">
        <f>SUM(F15:F16)</f>
        <v>33117.729999999996</v>
      </c>
    </row>
  </sheetData>
  <sheetProtection/>
  <mergeCells count="2">
    <mergeCell ref="B1:D1"/>
    <mergeCell ref="B3:C3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Szczerba Agnieszka</cp:lastModifiedBy>
  <cp:lastPrinted>2019-12-31T10:40:23Z</cp:lastPrinted>
  <dcterms:created xsi:type="dcterms:W3CDTF">2010-09-22T10:18:20Z</dcterms:created>
  <dcterms:modified xsi:type="dcterms:W3CDTF">2020-01-23T14:48:46Z</dcterms:modified>
  <cp:category/>
  <cp:version/>
  <cp:contentType/>
  <cp:contentStatus/>
</cp:coreProperties>
</file>