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6"/>
  </bookViews>
  <sheets>
    <sheet name="Zał.Nr1" sheetId="1" r:id="rId1"/>
    <sheet name="Zał.Nr2" sheetId="2" r:id="rId2"/>
    <sheet name="Zał.Nr3" sheetId="3" r:id="rId3"/>
    <sheet name="Zał.Nr4" sheetId="4" r:id="rId4"/>
    <sheet name="Zał.Nr5" sheetId="5" r:id="rId5"/>
    <sheet name="Zał.Nr6" sheetId="6" r:id="rId6"/>
    <sheet name="Zał.Nr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<sst xmlns="http://schemas.openxmlformats.org/spreadsheetml/2006/main" count="717" uniqueCount="325">
  <si>
    <t>Zadanie zostało przesunięte w czasie w skutek braku dostatecznych środków finansowych.</t>
  </si>
  <si>
    <t>2008-2010</t>
  </si>
  <si>
    <t>Brak środków finansowych spowodował przesunięcie tej inwestycji na dalsze lata.</t>
  </si>
  <si>
    <t>Budowa ścieżek chodników Sokolniki Wielkie, Bytyń ul.Bursztynowa, Kaźmierz ul.Dworcowa</t>
  </si>
  <si>
    <t>2005-2010</t>
  </si>
  <si>
    <t>Z uwagi na brak  środków finansowych zakres wykonywanych prac został przesunięty w czasie.</t>
  </si>
  <si>
    <t>Część równoważąca subwencji ogólnej dla gmin</t>
  </si>
  <si>
    <t>Drogi publiczne powiatowe</t>
  </si>
  <si>
    <t>Dotacje celowe otrzymane z budżetu na finansowanie lub dofinansowanie kosztów realizacji inwestycji i zakupów inwestycyjnych zakładów budżetowych</t>
  </si>
  <si>
    <t>Dochody po zmianach</t>
  </si>
  <si>
    <t>Uzasadnienie</t>
  </si>
  <si>
    <t>0870</t>
  </si>
  <si>
    <t>Wpływy ze sprzedaży składników majątkowych</t>
  </si>
  <si>
    <t>PROJEKT</t>
  </si>
  <si>
    <t>Wydatki po zmianach</t>
  </si>
  <si>
    <t>Uchwała nr ______ Rady Gminy Kaźmierz z dn.______</t>
  </si>
  <si>
    <t>Środki na budowę świetlicy wiejskiej w Kiączynie</t>
  </si>
  <si>
    <t>Budowa świetlicy wiejskiej w Kiączynie</t>
  </si>
  <si>
    <t>Zmiana</t>
  </si>
  <si>
    <t>Przychody po zmianach</t>
  </si>
  <si>
    <t>2006-2008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</si>
  <si>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</si>
  <si>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</si>
  <si>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</si>
  <si>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</si>
  <si>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Zakup usług dostępu do sieci Internet</t>
  </si>
  <si>
    <t>Rózne opłaty i składki</t>
  </si>
  <si>
    <t>Oddziały przedszkolne w szkołach podstawowych</t>
  </si>
  <si>
    <t>Wydatki na pomoc finansową udzielaną między jednostkami samorządu terytorialnego na dofinansowanie własnych zadań inwestycyjnych i zakupów inwestycyjnych</t>
  </si>
  <si>
    <t>Zakup usług przez jednostki samorządu terytorialnego od innych jednostek samorządu terytorialnego</t>
  </si>
  <si>
    <t>2007-2010</t>
  </si>
  <si>
    <t>2007-2008</t>
  </si>
  <si>
    <t>Dz</t>
  </si>
  <si>
    <t>Rozdz</t>
  </si>
  <si>
    <t>§</t>
  </si>
  <si>
    <t>Treść</t>
  </si>
  <si>
    <t>Zmiany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</si>
  <si>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</si>
  <si>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</si>
  <si>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</si>
  <si>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</si>
  <si>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</si>
  <si>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</si>
  <si>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</si>
  <si>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0490</t>
  </si>
  <si>
    <t>Wpływy z innych lokalnych opłat pobieranych przez jednostki samorządu terytorialnego na podstawie odrębnych ustaw</t>
  </si>
  <si>
    <t>Transport i łączność</t>
  </si>
  <si>
    <t>Drogi publiczne gminne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</si>
  <si>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</si>
  <si>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</si>
  <si>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</si>
  <si>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</si>
  <si>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</si>
  <si>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</si>
  <si>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</si>
  <si>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</si>
  <si>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0920</t>
  </si>
  <si>
    <t>Pozostałe odsetki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</si>
  <si>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</si>
  <si>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</si>
  <si>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</si>
  <si>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</si>
  <si>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>0690</t>
  </si>
  <si>
    <t>Wpływy z różnych opłat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</si>
  <si>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</si>
  <si>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</si>
  <si>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</si>
  <si>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</si>
  <si>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</si>
  <si>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</si>
  <si>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</si>
  <si>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</si>
  <si>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</si>
  <si>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</si>
  <si>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</si>
  <si>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</si>
  <si>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</si>
  <si>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</si>
  <si>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</si>
  <si>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</si>
  <si>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</si>
  <si>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</si>
  <si>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</si>
  <si>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</si>
  <si>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</si>
  <si>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</si>
  <si>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</si>
  <si>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</si>
  <si>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</si>
  <si>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</si>
  <si>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</si>
  <si>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</si>
  <si>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</si>
  <si>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</si>
  <si>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</si>
  <si>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</si>
  <si>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</si>
  <si>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</si>
  <si>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</si>
  <si>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</si>
  <si>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</si>
  <si>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</si>
  <si>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</si>
  <si>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</si>
  <si>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</si>
  <si>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</si>
  <si>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</si>
  <si>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</si>
  <si>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</si>
  <si>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 xml:space="preserve">Przedszkola </t>
  </si>
  <si>
    <t>0830</t>
  </si>
  <si>
    <t>Wpływy z usług</t>
  </si>
  <si>
    <t>Gimnazja</t>
  </si>
  <si>
    <t>Środki na dofinasowanie własnych inwestycji gmin pozyskane z innych źródeł</t>
  </si>
  <si>
    <t>Dotacje celowe otrzymane z budżetu państwa na realizację inwestycji i zakupów inwestycyjnych własnych gmin</t>
  </si>
  <si>
    <t>Dowożenie uczniów</t>
  </si>
  <si>
    <t>0970</t>
  </si>
  <si>
    <t>Wpływy z różnych dochodów</t>
  </si>
  <si>
    <t>Zespoły obsługi ekonomiczno-administracyjnej szkół</t>
  </si>
  <si>
    <t>Pomoc społeczna</t>
  </si>
  <si>
    <t>Składki na ubezpieczenie zdrowotne opłacane za osoby pobierające niektóre świadczenia z pomocy społecznej oraz niektóre świadczenia rodzinne</t>
  </si>
  <si>
    <t>Dotacje celowe przekazane z budżetu państwa na realizację własnych zadań bieżących gmin</t>
  </si>
  <si>
    <t>Ośrodki pomocy społecznej</t>
  </si>
  <si>
    <t>Gospodarka komunalna i ochrona środowiska</t>
  </si>
  <si>
    <t>Gospodarka ściekowa i ochrona wód</t>
  </si>
  <si>
    <t>OGÓŁEM</t>
  </si>
  <si>
    <t>Rozdz.</t>
  </si>
  <si>
    <t>010</t>
  </si>
  <si>
    <t>Rolnictwo i łowiectwo</t>
  </si>
  <si>
    <t>01008</t>
  </si>
  <si>
    <t>Melioracje wodne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</si>
  <si>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</si>
  <si>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</si>
  <si>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</si>
  <si>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</si>
  <si>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</si>
  <si>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</si>
  <si>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</si>
  <si>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</si>
  <si>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</si>
  <si>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</si>
  <si>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</si>
  <si>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</si>
  <si>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 xml:space="preserve">Różne jednostki obsługi gospodarki mieszkaniowej </t>
  </si>
  <si>
    <t xml:space="preserve">Dotacja przedmiotowa z budżetu dla zakładu budżetowego </t>
  </si>
  <si>
    <t>Przebudowa płyty Rynku w Kaźmierzu</t>
  </si>
  <si>
    <t>Wynagrodzenia osobowe pracowników</t>
  </si>
  <si>
    <t>Składki na ubezpieczenie społeczne</t>
  </si>
  <si>
    <t>Rady gmin</t>
  </si>
  <si>
    <t>Różne wydatki na rzecz osób fizycznych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</si>
  <si>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</si>
  <si>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</si>
  <si>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</si>
  <si>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</si>
  <si>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</si>
  <si>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Zakup energii</t>
  </si>
  <si>
    <t>Różne opłaty i składki</t>
  </si>
  <si>
    <t>Odpisy na zakładowy fundusz świadczeń socjalnych</t>
  </si>
  <si>
    <t xml:space="preserve">Zakup usług remontowych 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</si>
  <si>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</si>
  <si>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</si>
  <si>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Pomoce naukowe i dydaktyczne, książki</t>
  </si>
  <si>
    <t>Wydatki na zakupy inwestycyjne jednostek budżetowych</t>
  </si>
  <si>
    <t>Dotacja dla placówki niepublicznej</t>
  </si>
  <si>
    <t>Zespoły ekonomiczno-administracyjne szkół</t>
  </si>
  <si>
    <t>Dokształcanie i doskonalenie nauczycieli</t>
  </si>
  <si>
    <t>Świadczenia społeczne</t>
  </si>
  <si>
    <t>Składka na ubezpieczenie zdrowotne</t>
  </si>
  <si>
    <t>Składka na ubezpieczenia społeczne</t>
  </si>
  <si>
    <t>Dodatki mieszkaniowe</t>
  </si>
  <si>
    <t>Składka na Fundusz Pracy</t>
  </si>
  <si>
    <t>Wynagrodzenia bezosobowe</t>
  </si>
  <si>
    <t>Usługi opiekuńcze i specjalistyczne usługi opiekuńcze</t>
  </si>
  <si>
    <t>Oświetlenie ulic, placów i dróg</t>
  </si>
  <si>
    <t>Wynagrodzenie bezosobowe</t>
  </si>
  <si>
    <t>Dotacja celowa z budżetu na finansowanie lub dofinansowanie zadań zleconych do realizacji stowarzyszeniom</t>
  </si>
  <si>
    <t>Dział</t>
  </si>
  <si>
    <t>Nazwa</t>
  </si>
  <si>
    <t xml:space="preserve">Przychody </t>
  </si>
  <si>
    <t>Wydatki</t>
  </si>
  <si>
    <t xml:space="preserve">w tym dotacja </t>
  </si>
  <si>
    <t>Gospodarka komunalna i ochrona srodowiska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</si>
  <si>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</si>
  <si>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</si>
  <si>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</si>
  <si>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</si>
  <si>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</si>
  <si>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</si>
  <si>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</si>
  <si>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</si>
  <si>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</si>
  <si>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</si>
  <si>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</si>
  <si>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</si>
  <si>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</si>
  <si>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Gmina Kaźmierz</t>
  </si>
  <si>
    <t>Modernizacja SUW  
w Gaju Wielkim</t>
  </si>
  <si>
    <t xml:space="preserve">Sieć wodociągowa Kaźmierz ul.Polna-Reja </t>
  </si>
  <si>
    <t>2004-2009</t>
  </si>
  <si>
    <t>Sieć wodociągowa Kaźmierz ul.Szkolna</t>
  </si>
  <si>
    <t>2004-2010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</si>
  <si>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</si>
  <si>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</si>
  <si>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</si>
  <si>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</si>
  <si>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</si>
  <si>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 xml:space="preserve">Budowa ścieżek rowerowych do Radzyn, Chlewisk </t>
  </si>
  <si>
    <t>Gazyfikacja gminy</t>
  </si>
  <si>
    <t>2005-2013</t>
  </si>
  <si>
    <t xml:space="preserve">Budowa dróg dojazdowych do gruntów rolnych </t>
  </si>
  <si>
    <t>Oświetlenie dróg osiedlowych na terenie gminy Kaźmierz</t>
  </si>
  <si>
    <t>2004-2013</t>
  </si>
  <si>
    <t>DOCHODY GMINY KAŹMIERZ W 2007 r.</t>
  </si>
  <si>
    <t>Zał.Nr 1 do Uchwały Nr V/29/07Rady Gminy Kaźmierz z dn 02.03.2007 r.</t>
  </si>
  <si>
    <t xml:space="preserve">Plan dochodów budżetowych na 2007r.               </t>
  </si>
  <si>
    <t>Uchwała nr _____ RG Kaźmierz z dn._____</t>
  </si>
  <si>
    <t>Dochody z tytułu dzierżawy polnych obwodów łowieckich</t>
  </si>
  <si>
    <t>Przeniesienie  dochodów z tytułu dzierżawy polnych obwodów łowieckich do 010-01095-0750</t>
  </si>
  <si>
    <t>Zmniejszenie dochodów z tytułu najmu mienia komunalnego z uwagi na nowelizację art.24 i 26 ustawy o finansach publicznych (Dz.U.z 2005 r. nr 249, poz.2104; ost.zm. Dz.U.z 2006 r. nr 249, poz.1832)</t>
  </si>
  <si>
    <t>Dochody jednostek samorządu terytorialnego związane z realizacją zadań z zakresu administracji rządowej oraz innych zadań zleconych ustawami</t>
  </si>
  <si>
    <t>Rozliczenie z lat ubiegłych</t>
  </si>
  <si>
    <t>Zwiększenie  na podstawie otrzymanych deklaracji w 2007r.</t>
  </si>
  <si>
    <t>Zmniejszenie  na podstawie otrzymanych deklaracji w 2007r.</t>
  </si>
  <si>
    <t>Zwiększenie  dochodów z tytułu odsetek za nieterminowe wpłaty podatków na podstawie wykonania na 31.01.2007 r.</t>
  </si>
  <si>
    <t>Zmiana na podstawie otrzymanych deklaracji w 2007r.</t>
  </si>
  <si>
    <t>Przeniesienie dochodów z tytułu opłaty za wypis i wyrys do 756-75618-0410</t>
  </si>
  <si>
    <t>Zwiększenie dochodów z tytułu  podatku od czynności cywilnoprawnych na podstawie wykonania na koniec roku 2006.</t>
  </si>
  <si>
    <t>Przeniesienie z 756-75616-0450</t>
  </si>
  <si>
    <t>Opłata adiacencka podziałowa zgodnie z Decyzją nr AP-1/07 z dnia 31.01.2007</t>
  </si>
  <si>
    <t>Zmiana na podstawie pisma Ministra Finansów, znak ST3-4820-3/2007 z dnia 12.02.2007</t>
  </si>
  <si>
    <t>Zwiększenie dochodów  na podstawie wykonania na koniec roku 2006.</t>
  </si>
  <si>
    <t>Dofinansowanie projektu w ramach Priorytetu 3 z środków ZPORR, ostatnia transza</t>
  </si>
  <si>
    <t>Dofinansowanie projektu w ramach Priorytetu 3 z środków budżetu Państwa  Decyzja Wojewody Wielkopolskiego z dnia 08.01.2007r. Nr 1/2007 (pismo Wojewody Wielkopolskiego znak FB.I-6.3011-7/07 z dn.10.01.2007r.)</t>
  </si>
  <si>
    <t>Zmiana na podstawie pisma Wojewody Wielkopolskiego, znak FB.I-2.3010-6/07 z dnia 19.02.2007r.</t>
  </si>
  <si>
    <t>WYDATKI GMINY KAŹMIERZ W 2007r.</t>
  </si>
  <si>
    <t>Zał.Nr 2 do Uchwały Nr V/29/07Rady Gminy Kaźmierz z dn 02.03.2007 r.</t>
  </si>
  <si>
    <t xml:space="preserve">Plan wydatków budżetowych na 2007r.  </t>
  </si>
  <si>
    <r>
      <t xml:space="preserve">Wprowadza się nowe zadania inwestycyjne:                     *sieć wodociągowa Kaźmierz ul.Konopnicka -Dolna </t>
    </r>
    <r>
      <rPr>
        <b/>
        <sz val="8"/>
        <rFont val="Times New Roman CE"/>
        <family val="0"/>
      </rPr>
      <t>12.000,00</t>
    </r>
    <r>
      <rPr>
        <sz val="8"/>
        <rFont val="Times New Roman CE"/>
        <family val="0"/>
      </rPr>
      <t xml:space="preserve">                                                                       * sieć wodociągowa w m.Komorowo </t>
    </r>
    <r>
      <rPr>
        <b/>
        <sz val="8"/>
        <rFont val="Times New Roman CE"/>
        <family val="0"/>
      </rPr>
      <t xml:space="preserve">3.500,00  </t>
    </r>
    <r>
      <rPr>
        <sz val="8"/>
        <rFont val="Times New Roman CE"/>
        <family val="0"/>
      </rPr>
      <t xml:space="preserve">                                                                       * sieć wodociągowa w m.Radzyny rej.ul.Krańcowej I,II,III  </t>
    </r>
    <r>
      <rPr>
        <b/>
        <sz val="8"/>
        <rFont val="Times New Roman CE"/>
        <family val="0"/>
      </rPr>
      <t xml:space="preserve">4.560,00 </t>
    </r>
    <r>
      <rPr>
        <b/>
        <sz val="8"/>
        <rFont val="Times New Roman CE"/>
        <family val="0"/>
      </rPr>
      <t xml:space="preserve">  </t>
    </r>
    <r>
      <rPr>
        <sz val="8"/>
        <rFont val="Times New Roman CE"/>
        <family val="0"/>
      </rPr>
      <t xml:space="preserve">                </t>
    </r>
  </si>
  <si>
    <t>Różne rozliczenia finasowe</t>
  </si>
  <si>
    <t>Rozliczenie inwestycji Budowa chodnika przy drodze powiatowej w m.Gaj Wielki</t>
  </si>
  <si>
    <t>Zmniejszenie dotacji z uwagi na nowelizację art.24 i 26 ustawy o finansach publicznych (Dz.U.z 2005 r. nr 249, poz.2104; ost.zm. Dz.U.z 2006 r. nr 249, poz.1832)</t>
  </si>
  <si>
    <r>
      <t xml:space="preserve">Wykup nieruchomości w m.Piersko:                                                                                              * </t>
    </r>
    <r>
      <rPr>
        <b/>
        <sz val="8"/>
        <rFont val="Times New Roman CE"/>
        <family val="0"/>
      </rPr>
      <t>drogi</t>
    </r>
    <r>
      <rPr>
        <sz val="8"/>
        <rFont val="Times New Roman CE"/>
        <family val="0"/>
      </rPr>
      <t xml:space="preserve"> dz.nr 2/53, 2/52, 2/42, 2/60, 2/48                                                                                     * </t>
    </r>
    <r>
      <rPr>
        <b/>
        <sz val="8"/>
        <rFont val="Times New Roman CE"/>
        <family val="0"/>
      </rPr>
      <t>tereny infrastruktury technicznej</t>
    </r>
    <r>
      <rPr>
        <sz val="8"/>
        <rFont val="Times New Roman CE"/>
        <family val="0"/>
      </rPr>
      <t xml:space="preserve"> dz.nr 2/71, 2/72, 2/73, 2/74, 2/75</t>
    </r>
  </si>
  <si>
    <t>Umowy zlecenie B.Grencel, N.Guse</t>
  </si>
  <si>
    <t>Zakup usług zdrowotnych</t>
  </si>
  <si>
    <t>Opłaty z tytułu zakupu usług telekomunikacyjnych telefonii komórkowej</t>
  </si>
  <si>
    <t>Opłaty z tytułu zakupu usług telekomunikacyjnych telefoni stacjonarnej</t>
  </si>
  <si>
    <t>Zakup materiałów papierniczych do sprzętu drukarskiego i urządzeń kserograficznych</t>
  </si>
  <si>
    <t>Zakup akcesoriów komputerowych, w tym programów i licencji</t>
  </si>
  <si>
    <t xml:space="preserve">Umowa zlecenie </t>
  </si>
  <si>
    <t>Środki na wykup nieruchomości zabudowanej położonej w m.Młodasko na dz.nr 92/1 z przeznaczeniem na świetlicę wiejską.</t>
  </si>
  <si>
    <t>Ochrona zdrowia</t>
  </si>
  <si>
    <t>Przeciwdziałanie alkoholizmowi</t>
  </si>
  <si>
    <t>Środki na utrzymanie GKRPA w gminie Kaźmierz - środki niewykorzystane w roku 2006</t>
  </si>
  <si>
    <t>Budowa  kanalizacji sanitarnej w m.Kaźmierz rej. ul.Konopnickiej-Dolnej</t>
  </si>
  <si>
    <t>Przebudowa linii napowietrznej w m.Radzyny</t>
  </si>
  <si>
    <t>Zakup usługi transportowej</t>
  </si>
  <si>
    <t>Zał.Nr 3 do Uchwały Nr V/29/07 Rady Gminy Kaźmierz z dn 02.03.2007 r.</t>
  </si>
  <si>
    <t>PRZYCHODY I ROZCHODY 2007r.</t>
  </si>
  <si>
    <t>Wyszczególnienie</t>
  </si>
  <si>
    <t>Plan przychodów</t>
  </si>
  <si>
    <t>Plan przychodów po zmianach</t>
  </si>
  <si>
    <t>Plan rozchodów</t>
  </si>
  <si>
    <t>Plan rozchodów po zmianach</t>
  </si>
  <si>
    <t>Nadwyżka z lat ubiegłych</t>
  </si>
  <si>
    <t>Korekta nadwyżki z lat ubiegłych na podstawie końcowego rozliczenia finansowego roku 2006.</t>
  </si>
  <si>
    <t>Spłaty otrzymanych krajowych pożyczek i kredytów</t>
  </si>
  <si>
    <t>Spłaty pożyczek otrzymanych  na finansowanie zadań realizowanych z udziałem środków pochodzących z budżetu Unii Europejskiej</t>
  </si>
  <si>
    <t>Spłata pożyczki na prefinansowanie zawartej  z BGK O/Poznań na zapewnienie płynności projektu "Budowa gimnazjum wraz z salą gimnastyczną w Kaźmierzu" (Umowa nr ZPORR_351.001222.30)</t>
  </si>
  <si>
    <t>Zał.Nr 4 do Uchwały Nr V/29/07Rady Gminy Kaźmierz z dn 02.03.2007 r.</t>
  </si>
  <si>
    <t>DOCHODY I WYDATKI NA ZADANIA ZLECONE GMINOM</t>
  </si>
  <si>
    <t>NA 2007r.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</si>
  <si>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</si>
  <si>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</si>
  <si>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</si>
  <si>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</si>
  <si>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</si>
  <si>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</si>
  <si>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</si>
  <si>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</si>
  <si>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</si>
  <si>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</si>
  <si>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</si>
  <si>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</si>
  <si>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</si>
  <si>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</si>
  <si>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Urzędy naczelnych organów władzy państwowej, kontroli i ochrony prawa i sądownictwa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</si>
  <si>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</si>
  <si>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</si>
  <si>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</si>
  <si>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</si>
  <si>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Zał.Nr 5 do Uchwały Nr V/29/07Rady Gminy Kaźmierz z dn 02.03.2007 r.</t>
  </si>
  <si>
    <t>PLAN PRZYCHODÓW I WYDATKÓW ZAKŁADU USŁUG  KOMUNALNYCH W KAŹMIERZU W 2007r.</t>
  </si>
  <si>
    <t>WYDATKI MAJĄTKOWE GMINY KAŹMIERZ W 2007r.</t>
  </si>
  <si>
    <t>Zał.Nr 6 do Uchwały Nr V/29/07 Rady Gminy Kaźmierz z dn 02.03.2007 r.</t>
  </si>
  <si>
    <t xml:space="preserve">Plan wydatkówmajątkowych na 2007 r. </t>
  </si>
  <si>
    <t>Plan wydatków majątkowych na 2007 r. po zmianach</t>
  </si>
  <si>
    <t>Plan zgłoszony przez Wydziały UG i Jednostki organmizacyjne</t>
  </si>
  <si>
    <r>
      <t xml:space="preserve">Budowa sieci wodociągowych:K-rz ul.Polna-Reja </t>
    </r>
    <r>
      <rPr>
        <b/>
        <sz val="9"/>
        <rFont val="Times New Roman"/>
        <family val="1"/>
      </rPr>
      <t xml:space="preserve">30.000,00, </t>
    </r>
    <r>
      <rPr>
        <sz val="9"/>
        <rFont val="Times New Roman"/>
        <family val="1"/>
      </rPr>
      <t xml:space="preserve">K-rz ul.Szkolna </t>
    </r>
    <r>
      <rPr>
        <b/>
        <sz val="9"/>
        <rFont val="Times New Roman"/>
        <family val="1"/>
      </rPr>
      <t>10.000,00</t>
    </r>
    <r>
      <rPr>
        <sz val="9"/>
        <rFont val="Times New Roman"/>
        <family val="1"/>
      </rPr>
      <t xml:space="preserve">, Kopanina  </t>
    </r>
    <r>
      <rPr>
        <b/>
        <sz val="9"/>
        <rFont val="Times New Roman"/>
        <family val="1"/>
      </rPr>
      <t>70.000,00</t>
    </r>
    <r>
      <rPr>
        <sz val="9"/>
        <rFont val="Times New Roman"/>
        <family val="1"/>
      </rPr>
      <t xml:space="preserve">, Radzyny ul.Leśna </t>
    </r>
    <r>
      <rPr>
        <b/>
        <sz val="9"/>
        <rFont val="Times New Roman"/>
        <family val="1"/>
      </rPr>
      <t>31.500,00</t>
    </r>
    <r>
      <rPr>
        <sz val="9"/>
        <rFont val="Times New Roman"/>
        <family val="1"/>
      </rPr>
      <t xml:space="preserve">, K-rz ul.Jabłoniowa </t>
    </r>
    <r>
      <rPr>
        <b/>
        <sz val="9"/>
        <rFont val="Times New Roman"/>
        <family val="1"/>
      </rPr>
      <t>9.000,00</t>
    </r>
    <r>
      <rPr>
        <sz val="9"/>
        <rFont val="Times New Roman"/>
        <family val="1"/>
      </rPr>
      <t xml:space="preserve">, K-rz ul.Poznańska </t>
    </r>
    <r>
      <rPr>
        <b/>
        <sz val="9"/>
        <rFont val="Times New Roman"/>
        <family val="1"/>
      </rPr>
      <t>24.000,00</t>
    </r>
    <r>
      <rPr>
        <sz val="9"/>
        <rFont val="Times New Roman"/>
        <family val="1"/>
      </rPr>
      <t xml:space="preserve">, SUW Gaj Wielki </t>
    </r>
    <r>
      <rPr>
        <b/>
        <sz val="9"/>
        <rFont val="Times New Roman"/>
        <family val="1"/>
      </rPr>
      <t xml:space="preserve">55.000,00, </t>
    </r>
    <r>
      <rPr>
        <sz val="9"/>
        <rFont val="Times New Roman"/>
        <family val="1"/>
      </rPr>
      <t>sieć wodociągowa w m.Każmierz ul.Konopnickiej-Dolna</t>
    </r>
    <r>
      <rPr>
        <b/>
        <sz val="9"/>
        <rFont val="Times New Roman"/>
        <family val="1"/>
      </rPr>
      <t xml:space="preserve"> 12.000,00, </t>
    </r>
    <r>
      <rPr>
        <sz val="9"/>
        <rFont val="Times New Roman"/>
        <family val="1"/>
      </rPr>
      <t>sieć wodociągowa w m.Komorowo</t>
    </r>
    <r>
      <rPr>
        <b/>
        <sz val="9"/>
        <rFont val="Times New Roman"/>
        <family val="1"/>
      </rPr>
      <t xml:space="preserve"> 3.500,00, </t>
    </r>
    <r>
      <rPr>
        <sz val="9"/>
        <rFont val="Times New Roman"/>
        <family val="1"/>
      </rPr>
      <t>sieć wodociągowa w m.Radzyny rej.ul.Krańcowej I,II,III</t>
    </r>
    <r>
      <rPr>
        <b/>
        <sz val="9"/>
        <rFont val="Times New Roman"/>
        <family val="1"/>
      </rPr>
      <t xml:space="preserve"> 4.560,00</t>
    </r>
  </si>
  <si>
    <t>Partycypacja w remontach dróg powiatowych Kaźmierz-Tarnowo Podgórne i Komorowo-Pólko-Sokolniki Wielkie</t>
  </si>
  <si>
    <r>
      <t xml:space="preserve">Budowa dróg dojazdowych do gruntów rolnych oraz dróg gminnych Gaj Wielki - Stramnica </t>
    </r>
    <r>
      <rPr>
        <b/>
        <sz val="9"/>
        <rFont val="Times New Roman"/>
        <family val="1"/>
      </rPr>
      <t>240.000,00</t>
    </r>
    <r>
      <rPr>
        <sz val="9"/>
        <rFont val="Times New Roman"/>
        <family val="1"/>
      </rPr>
      <t xml:space="preserve">, chodnik Kaźmierz ul.Dworcowa </t>
    </r>
    <r>
      <rPr>
        <b/>
        <sz val="9"/>
        <rFont val="Times New Roman"/>
        <family val="1"/>
      </rPr>
      <t>40.000,00</t>
    </r>
  </si>
  <si>
    <r>
      <t xml:space="preserve">Wykup działek </t>
    </r>
    <r>
      <rPr>
        <b/>
        <sz val="9"/>
        <rFont val="Times New Roman"/>
        <family val="1"/>
      </rPr>
      <t>90.365,00</t>
    </r>
    <r>
      <rPr>
        <sz val="9"/>
        <rFont val="Times New Roman"/>
        <family val="1"/>
      </rPr>
      <t xml:space="preserve"> i dróg </t>
    </r>
    <r>
      <rPr>
        <b/>
        <sz val="9"/>
        <rFont val="Times New Roman"/>
        <family val="1"/>
      </rPr>
      <t>311.900,00</t>
    </r>
  </si>
  <si>
    <r>
      <t xml:space="preserve">Infrastruktura obiegu dokumentów </t>
    </r>
    <r>
      <rPr>
        <b/>
        <sz val="9"/>
        <rFont val="Times New Roman"/>
        <family val="1"/>
      </rPr>
      <t>60.200,00</t>
    </r>
    <r>
      <rPr>
        <sz val="9"/>
        <rFont val="Times New Roman"/>
        <family val="1"/>
      </rPr>
      <t xml:space="preserve">, zakup sprzętu komputerowego </t>
    </r>
    <r>
      <rPr>
        <b/>
        <sz val="9"/>
        <rFont val="Times New Roman"/>
        <family val="1"/>
      </rPr>
      <t>22.000,00</t>
    </r>
  </si>
  <si>
    <t>Wykup nieruchomości zabudowanej położonej w m.Młodasko na dz.nr 92/1 z przeznaczeniem na świetlicę wiejską.</t>
  </si>
  <si>
    <t>Dotacja dla jednostek OSP na zakup sprzetu pożarniczego i ratowniczego z dotacjami z MSWiA, ZGł.ZOSP, ZW ZOSP</t>
  </si>
  <si>
    <t>Przebudowa dachu w SP w Bytyniu</t>
  </si>
  <si>
    <t xml:space="preserve">Utwardzenie parkingu przy budynku przedszkolnym </t>
  </si>
  <si>
    <t>Wydatki inwestycyjne w Gimnazjum-utwardzenie placu</t>
  </si>
  <si>
    <r>
      <t xml:space="preserve">Budowa sieci kanalizacji sanitarnej w Piersku </t>
    </r>
    <r>
      <rPr>
        <b/>
        <sz val="9"/>
        <rFont val="Times New Roman"/>
        <family val="1"/>
      </rPr>
      <t>125.000,00</t>
    </r>
    <r>
      <rPr>
        <sz val="9"/>
        <rFont val="Times New Roman"/>
        <family val="1"/>
      </rPr>
      <t xml:space="preserve">, układ Kaźmierz-Kiączyn </t>
    </r>
    <r>
      <rPr>
        <b/>
        <sz val="9"/>
        <rFont val="Times New Roman"/>
        <family val="1"/>
      </rPr>
      <t>160.000,00</t>
    </r>
    <r>
      <rPr>
        <sz val="9"/>
        <rFont val="Times New Roman"/>
        <family val="1"/>
      </rPr>
      <t xml:space="preserve">, w m.Kaźmierz rej.ul.Konopnickiej-Dolnej </t>
    </r>
    <r>
      <rPr>
        <b/>
        <sz val="9"/>
        <rFont val="Times New Roman"/>
        <family val="1"/>
      </rPr>
      <t>5.440,00</t>
    </r>
  </si>
  <si>
    <r>
      <t xml:space="preserve">Oświetlenie dróg osiedlowych na terenie gminy Kaźmierz: K-rz ul.Nowowiejska </t>
    </r>
    <r>
      <rPr>
        <b/>
        <sz val="9"/>
        <rFont val="Times New Roman"/>
        <family val="1"/>
      </rPr>
      <t>148.000,00</t>
    </r>
    <r>
      <rPr>
        <sz val="9"/>
        <rFont val="Times New Roman"/>
        <family val="1"/>
      </rPr>
      <t xml:space="preserve">, przebudowa linii napowietrznej w m.Radzyny </t>
    </r>
    <r>
      <rPr>
        <b/>
        <sz val="9"/>
        <rFont val="Times New Roman"/>
        <family val="1"/>
      </rPr>
      <t>20.000,00</t>
    </r>
  </si>
  <si>
    <t>Budowa sieci gazowej na terenie gminy.</t>
  </si>
  <si>
    <t>Zał.Nr 7 do Uchwały Nr V/29/07 Rady Gminy Kaźmierz z dn 02.03.2007 r.</t>
  </si>
  <si>
    <t>2003/2006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</si>
  <si>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</si>
  <si>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>Z uwagi na brak  środków finansowych zakres wykonywanych prac w wodociągowaniu rejonu ul.Polna - Reja w Kaźmierzu został przesunięty w czasie.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</si>
  <si>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</si>
  <si>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</si>
  <si>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Zmiana nazwy inwestycji (poprzednia "Sieć wodociągowa Radzyny")</t>
  </si>
  <si>
    <t>Sieć wodociągowa w Kopaninie</t>
  </si>
  <si>
    <t>Sieć wodociągowa w m.Kaźmierz rej.ul.Konopnickiej-Dolnej</t>
  </si>
  <si>
    <t>2006-2009</t>
  </si>
  <si>
    <t>Wobec braku  środków finansowych zakres wykonywanych prac przy przebudowie płyty Rynku w Kaźmierzu został przesunięty w czasie.</t>
  </si>
  <si>
    <t>Budowa świetlicy wiejskiej w m.Kiączyn</t>
  </si>
  <si>
    <t>Sieć kanalizacji sanitarnej w m.Kaźmierz rej.ul.Konopnickiej-Dolnej</t>
  </si>
  <si>
    <t>2007-2009</t>
  </si>
  <si>
    <t>2009-2013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</si>
</sst>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8"/>
      <name val="Times New Roman CE"/>
      <family val="0"/>
    </font>
    <font>
      <b/>
      <sz val="10"/>
      <color indexed="10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name val="Times New Roman CE"/>
      <family val="1"/>
    </font>
    <font>
      <b/>
      <sz val="11"/>
      <color indexed="12"/>
      <name val="Times New Roman CE"/>
      <family val="1"/>
    </font>
    <font>
      <sz val="10"/>
      <name val="Arial CE"/>
      <family val="0"/>
    </font>
    <font>
      <b/>
      <sz val="12"/>
      <color indexed="10"/>
      <name val="Times New Roman CE"/>
      <family val="1"/>
    </font>
    <font>
      <b/>
      <sz val="10"/>
      <color indexed="10"/>
      <name val="Arial CE"/>
      <family val="2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5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1" fillId="2" borderId="3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/>
    </xf>
    <xf numFmtId="0" fontId="8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21" xfId="0" applyFont="1" applyBorder="1" applyAlignment="1">
      <alignment vertical="center" wrapText="1"/>
    </xf>
    <xf numFmtId="0" fontId="9" fillId="5" borderId="17" xfId="0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quotePrefix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" fillId="7" borderId="16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2" fillId="7" borderId="0" xfId="0" applyFont="1" applyFill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1" fillId="3" borderId="3" xfId="0" applyFont="1" applyFill="1" applyBorder="1" applyAlignment="1" quotePrefix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0" fillId="0" borderId="26" xfId="0" applyNumberFormat="1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21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0" fillId="3" borderId="20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0" fillId="0" borderId="2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0" fillId="0" borderId="27" xfId="0" applyNumberFormat="1" applyFont="1" applyFill="1" applyBorder="1" applyAlignment="1">
      <alignment horizontal="left" vertical="center" wrapText="1"/>
    </xf>
    <xf numFmtId="4" fontId="10" fillId="0" borderId="26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left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left" vertical="center" wrapText="1"/>
    </xf>
    <xf numFmtId="4" fontId="7" fillId="5" borderId="29" xfId="0" applyNumberFormat="1" applyFont="1" applyFill="1" applyBorder="1" applyAlignment="1">
      <alignment horizontal="center" vertical="center" wrapText="1"/>
    </xf>
    <xf numFmtId="4" fontId="12" fillId="5" borderId="2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9" fillId="0" borderId="42" xfId="0" applyFont="1" applyBorder="1" applyAlignment="1">
      <alignment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vertical="center" wrapText="1"/>
    </xf>
    <xf numFmtId="4" fontId="13" fillId="5" borderId="2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1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" fontId="2" fillId="8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3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23" fillId="0" borderId="0" xfId="0" applyFont="1" applyAlignment="1">
      <alignment vertical="center" wrapText="1"/>
    </xf>
    <xf numFmtId="0" fontId="1" fillId="8" borderId="2" xfId="0" applyFont="1" applyFill="1" applyBorder="1" applyAlignment="1" quotePrefix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4" fontId="2" fillId="8" borderId="21" xfId="0" applyNumberFormat="1" applyFont="1" applyFill="1" applyBorder="1" applyAlignment="1">
      <alignment vertical="center" wrapText="1"/>
    </xf>
    <xf numFmtId="4" fontId="4" fillId="8" borderId="2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right" vertical="center"/>
    </xf>
    <xf numFmtId="0" fontId="29" fillId="9" borderId="23" xfId="0" applyFont="1" applyFill="1" applyBorder="1" applyAlignment="1">
      <alignment horizontal="center" vertical="center"/>
    </xf>
    <xf numFmtId="4" fontId="29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6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31" fillId="8" borderId="51" xfId="0" applyFont="1" applyFill="1" applyBorder="1" applyAlignment="1">
      <alignment horizontal="left" vertical="center"/>
    </xf>
    <xf numFmtId="0" fontId="8" fillId="8" borderId="23" xfId="0" applyFont="1" applyFill="1" applyBorder="1" applyAlignment="1">
      <alignment horizontal="center" vertical="center" wrapText="1"/>
    </xf>
    <xf numFmtId="0" fontId="16" fillId="8" borderId="52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quotePrefix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31" fillId="3" borderId="26" xfId="0" applyNumberFormat="1" applyFont="1" applyFill="1" applyBorder="1" applyAlignment="1">
      <alignment horizontal="left" vertical="center"/>
    </xf>
    <xf numFmtId="4" fontId="31" fillId="0" borderId="26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4" fontId="15" fillId="0" borderId="2" xfId="0" applyNumberFormat="1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31" fillId="3" borderId="26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31" fillId="0" borderId="27" xfId="0" applyNumberFormat="1" applyFont="1" applyFill="1" applyBorder="1" applyAlignment="1">
      <alignment horizontal="left" vertical="center" wrapText="1"/>
    </xf>
    <xf numFmtId="4" fontId="31" fillId="0" borderId="27" xfId="0" applyNumberFormat="1" applyFont="1" applyBorder="1" applyAlignment="1">
      <alignment horizontal="left" vertical="center" wrapText="1"/>
    </xf>
    <xf numFmtId="4" fontId="31" fillId="0" borderId="5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31" fillId="0" borderId="33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31" fillId="0" borderId="26" xfId="0" applyNumberFormat="1" applyFont="1" applyFill="1" applyBorder="1" applyAlignment="1">
      <alignment wrapText="1"/>
    </xf>
    <xf numFmtId="4" fontId="31" fillId="0" borderId="26" xfId="0" applyNumberFormat="1" applyFont="1" applyFill="1" applyBorder="1" applyAlignment="1">
      <alignment vertical="center" wrapText="1"/>
    </xf>
    <xf numFmtId="4" fontId="33" fillId="0" borderId="26" xfId="0" applyNumberFormat="1" applyFont="1" applyBorder="1" applyAlignment="1">
      <alignment horizontal="left" vertical="center" wrapText="1"/>
    </xf>
    <xf numFmtId="4" fontId="31" fillId="0" borderId="26" xfId="0" applyNumberFormat="1" applyFont="1" applyFill="1" applyBorder="1" applyAlignment="1">
      <alignment horizontal="left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left" vertical="center" wrapText="1"/>
    </xf>
    <xf numFmtId="4" fontId="8" fillId="5" borderId="29" xfId="0" applyNumberFormat="1" applyFont="1" applyFill="1" applyBorder="1" applyAlignment="1">
      <alignment horizontal="center" vertical="center" wrapText="1"/>
    </xf>
    <xf numFmtId="4" fontId="16" fillId="5" borderId="29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31" fillId="5" borderId="5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31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7" borderId="1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vertical="center" wrapText="1"/>
    </xf>
    <xf numFmtId="0" fontId="38" fillId="5" borderId="20" xfId="0" applyFont="1" applyFill="1" applyBorder="1" applyAlignment="1">
      <alignment vertical="top" wrapText="1"/>
    </xf>
    <xf numFmtId="4" fontId="11" fillId="5" borderId="1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&#380;et\Budzet%20200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Harmonogram spłat"/>
      <sheetName val="Zmiany dochody"/>
      <sheetName val="Dochody zał.Nr 1"/>
      <sheetName val="Zmiany wydatki"/>
      <sheetName val="Wydatki zał.Nr 2"/>
      <sheetName val="Arkusz3"/>
      <sheetName val="Inwestycje projekt"/>
      <sheetName val="zmiany WPI"/>
      <sheetName val="Deficyt"/>
      <sheetName val="Plan finansowy WUW"/>
      <sheetName val="Dotacje Zał.Nr 3"/>
      <sheetName val="Zminay PRZROZ"/>
      <sheetName val="PRZROZ zał.Nr4"/>
      <sheetName val="Prognoza długu do zał.Nr4"/>
      <sheetName val="DO zał.Nr5"/>
      <sheetName val="GFOŚ zał.Nr6"/>
      <sheetName val="ZUK plan zał.Nr 7"/>
      <sheetName val="Zmiany inwest"/>
      <sheetName val="Inwest.2006 zał.nr 8"/>
      <sheetName val="WPI zał.nr 9"/>
      <sheetName val="Plan finansowy"/>
      <sheetName val="Środki specjalne"/>
      <sheetName val="WPI zał.nr 8 "/>
      <sheetName val="porównanie"/>
      <sheetName val="ZUK zmiany"/>
      <sheetName val="zestawienie"/>
      <sheetName val="Arkusz1"/>
      <sheetName val="Arkusz2"/>
      <sheetName val="LUTY"/>
      <sheetName val="STYCZEŃ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11"/>
  <sheetViews>
    <sheetView zoomScale="150" zoomScaleNormal="150" workbookViewId="0" topLeftCell="A85">
      <selection activeCell="A85" sqref="A1:IV16384"/>
    </sheetView>
  </sheetViews>
  <sheetFormatPr defaultColWidth="9.140625" defaultRowHeight="12.75"/>
  <cols>
    <col min="1" max="1" width="4.140625" style="134" customWidth="1"/>
    <col min="2" max="2" width="7.00390625" style="134" customWidth="1"/>
    <col min="3" max="3" width="9.421875" style="134" customWidth="1"/>
    <col min="4" max="4" width="39.28125" style="134" customWidth="1"/>
    <col min="5" max="5" width="18.421875" style="6" customWidth="1"/>
    <col min="6" max="6" width="15.7109375" style="137" customWidth="1"/>
    <col min="7" max="11" width="17.28125" style="137" hidden="1" customWidth="1"/>
    <col min="12" max="12" width="17.00390625" style="168" customWidth="1"/>
    <col min="13" max="13" width="32.7109375" style="138" customWidth="1"/>
    <col min="14" max="16384" width="9.140625" style="134" customWidth="1"/>
  </cols>
  <sheetData>
    <row r="1" spans="1:13" ht="21">
      <c r="A1" s="132" t="s">
        <v>212</v>
      </c>
      <c r="B1" s="133"/>
      <c r="C1" s="133"/>
      <c r="E1" s="4"/>
      <c r="F1" s="135"/>
      <c r="G1" s="135"/>
      <c r="H1" s="135"/>
      <c r="I1" s="135"/>
      <c r="J1" s="135"/>
      <c r="K1" s="135"/>
      <c r="L1" s="5"/>
      <c r="M1" s="136" t="s">
        <v>213</v>
      </c>
    </row>
    <row r="2" spans="1:12" ht="16.5" thickBot="1">
      <c r="A2" s="130"/>
      <c r="B2" s="133"/>
      <c r="C2" s="133"/>
      <c r="L2" s="5"/>
    </row>
    <row r="3" spans="1:13" s="12" customFormat="1" ht="30" customHeight="1">
      <c r="A3" s="242" t="s">
        <v>32</v>
      </c>
      <c r="B3" s="242" t="s">
        <v>33</v>
      </c>
      <c r="C3" s="242" t="s">
        <v>34</v>
      </c>
      <c r="D3" s="242" t="s">
        <v>35</v>
      </c>
      <c r="E3" s="242" t="s">
        <v>214</v>
      </c>
      <c r="F3" s="244" t="s">
        <v>36</v>
      </c>
      <c r="G3" s="309"/>
      <c r="H3" s="309"/>
      <c r="I3" s="309"/>
      <c r="J3" s="309"/>
      <c r="K3" s="309"/>
      <c r="L3" s="240" t="s">
        <v>9</v>
      </c>
      <c r="M3" s="242" t="s">
        <v>10</v>
      </c>
    </row>
    <row r="4" spans="1:13" s="139" customFormat="1" ht="24" customHeight="1" thickBot="1">
      <c r="A4" s="243"/>
      <c r="B4" s="243"/>
      <c r="C4" s="243"/>
      <c r="D4" s="243"/>
      <c r="E4" s="243"/>
      <c r="F4" s="245"/>
      <c r="G4" s="310" t="s">
        <v>215</v>
      </c>
      <c r="H4" s="310" t="s">
        <v>215</v>
      </c>
      <c r="I4" s="310" t="s">
        <v>215</v>
      </c>
      <c r="J4" s="310" t="s">
        <v>215</v>
      </c>
      <c r="K4" s="310" t="s">
        <v>215</v>
      </c>
      <c r="L4" s="241"/>
      <c r="M4" s="243"/>
    </row>
    <row r="5" spans="1:13" s="60" customFormat="1" ht="16.5" customHeight="1">
      <c r="A5" s="59"/>
      <c r="B5" s="59"/>
      <c r="C5" s="59"/>
      <c r="D5" s="59"/>
      <c r="E5" s="140"/>
      <c r="F5" s="141"/>
      <c r="G5" s="141"/>
      <c r="H5" s="141"/>
      <c r="I5" s="141"/>
      <c r="J5" s="141"/>
      <c r="K5" s="141"/>
      <c r="L5" s="142"/>
      <c r="M5" s="143"/>
    </row>
    <row r="6" spans="1:13" s="146" customFormat="1" ht="16.5" customHeight="1">
      <c r="A6" s="61" t="s">
        <v>127</v>
      </c>
      <c r="B6" s="62"/>
      <c r="C6" s="62"/>
      <c r="D6" s="63" t="s">
        <v>128</v>
      </c>
      <c r="E6" s="11">
        <f>E7+E9</f>
        <v>17000</v>
      </c>
      <c r="F6" s="144">
        <f aca="true" t="shared" si="0" ref="F6:L6">F7+F9</f>
        <v>3500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20500</v>
      </c>
      <c r="M6" s="145"/>
    </row>
    <row r="7" spans="1:13" s="146" customFormat="1" ht="16.5" customHeight="1">
      <c r="A7" s="13"/>
      <c r="B7" s="65" t="s">
        <v>134</v>
      </c>
      <c r="C7" s="24"/>
      <c r="D7" s="114" t="s">
        <v>135</v>
      </c>
      <c r="E7" s="28">
        <f>E8</f>
        <v>17000</v>
      </c>
      <c r="F7" s="151">
        <f aca="true" t="shared" si="1" ref="F7:L7">F8</f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148">
        <f t="shared" si="1"/>
        <v>17000</v>
      </c>
      <c r="M7" s="149"/>
    </row>
    <row r="8" spans="1:13" s="146" customFormat="1" ht="15.75">
      <c r="A8" s="150"/>
      <c r="B8" s="18"/>
      <c r="C8" s="19" t="s">
        <v>116</v>
      </c>
      <c r="D8" s="20" t="s">
        <v>117</v>
      </c>
      <c r="E8" s="37">
        <v>17000</v>
      </c>
      <c r="F8" s="34"/>
      <c r="G8" s="151"/>
      <c r="H8" s="151"/>
      <c r="I8" s="151"/>
      <c r="J8" s="151"/>
      <c r="K8" s="151"/>
      <c r="L8" s="152">
        <f>E8+F8</f>
        <v>17000</v>
      </c>
      <c r="M8" s="153"/>
    </row>
    <row r="9" spans="1:13" s="146" customFormat="1" ht="16.5" customHeight="1">
      <c r="A9" s="150"/>
      <c r="B9" s="154" t="s">
        <v>142</v>
      </c>
      <c r="C9" s="19"/>
      <c r="D9" s="41" t="s">
        <v>40</v>
      </c>
      <c r="E9" s="28">
        <f>E10</f>
        <v>0</v>
      </c>
      <c r="F9" s="151">
        <f aca="true" t="shared" si="2" ref="F9:L9">F10</f>
        <v>3500</v>
      </c>
      <c r="G9" s="28">
        <f t="shared" si="2"/>
        <v>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28">
        <f t="shared" si="2"/>
        <v>0</v>
      </c>
      <c r="L9" s="148">
        <f t="shared" si="2"/>
        <v>3500</v>
      </c>
      <c r="M9" s="149"/>
    </row>
    <row r="10" spans="1:13" s="146" customFormat="1" ht="74.25" customHeight="1">
      <c r="A10" s="150"/>
      <c r="B10" s="32"/>
      <c r="C10" s="19" t="s">
        <v>41</v>
      </c>
      <c r="D10" s="20" t="s">
        <v>42</v>
      </c>
      <c r="E10" s="28"/>
      <c r="F10" s="34">
        <v>3500</v>
      </c>
      <c r="G10" s="151"/>
      <c r="H10" s="151"/>
      <c r="I10" s="151"/>
      <c r="J10" s="151"/>
      <c r="K10" s="151"/>
      <c r="L10" s="152">
        <f>E10+F10</f>
        <v>3500</v>
      </c>
      <c r="M10" s="153" t="s">
        <v>216</v>
      </c>
    </row>
    <row r="11" spans="1:13" s="146" customFormat="1" ht="18" customHeight="1">
      <c r="A11" s="8" t="s">
        <v>37</v>
      </c>
      <c r="B11" s="9"/>
      <c r="C11" s="9"/>
      <c r="D11" s="10" t="s">
        <v>38</v>
      </c>
      <c r="E11" s="155">
        <f>E12</f>
        <v>3500</v>
      </c>
      <c r="F11" s="156">
        <f aca="true" t="shared" si="3" ref="F11:L12">F12</f>
        <v>-3500</v>
      </c>
      <c r="G11" s="155">
        <f t="shared" si="3"/>
        <v>0</v>
      </c>
      <c r="H11" s="155">
        <f t="shared" si="3"/>
        <v>0</v>
      </c>
      <c r="I11" s="155">
        <f t="shared" si="3"/>
        <v>0</v>
      </c>
      <c r="J11" s="155">
        <f t="shared" si="3"/>
        <v>0</v>
      </c>
      <c r="K11" s="155">
        <f t="shared" si="3"/>
        <v>0</v>
      </c>
      <c r="L11" s="157">
        <f t="shared" si="3"/>
        <v>0</v>
      </c>
      <c r="M11" s="158"/>
    </row>
    <row r="12" spans="1:13" s="146" customFormat="1" ht="20.25" customHeight="1">
      <c r="A12" s="13"/>
      <c r="B12" s="14" t="s">
        <v>39</v>
      </c>
      <c r="C12" s="13"/>
      <c r="D12" s="15" t="s">
        <v>40</v>
      </c>
      <c r="E12" s="28">
        <f>E13</f>
        <v>3500</v>
      </c>
      <c r="F12" s="147">
        <f t="shared" si="3"/>
        <v>-3500</v>
      </c>
      <c r="G12" s="28">
        <f t="shared" si="3"/>
        <v>0</v>
      </c>
      <c r="H12" s="28">
        <f t="shared" si="3"/>
        <v>0</v>
      </c>
      <c r="I12" s="28">
        <f t="shared" si="3"/>
        <v>0</v>
      </c>
      <c r="J12" s="28">
        <f t="shared" si="3"/>
        <v>0</v>
      </c>
      <c r="K12" s="28">
        <f t="shared" si="3"/>
        <v>0</v>
      </c>
      <c r="L12" s="148">
        <f t="shared" si="3"/>
        <v>0</v>
      </c>
      <c r="M12" s="149"/>
    </row>
    <row r="13" spans="1:13" s="146" customFormat="1" ht="67.5" customHeight="1">
      <c r="A13" s="13"/>
      <c r="B13" s="18"/>
      <c r="C13" s="19" t="s">
        <v>41</v>
      </c>
      <c r="D13" s="20" t="s">
        <v>42</v>
      </c>
      <c r="E13" s="37">
        <v>3500</v>
      </c>
      <c r="F13" s="159">
        <v>-3500</v>
      </c>
      <c r="G13" s="151"/>
      <c r="H13" s="151"/>
      <c r="I13" s="151"/>
      <c r="J13" s="151"/>
      <c r="K13" s="151"/>
      <c r="L13" s="152">
        <f>E13+F13</f>
        <v>0</v>
      </c>
      <c r="M13" s="153" t="s">
        <v>217</v>
      </c>
    </row>
    <row r="14" spans="1:13" s="146" customFormat="1" ht="16.5" customHeight="1">
      <c r="A14" s="23">
        <v>700</v>
      </c>
      <c r="B14" s="23"/>
      <c r="C14" s="23"/>
      <c r="D14" s="10" t="s">
        <v>48</v>
      </c>
      <c r="E14" s="11">
        <f>E15</f>
        <v>1018229</v>
      </c>
      <c r="F14" s="311">
        <f aca="true" t="shared" si="4" ref="F14:L14">F15</f>
        <v>-140000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878229</v>
      </c>
      <c r="M14" s="160"/>
    </row>
    <row r="15" spans="1:13" s="146" customFormat="1" ht="21.75" customHeight="1">
      <c r="A15" s="13"/>
      <c r="B15" s="13">
        <v>70005</v>
      </c>
      <c r="C15" s="13"/>
      <c r="D15" s="15" t="s">
        <v>49</v>
      </c>
      <c r="E15" s="28">
        <f>SUM(E16:E21)</f>
        <v>1018229</v>
      </c>
      <c r="F15" s="147">
        <f aca="true" t="shared" si="5" ref="F15:L15">SUM(F16:F21)</f>
        <v>-140000</v>
      </c>
      <c r="G15" s="28">
        <f t="shared" si="5"/>
        <v>0</v>
      </c>
      <c r="H15" s="28">
        <f t="shared" si="5"/>
        <v>0</v>
      </c>
      <c r="I15" s="28">
        <f t="shared" si="5"/>
        <v>0</v>
      </c>
      <c r="J15" s="28">
        <f t="shared" si="5"/>
        <v>0</v>
      </c>
      <c r="K15" s="28">
        <f t="shared" si="5"/>
        <v>0</v>
      </c>
      <c r="L15" s="148">
        <f t="shared" si="5"/>
        <v>878229</v>
      </c>
      <c r="M15" s="153"/>
    </row>
    <row r="16" spans="1:13" s="146" customFormat="1" ht="30" customHeight="1">
      <c r="A16" s="13"/>
      <c r="B16" s="18"/>
      <c r="C16" s="19" t="s">
        <v>50</v>
      </c>
      <c r="D16" s="20" t="s">
        <v>51</v>
      </c>
      <c r="E16" s="37">
        <v>46619</v>
      </c>
      <c r="F16" s="159"/>
      <c r="G16" s="151"/>
      <c r="H16" s="151"/>
      <c r="I16" s="151"/>
      <c r="J16" s="151"/>
      <c r="K16" s="151"/>
      <c r="L16" s="161">
        <f aca="true" t="shared" si="6" ref="L16:L59">E16+F16</f>
        <v>46619</v>
      </c>
      <c r="M16" s="153"/>
    </row>
    <row r="17" spans="1:13" s="146" customFormat="1" ht="63.75">
      <c r="A17" s="13"/>
      <c r="B17" s="18"/>
      <c r="C17" s="19" t="s">
        <v>41</v>
      </c>
      <c r="D17" s="20" t="s">
        <v>42</v>
      </c>
      <c r="E17" s="37">
        <v>204384</v>
      </c>
      <c r="F17" s="159">
        <v>-140000</v>
      </c>
      <c r="G17" s="151"/>
      <c r="H17" s="151"/>
      <c r="I17" s="151"/>
      <c r="J17" s="151"/>
      <c r="K17" s="151"/>
      <c r="L17" s="161">
        <f t="shared" si="6"/>
        <v>64384</v>
      </c>
      <c r="M17" s="153" t="s">
        <v>218</v>
      </c>
    </row>
    <row r="18" spans="1:13" s="146" customFormat="1" ht="40.5" customHeight="1">
      <c r="A18" s="13"/>
      <c r="B18" s="18"/>
      <c r="C18" s="19" t="s">
        <v>52</v>
      </c>
      <c r="D18" s="20" t="s">
        <v>53</v>
      </c>
      <c r="E18" s="37">
        <v>762426</v>
      </c>
      <c r="F18" s="34"/>
      <c r="G18" s="151"/>
      <c r="H18" s="151"/>
      <c r="I18" s="151"/>
      <c r="J18" s="151"/>
      <c r="K18" s="151"/>
      <c r="L18" s="161">
        <f t="shared" si="6"/>
        <v>762426</v>
      </c>
      <c r="M18" s="153"/>
    </row>
    <row r="19" spans="1:13" s="146" customFormat="1" ht="19.5" customHeight="1" hidden="1">
      <c r="A19" s="13"/>
      <c r="B19" s="18"/>
      <c r="C19" s="19" t="s">
        <v>11</v>
      </c>
      <c r="D19" s="20" t="s">
        <v>12</v>
      </c>
      <c r="E19" s="37"/>
      <c r="F19" s="34"/>
      <c r="G19" s="151"/>
      <c r="H19" s="151"/>
      <c r="I19" s="151"/>
      <c r="J19" s="151"/>
      <c r="K19" s="151"/>
      <c r="L19" s="161">
        <f t="shared" si="6"/>
        <v>0</v>
      </c>
      <c r="M19" s="153"/>
    </row>
    <row r="20" spans="1:13" s="146" customFormat="1" ht="27" customHeight="1">
      <c r="A20" s="13"/>
      <c r="B20" s="18"/>
      <c r="C20" s="19" t="s">
        <v>54</v>
      </c>
      <c r="D20" s="20" t="s">
        <v>55</v>
      </c>
      <c r="E20" s="37">
        <v>1600</v>
      </c>
      <c r="F20" s="34"/>
      <c r="G20" s="151"/>
      <c r="H20" s="151"/>
      <c r="I20" s="151"/>
      <c r="J20" s="151"/>
      <c r="K20" s="151"/>
      <c r="L20" s="161">
        <f t="shared" si="6"/>
        <v>1600</v>
      </c>
      <c r="M20" s="153"/>
    </row>
    <row r="21" spans="1:13" s="146" customFormat="1" ht="17.25" customHeight="1">
      <c r="A21" s="13"/>
      <c r="B21" s="18"/>
      <c r="C21" s="19" t="s">
        <v>56</v>
      </c>
      <c r="D21" s="20" t="s">
        <v>57</v>
      </c>
      <c r="E21" s="37">
        <v>3200</v>
      </c>
      <c r="F21" s="34"/>
      <c r="G21" s="151"/>
      <c r="H21" s="151"/>
      <c r="I21" s="151"/>
      <c r="J21" s="151"/>
      <c r="K21" s="151"/>
      <c r="L21" s="161">
        <f t="shared" si="6"/>
        <v>3200</v>
      </c>
      <c r="M21" s="153"/>
    </row>
    <row r="22" spans="1:13" s="146" customFormat="1" ht="17.25" customHeight="1">
      <c r="A22" s="23">
        <v>750</v>
      </c>
      <c r="B22" s="23"/>
      <c r="C22" s="23"/>
      <c r="D22" s="10" t="s">
        <v>58</v>
      </c>
      <c r="E22" s="11">
        <f>E23+E26</f>
        <v>133110</v>
      </c>
      <c r="F22" s="144">
        <f>F23+F26</f>
        <v>2485</v>
      </c>
      <c r="G22" s="151"/>
      <c r="H22" s="151"/>
      <c r="I22" s="151"/>
      <c r="J22" s="151"/>
      <c r="K22" s="151"/>
      <c r="L22" s="11">
        <f>L23+L26</f>
        <v>135595</v>
      </c>
      <c r="M22" s="160"/>
    </row>
    <row r="23" spans="1:13" s="146" customFormat="1" ht="17.25" customHeight="1">
      <c r="A23" s="13"/>
      <c r="B23" s="13">
        <v>75011</v>
      </c>
      <c r="C23" s="13"/>
      <c r="D23" s="15" t="s">
        <v>59</v>
      </c>
      <c r="E23" s="16">
        <f>SUM(E24:E25)</f>
        <v>55000</v>
      </c>
      <c r="F23" s="17">
        <f>SUM(F24:F25)</f>
        <v>0</v>
      </c>
      <c r="G23" s="151"/>
      <c r="H23" s="151"/>
      <c r="I23" s="151"/>
      <c r="J23" s="151"/>
      <c r="K23" s="151"/>
      <c r="L23" s="148">
        <f>SUM(L24:L25)</f>
        <v>55000</v>
      </c>
      <c r="M23" s="153"/>
    </row>
    <row r="24" spans="1:13" s="146" customFormat="1" ht="51">
      <c r="A24" s="13"/>
      <c r="B24" s="18"/>
      <c r="C24" s="18">
        <v>2010</v>
      </c>
      <c r="D24" s="20" t="s">
        <v>60</v>
      </c>
      <c r="E24" s="21">
        <v>53800</v>
      </c>
      <c r="F24" s="208"/>
      <c r="G24" s="151"/>
      <c r="H24" s="151"/>
      <c r="I24" s="151"/>
      <c r="J24" s="151"/>
      <c r="K24" s="151"/>
      <c r="L24" s="161">
        <f>E24+F24+G24+H24+I24+J24+K24</f>
        <v>53800</v>
      </c>
      <c r="M24" s="153"/>
    </row>
    <row r="25" spans="1:13" s="146" customFormat="1" ht="38.25">
      <c r="A25" s="13"/>
      <c r="B25" s="18"/>
      <c r="C25" s="18">
        <v>2360</v>
      </c>
      <c r="D25" s="20" t="s">
        <v>219</v>
      </c>
      <c r="E25" s="21">
        <v>1200</v>
      </c>
      <c r="F25" s="208"/>
      <c r="G25" s="151"/>
      <c r="H25" s="151"/>
      <c r="I25" s="151"/>
      <c r="J25" s="151"/>
      <c r="K25" s="151"/>
      <c r="L25" s="161">
        <f>E25+F25+G25+H25+I25+J25+K25</f>
        <v>1200</v>
      </c>
      <c r="M25" s="153"/>
    </row>
    <row r="26" spans="1:13" s="146" customFormat="1" ht="17.25" customHeight="1">
      <c r="A26" s="13"/>
      <c r="B26" s="13">
        <v>75023</v>
      </c>
      <c r="C26" s="13"/>
      <c r="D26" s="15" t="s">
        <v>61</v>
      </c>
      <c r="E26" s="16">
        <f>SUM(E27:E28)</f>
        <v>78110</v>
      </c>
      <c r="F26" s="17">
        <f>SUM(F27:F28)</f>
        <v>2485</v>
      </c>
      <c r="G26" s="151"/>
      <c r="H26" s="151"/>
      <c r="I26" s="151"/>
      <c r="J26" s="151"/>
      <c r="K26" s="151"/>
      <c r="L26" s="148">
        <f>SUM(L27:L28)</f>
        <v>80595</v>
      </c>
      <c r="M26" s="153"/>
    </row>
    <row r="27" spans="1:13" s="146" customFormat="1" ht="17.25" customHeight="1">
      <c r="A27" s="18"/>
      <c r="B27" s="18"/>
      <c r="C27" s="19" t="s">
        <v>62</v>
      </c>
      <c r="D27" s="20" t="s">
        <v>63</v>
      </c>
      <c r="E27" s="21">
        <v>2000</v>
      </c>
      <c r="F27" s="208"/>
      <c r="G27" s="151"/>
      <c r="H27" s="151"/>
      <c r="I27" s="151"/>
      <c r="J27" s="151"/>
      <c r="K27" s="151"/>
      <c r="L27" s="161">
        <f>E27+F27+G27+H27+I27+J27+K27</f>
        <v>2000</v>
      </c>
      <c r="M27" s="153"/>
    </row>
    <row r="28" spans="1:13" s="146" customFormat="1" ht="17.25" customHeight="1">
      <c r="A28" s="18"/>
      <c r="B28" s="18"/>
      <c r="C28" s="19" t="s">
        <v>116</v>
      </c>
      <c r="D28" s="20" t="s">
        <v>117</v>
      </c>
      <c r="E28" s="21">
        <f>24400+51710</f>
        <v>76110</v>
      </c>
      <c r="F28" s="208">
        <v>2485</v>
      </c>
      <c r="G28" s="151"/>
      <c r="H28" s="151"/>
      <c r="I28" s="151"/>
      <c r="J28" s="151"/>
      <c r="K28" s="151"/>
      <c r="L28" s="161">
        <f>E28+F28+G28+H28+I28+J28+K28</f>
        <v>78595</v>
      </c>
      <c r="M28" s="153" t="s">
        <v>220</v>
      </c>
    </row>
    <row r="29" spans="1:13" s="146" customFormat="1" ht="51">
      <c r="A29" s="23">
        <v>756</v>
      </c>
      <c r="B29" s="23"/>
      <c r="C29" s="23"/>
      <c r="D29" s="10" t="s">
        <v>66</v>
      </c>
      <c r="E29" s="162">
        <f>E30+E33+E40+E51+E57</f>
        <v>7318492</v>
      </c>
      <c r="F29" s="144">
        <f aca="true" t="shared" si="7" ref="F29:L29">F30+F33+F40+F51+F57</f>
        <v>251792</v>
      </c>
      <c r="G29" s="162">
        <f t="shared" si="7"/>
        <v>0</v>
      </c>
      <c r="H29" s="162">
        <f t="shared" si="7"/>
        <v>0</v>
      </c>
      <c r="I29" s="162">
        <f t="shared" si="7"/>
        <v>0</v>
      </c>
      <c r="J29" s="162">
        <f t="shared" si="7"/>
        <v>0</v>
      </c>
      <c r="K29" s="162">
        <f t="shared" si="7"/>
        <v>0</v>
      </c>
      <c r="L29" s="162">
        <f t="shared" si="7"/>
        <v>7570284</v>
      </c>
      <c r="M29" s="160"/>
    </row>
    <row r="30" spans="1:13" s="146" customFormat="1" ht="25.5">
      <c r="A30" s="29"/>
      <c r="B30" s="29">
        <v>75601</v>
      </c>
      <c r="C30" s="29"/>
      <c r="D30" s="30" t="s">
        <v>67</v>
      </c>
      <c r="E30" s="163">
        <f>SUM(E31:E32)</f>
        <v>7100</v>
      </c>
      <c r="F30" s="151">
        <f aca="true" t="shared" si="8" ref="F30:L30">SUM(F31:F32)</f>
        <v>0</v>
      </c>
      <c r="G30" s="163">
        <f t="shared" si="8"/>
        <v>0</v>
      </c>
      <c r="H30" s="163">
        <f t="shared" si="8"/>
        <v>0</v>
      </c>
      <c r="I30" s="163">
        <f t="shared" si="8"/>
        <v>0</v>
      </c>
      <c r="J30" s="163">
        <f t="shared" si="8"/>
        <v>0</v>
      </c>
      <c r="K30" s="163">
        <f t="shared" si="8"/>
        <v>0</v>
      </c>
      <c r="L30" s="164">
        <f t="shared" si="8"/>
        <v>7100</v>
      </c>
      <c r="M30" s="153"/>
    </row>
    <row r="31" spans="1:13" s="146" customFormat="1" ht="25.5">
      <c r="A31" s="13"/>
      <c r="B31" s="18"/>
      <c r="C31" s="19" t="s">
        <v>68</v>
      </c>
      <c r="D31" s="20" t="s">
        <v>69</v>
      </c>
      <c r="E31" s="37">
        <v>7000</v>
      </c>
      <c r="F31" s="34"/>
      <c r="G31" s="151"/>
      <c r="H31" s="151"/>
      <c r="I31" s="151"/>
      <c r="J31" s="151"/>
      <c r="K31" s="151"/>
      <c r="L31" s="161">
        <f t="shared" si="6"/>
        <v>7000</v>
      </c>
      <c r="M31" s="153"/>
    </row>
    <row r="32" spans="1:13" s="146" customFormat="1" ht="25.5">
      <c r="A32" s="13"/>
      <c r="B32" s="18"/>
      <c r="C32" s="19" t="s">
        <v>54</v>
      </c>
      <c r="D32" s="20" t="s">
        <v>55</v>
      </c>
      <c r="E32" s="37">
        <v>100</v>
      </c>
      <c r="F32" s="34"/>
      <c r="G32" s="151"/>
      <c r="H32" s="151"/>
      <c r="I32" s="151"/>
      <c r="J32" s="151"/>
      <c r="K32" s="151"/>
      <c r="L32" s="161">
        <f t="shared" si="6"/>
        <v>100</v>
      </c>
      <c r="M32" s="153"/>
    </row>
    <row r="33" spans="1:13" s="146" customFormat="1" ht="51">
      <c r="A33" s="13"/>
      <c r="B33" s="13">
        <v>75615</v>
      </c>
      <c r="C33" s="13"/>
      <c r="D33" s="15" t="s">
        <v>70</v>
      </c>
      <c r="E33" s="163">
        <f>SUM(E34:E39)</f>
        <v>2114434</v>
      </c>
      <c r="F33" s="147">
        <f aca="true" t="shared" si="9" ref="F33:L33">SUM(F34:F39)</f>
        <v>-24016</v>
      </c>
      <c r="G33" s="163">
        <f t="shared" si="9"/>
        <v>0</v>
      </c>
      <c r="H33" s="163">
        <f t="shared" si="9"/>
        <v>0</v>
      </c>
      <c r="I33" s="163">
        <f t="shared" si="9"/>
        <v>0</v>
      </c>
      <c r="J33" s="163">
        <f t="shared" si="9"/>
        <v>0</v>
      </c>
      <c r="K33" s="163">
        <f t="shared" si="9"/>
        <v>0</v>
      </c>
      <c r="L33" s="164">
        <f t="shared" si="9"/>
        <v>2090418</v>
      </c>
      <c r="M33" s="153"/>
    </row>
    <row r="34" spans="1:13" s="146" customFormat="1" ht="22.5">
      <c r="A34" s="13"/>
      <c r="B34" s="18"/>
      <c r="C34" s="19" t="s">
        <v>71</v>
      </c>
      <c r="D34" s="20" t="s">
        <v>72</v>
      </c>
      <c r="E34" s="37">
        <v>1680675</v>
      </c>
      <c r="F34" s="34">
        <v>11810</v>
      </c>
      <c r="G34" s="151"/>
      <c r="H34" s="151"/>
      <c r="I34" s="151"/>
      <c r="J34" s="151"/>
      <c r="K34" s="151"/>
      <c r="L34" s="161">
        <f t="shared" si="6"/>
        <v>1692485</v>
      </c>
      <c r="M34" s="222" t="s">
        <v>221</v>
      </c>
    </row>
    <row r="35" spans="1:13" s="146" customFormat="1" ht="22.5">
      <c r="A35" s="13"/>
      <c r="B35" s="18"/>
      <c r="C35" s="19" t="s">
        <v>73</v>
      </c>
      <c r="D35" s="20" t="s">
        <v>74</v>
      </c>
      <c r="E35" s="37">
        <v>360374</v>
      </c>
      <c r="F35" s="209">
        <f>-30548-7876</f>
        <v>-38424</v>
      </c>
      <c r="G35" s="151"/>
      <c r="H35" s="151"/>
      <c r="I35" s="151"/>
      <c r="J35" s="151"/>
      <c r="K35" s="151"/>
      <c r="L35" s="161">
        <f t="shared" si="6"/>
        <v>321950</v>
      </c>
      <c r="M35" s="222" t="s">
        <v>222</v>
      </c>
    </row>
    <row r="36" spans="1:13" s="146" customFormat="1" ht="22.5">
      <c r="A36" s="13"/>
      <c r="B36" s="18"/>
      <c r="C36" s="19" t="s">
        <v>75</v>
      </c>
      <c r="D36" s="20" t="s">
        <v>76</v>
      </c>
      <c r="E36" s="37">
        <v>30385</v>
      </c>
      <c r="F36" s="34">
        <v>598</v>
      </c>
      <c r="G36" s="151"/>
      <c r="H36" s="151"/>
      <c r="I36" s="151"/>
      <c r="J36" s="151"/>
      <c r="K36" s="151"/>
      <c r="L36" s="161">
        <f t="shared" si="6"/>
        <v>30983</v>
      </c>
      <c r="M36" s="222" t="s">
        <v>221</v>
      </c>
    </row>
    <row r="37" spans="1:13" s="146" customFormat="1" ht="36.75" customHeight="1">
      <c r="A37" s="13"/>
      <c r="B37" s="18"/>
      <c r="C37" s="19" t="s">
        <v>77</v>
      </c>
      <c r="D37" s="20" t="s">
        <v>78</v>
      </c>
      <c r="E37" s="37">
        <v>35000</v>
      </c>
      <c r="F37" s="34"/>
      <c r="G37" s="151"/>
      <c r="H37" s="151"/>
      <c r="I37" s="151"/>
      <c r="J37" s="151"/>
      <c r="K37" s="151"/>
      <c r="L37" s="161">
        <f t="shared" si="6"/>
        <v>35000</v>
      </c>
      <c r="M37" s="153"/>
    </row>
    <row r="38" spans="1:13" s="146" customFormat="1" ht="61.5" customHeight="1">
      <c r="A38" s="13"/>
      <c r="B38" s="18"/>
      <c r="C38" s="19" t="s">
        <v>79</v>
      </c>
      <c r="D38" s="20" t="s">
        <v>80</v>
      </c>
      <c r="E38" s="37">
        <v>5000</v>
      </c>
      <c r="F38" s="34"/>
      <c r="G38" s="151"/>
      <c r="H38" s="151"/>
      <c r="I38" s="151"/>
      <c r="J38" s="151"/>
      <c r="K38" s="151"/>
      <c r="L38" s="161">
        <f t="shared" si="6"/>
        <v>5000</v>
      </c>
      <c r="M38" s="153"/>
    </row>
    <row r="39" spans="1:13" s="146" customFormat="1" ht="37.5" customHeight="1">
      <c r="A39" s="13"/>
      <c r="B39" s="18"/>
      <c r="C39" s="19" t="s">
        <v>54</v>
      </c>
      <c r="D39" s="20" t="s">
        <v>55</v>
      </c>
      <c r="E39" s="37">
        <v>3000</v>
      </c>
      <c r="F39" s="34">
        <v>2000</v>
      </c>
      <c r="G39" s="151"/>
      <c r="H39" s="151"/>
      <c r="I39" s="151"/>
      <c r="J39" s="151"/>
      <c r="K39" s="151"/>
      <c r="L39" s="161">
        <f t="shared" si="6"/>
        <v>5000</v>
      </c>
      <c r="M39" s="153" t="s">
        <v>223</v>
      </c>
    </row>
    <row r="40" spans="1:13" s="146" customFormat="1" ht="63.75">
      <c r="A40" s="13"/>
      <c r="B40" s="13">
        <v>75616</v>
      </c>
      <c r="C40" s="13"/>
      <c r="D40" s="15" t="s">
        <v>81</v>
      </c>
      <c r="E40" s="163">
        <f>SUM(E41:E50)</f>
        <v>1510502</v>
      </c>
      <c r="F40" s="151">
        <f aca="true" t="shared" si="10" ref="F40:L40">SUM(F41:F50)</f>
        <v>109711</v>
      </c>
      <c r="G40" s="163">
        <f t="shared" si="10"/>
        <v>0</v>
      </c>
      <c r="H40" s="163">
        <f t="shared" si="10"/>
        <v>0</v>
      </c>
      <c r="I40" s="163">
        <f t="shared" si="10"/>
        <v>0</v>
      </c>
      <c r="J40" s="163">
        <f t="shared" si="10"/>
        <v>0</v>
      </c>
      <c r="K40" s="163">
        <f t="shared" si="10"/>
        <v>0</v>
      </c>
      <c r="L40" s="164">
        <f t="shared" si="10"/>
        <v>1620213</v>
      </c>
      <c r="M40" s="153"/>
    </row>
    <row r="41" spans="1:13" s="146" customFormat="1" ht="15.75">
      <c r="A41" s="13"/>
      <c r="B41" s="13"/>
      <c r="C41" s="19" t="s">
        <v>71</v>
      </c>
      <c r="D41" s="20" t="s">
        <v>72</v>
      </c>
      <c r="E41" s="37">
        <v>791515</v>
      </c>
      <c r="F41" s="34">
        <v>62800</v>
      </c>
      <c r="G41" s="151"/>
      <c r="H41" s="151"/>
      <c r="I41" s="151"/>
      <c r="J41" s="151"/>
      <c r="K41" s="151"/>
      <c r="L41" s="161">
        <f t="shared" si="6"/>
        <v>854315</v>
      </c>
      <c r="M41" s="246" t="s">
        <v>224</v>
      </c>
    </row>
    <row r="42" spans="1:13" s="146" customFormat="1" ht="15.75">
      <c r="A42" s="13"/>
      <c r="B42" s="13"/>
      <c r="C42" s="19" t="s">
        <v>73</v>
      </c>
      <c r="D42" s="20" t="s">
        <v>74</v>
      </c>
      <c r="E42" s="37">
        <v>444009</v>
      </c>
      <c r="F42" s="34">
        <v>7000</v>
      </c>
      <c r="G42" s="151"/>
      <c r="H42" s="151"/>
      <c r="I42" s="151"/>
      <c r="J42" s="151"/>
      <c r="K42" s="151"/>
      <c r="L42" s="161">
        <f t="shared" si="6"/>
        <v>451009</v>
      </c>
      <c r="M42" s="247"/>
    </row>
    <row r="43" spans="1:13" s="146" customFormat="1" ht="15.75">
      <c r="A43" s="13"/>
      <c r="B43" s="13"/>
      <c r="C43" s="19" t="s">
        <v>75</v>
      </c>
      <c r="D43" s="20" t="s">
        <v>76</v>
      </c>
      <c r="E43" s="37">
        <v>1478</v>
      </c>
      <c r="F43" s="159">
        <v>-89</v>
      </c>
      <c r="G43" s="151"/>
      <c r="H43" s="151"/>
      <c r="I43" s="151"/>
      <c r="J43" s="151"/>
      <c r="K43" s="151"/>
      <c r="L43" s="161">
        <f t="shared" si="6"/>
        <v>1389</v>
      </c>
      <c r="M43" s="248"/>
    </row>
    <row r="44" spans="1:13" s="146" customFormat="1" ht="15.75">
      <c r="A44" s="13"/>
      <c r="B44" s="13"/>
      <c r="C44" s="19" t="s">
        <v>77</v>
      </c>
      <c r="D44" s="20" t="s">
        <v>78</v>
      </c>
      <c r="E44" s="37">
        <v>120000</v>
      </c>
      <c r="F44" s="34"/>
      <c r="G44" s="151"/>
      <c r="H44" s="151"/>
      <c r="I44" s="151"/>
      <c r="J44" s="151"/>
      <c r="K44" s="151"/>
      <c r="L44" s="161">
        <f t="shared" si="6"/>
        <v>120000</v>
      </c>
      <c r="M44" s="153"/>
    </row>
    <row r="45" spans="1:13" s="146" customFormat="1" ht="15.75">
      <c r="A45" s="13"/>
      <c r="B45" s="18"/>
      <c r="C45" s="19" t="s">
        <v>82</v>
      </c>
      <c r="D45" s="20" t="s">
        <v>83</v>
      </c>
      <c r="E45" s="37">
        <v>1500</v>
      </c>
      <c r="F45" s="34"/>
      <c r="G45" s="151"/>
      <c r="H45" s="151"/>
      <c r="I45" s="151"/>
      <c r="J45" s="151"/>
      <c r="K45" s="151"/>
      <c r="L45" s="161">
        <f t="shared" si="6"/>
        <v>1500</v>
      </c>
      <c r="M45" s="153"/>
    </row>
    <row r="46" spans="1:13" s="146" customFormat="1" ht="16.5" customHeight="1">
      <c r="A46" s="13"/>
      <c r="B46" s="18"/>
      <c r="C46" s="19" t="s">
        <v>84</v>
      </c>
      <c r="D46" s="20" t="s">
        <v>85</v>
      </c>
      <c r="E46" s="37">
        <v>14000</v>
      </c>
      <c r="F46" s="34"/>
      <c r="G46" s="151"/>
      <c r="H46" s="151"/>
      <c r="I46" s="151"/>
      <c r="J46" s="151"/>
      <c r="K46" s="151"/>
      <c r="L46" s="161">
        <f t="shared" si="6"/>
        <v>14000</v>
      </c>
      <c r="M46" s="153"/>
    </row>
    <row r="47" spans="1:13" s="146" customFormat="1" ht="16.5" customHeight="1">
      <c r="A47" s="13"/>
      <c r="B47" s="18"/>
      <c r="C47" s="19" t="s">
        <v>86</v>
      </c>
      <c r="D47" s="20" t="s">
        <v>87</v>
      </c>
      <c r="E47" s="37">
        <v>20000</v>
      </c>
      <c r="F47" s="34"/>
      <c r="G47" s="151"/>
      <c r="H47" s="151"/>
      <c r="I47" s="151"/>
      <c r="J47" s="151"/>
      <c r="K47" s="151"/>
      <c r="L47" s="161">
        <f t="shared" si="6"/>
        <v>20000</v>
      </c>
      <c r="M47" s="153"/>
    </row>
    <row r="48" spans="1:13" s="146" customFormat="1" ht="31.5" customHeight="1">
      <c r="A48" s="18"/>
      <c r="B48" s="18"/>
      <c r="C48" s="19" t="s">
        <v>88</v>
      </c>
      <c r="D48" s="20" t="s">
        <v>89</v>
      </c>
      <c r="E48" s="37">
        <v>5000</v>
      </c>
      <c r="F48" s="159">
        <v>-5000</v>
      </c>
      <c r="G48" s="151"/>
      <c r="H48" s="151"/>
      <c r="I48" s="151"/>
      <c r="J48" s="151"/>
      <c r="K48" s="151"/>
      <c r="L48" s="161">
        <f t="shared" si="6"/>
        <v>0</v>
      </c>
      <c r="M48" s="153" t="s">
        <v>225</v>
      </c>
    </row>
    <row r="49" spans="1:13" s="146" customFormat="1" ht="33.75">
      <c r="A49" s="13"/>
      <c r="B49" s="18"/>
      <c r="C49" s="19" t="s">
        <v>79</v>
      </c>
      <c r="D49" s="20" t="s">
        <v>80</v>
      </c>
      <c r="E49" s="37">
        <v>105000</v>
      </c>
      <c r="F49" s="34">
        <v>45000</v>
      </c>
      <c r="G49" s="151"/>
      <c r="H49" s="151"/>
      <c r="I49" s="151"/>
      <c r="J49" s="151"/>
      <c r="K49" s="151"/>
      <c r="L49" s="161">
        <f t="shared" si="6"/>
        <v>150000</v>
      </c>
      <c r="M49" s="153" t="s">
        <v>226</v>
      </c>
    </row>
    <row r="50" spans="1:13" s="146" customFormat="1" ht="25.5">
      <c r="A50" s="13"/>
      <c r="B50" s="18"/>
      <c r="C50" s="19" t="s">
        <v>54</v>
      </c>
      <c r="D50" s="20" t="s">
        <v>55</v>
      </c>
      <c r="E50" s="37">
        <v>8000</v>
      </c>
      <c r="F50" s="34"/>
      <c r="G50" s="151"/>
      <c r="H50" s="151"/>
      <c r="I50" s="151"/>
      <c r="J50" s="151"/>
      <c r="K50" s="151"/>
      <c r="L50" s="161">
        <f t="shared" si="6"/>
        <v>8000</v>
      </c>
      <c r="M50" s="153"/>
    </row>
    <row r="51" spans="1:13" s="146" customFormat="1" ht="38.25">
      <c r="A51" s="13"/>
      <c r="B51" s="13">
        <v>75618</v>
      </c>
      <c r="C51" s="13"/>
      <c r="D51" s="15" t="s">
        <v>90</v>
      </c>
      <c r="E51" s="163">
        <f>SUM(E52:E56)</f>
        <v>747604</v>
      </c>
      <c r="F51" s="151">
        <f aca="true" t="shared" si="11" ref="F51:L51">SUM(F52:F56)</f>
        <v>178661</v>
      </c>
      <c r="G51" s="163">
        <f t="shared" si="11"/>
        <v>0</v>
      </c>
      <c r="H51" s="163">
        <f t="shared" si="11"/>
        <v>0</v>
      </c>
      <c r="I51" s="163">
        <f t="shared" si="11"/>
        <v>0</v>
      </c>
      <c r="J51" s="163">
        <f t="shared" si="11"/>
        <v>0</v>
      </c>
      <c r="K51" s="163">
        <f t="shared" si="11"/>
        <v>0</v>
      </c>
      <c r="L51" s="164">
        <f t="shared" si="11"/>
        <v>926265</v>
      </c>
      <c r="M51" s="153"/>
    </row>
    <row r="52" spans="1:13" s="146" customFormat="1" ht="20.25" customHeight="1">
      <c r="A52" s="13"/>
      <c r="B52" s="13"/>
      <c r="C52" s="19" t="s">
        <v>91</v>
      </c>
      <c r="D52" s="20" t="s">
        <v>92</v>
      </c>
      <c r="E52" s="37">
        <v>20000</v>
      </c>
      <c r="F52" s="34">
        <v>5000</v>
      </c>
      <c r="G52" s="151"/>
      <c r="H52" s="151"/>
      <c r="I52" s="151"/>
      <c r="J52" s="151"/>
      <c r="K52" s="151"/>
      <c r="L52" s="161">
        <f t="shared" si="6"/>
        <v>25000</v>
      </c>
      <c r="M52" s="153" t="s">
        <v>227</v>
      </c>
    </row>
    <row r="53" spans="1:13" s="146" customFormat="1" ht="16.5" customHeight="1">
      <c r="A53" s="13"/>
      <c r="B53" s="13"/>
      <c r="C53" s="19" t="s">
        <v>93</v>
      </c>
      <c r="D53" s="20" t="s">
        <v>94</v>
      </c>
      <c r="E53" s="37">
        <v>35000</v>
      </c>
      <c r="F53" s="34"/>
      <c r="G53" s="151"/>
      <c r="H53" s="151"/>
      <c r="I53" s="151"/>
      <c r="J53" s="151"/>
      <c r="K53" s="151"/>
      <c r="L53" s="161">
        <f t="shared" si="6"/>
        <v>35000</v>
      </c>
      <c r="M53" s="153"/>
    </row>
    <row r="54" spans="1:13" s="146" customFormat="1" ht="27.75" customHeight="1">
      <c r="A54" s="13"/>
      <c r="B54" s="13"/>
      <c r="C54" s="19" t="s">
        <v>95</v>
      </c>
      <c r="D54" s="20" t="s">
        <v>96</v>
      </c>
      <c r="E54" s="37">
        <v>90000</v>
      </c>
      <c r="F54" s="34"/>
      <c r="G54" s="151"/>
      <c r="H54" s="151"/>
      <c r="I54" s="151"/>
      <c r="J54" s="151"/>
      <c r="K54" s="151"/>
      <c r="L54" s="161">
        <f t="shared" si="6"/>
        <v>90000</v>
      </c>
      <c r="M54" s="153"/>
    </row>
    <row r="55" spans="1:13" s="146" customFormat="1" ht="38.25">
      <c r="A55" s="13"/>
      <c r="B55" s="13"/>
      <c r="C55" s="19" t="s">
        <v>44</v>
      </c>
      <c r="D55" s="20" t="s">
        <v>45</v>
      </c>
      <c r="E55" s="37">
        <v>592604</v>
      </c>
      <c r="F55" s="208">
        <v>173661</v>
      </c>
      <c r="G55" s="151"/>
      <c r="H55" s="151"/>
      <c r="I55" s="151"/>
      <c r="J55" s="151"/>
      <c r="K55" s="151"/>
      <c r="L55" s="161">
        <f t="shared" si="6"/>
        <v>766265</v>
      </c>
      <c r="M55" s="153" t="s">
        <v>228</v>
      </c>
    </row>
    <row r="56" spans="1:13" s="146" customFormat="1" ht="25.5">
      <c r="A56" s="13"/>
      <c r="B56" s="18"/>
      <c r="C56" s="19" t="s">
        <v>54</v>
      </c>
      <c r="D56" s="20" t="s">
        <v>55</v>
      </c>
      <c r="E56" s="37">
        <v>10000</v>
      </c>
      <c r="F56" s="34"/>
      <c r="G56" s="151"/>
      <c r="H56" s="151"/>
      <c r="I56" s="151"/>
      <c r="J56" s="151"/>
      <c r="K56" s="151"/>
      <c r="L56" s="161">
        <f t="shared" si="6"/>
        <v>10000</v>
      </c>
      <c r="M56" s="153"/>
    </row>
    <row r="57" spans="1:13" s="146" customFormat="1" ht="25.5">
      <c r="A57" s="13"/>
      <c r="B57" s="13">
        <v>75621</v>
      </c>
      <c r="C57" s="13"/>
      <c r="D57" s="15" t="s">
        <v>97</v>
      </c>
      <c r="E57" s="163">
        <f>SUM(E58:E59)</f>
        <v>2938852</v>
      </c>
      <c r="F57" s="147">
        <f aca="true" t="shared" si="12" ref="F57:L57">SUM(F58:F59)</f>
        <v>-12564</v>
      </c>
      <c r="G57" s="163">
        <f t="shared" si="12"/>
        <v>0</v>
      </c>
      <c r="H57" s="163">
        <f t="shared" si="12"/>
        <v>0</v>
      </c>
      <c r="I57" s="163">
        <f t="shared" si="12"/>
        <v>0</v>
      </c>
      <c r="J57" s="163">
        <f t="shared" si="12"/>
        <v>0</v>
      </c>
      <c r="K57" s="163">
        <f t="shared" si="12"/>
        <v>0</v>
      </c>
      <c r="L57" s="164">
        <f t="shared" si="12"/>
        <v>2926288</v>
      </c>
      <c r="M57" s="153"/>
    </row>
    <row r="58" spans="1:13" s="146" customFormat="1" ht="33.75">
      <c r="A58" s="13"/>
      <c r="B58" s="18"/>
      <c r="C58" s="19" t="s">
        <v>98</v>
      </c>
      <c r="D58" s="20" t="s">
        <v>99</v>
      </c>
      <c r="E58" s="37">
        <v>2543852</v>
      </c>
      <c r="F58" s="159">
        <v>-32564</v>
      </c>
      <c r="G58" s="151"/>
      <c r="H58" s="151"/>
      <c r="I58" s="151"/>
      <c r="J58" s="151"/>
      <c r="K58" s="151"/>
      <c r="L58" s="161">
        <f t="shared" si="6"/>
        <v>2511288</v>
      </c>
      <c r="M58" s="153" t="s">
        <v>229</v>
      </c>
    </row>
    <row r="59" spans="1:13" s="146" customFormat="1" ht="27" customHeight="1">
      <c r="A59" s="13"/>
      <c r="B59" s="18"/>
      <c r="C59" s="19" t="s">
        <v>100</v>
      </c>
      <c r="D59" s="20" t="s">
        <v>101</v>
      </c>
      <c r="E59" s="37">
        <v>395000</v>
      </c>
      <c r="F59" s="208">
        <v>20000</v>
      </c>
      <c r="G59" s="151"/>
      <c r="H59" s="151"/>
      <c r="I59" s="151"/>
      <c r="J59" s="151"/>
      <c r="K59" s="151"/>
      <c r="L59" s="161">
        <f t="shared" si="6"/>
        <v>415000</v>
      </c>
      <c r="M59" s="153" t="s">
        <v>230</v>
      </c>
    </row>
    <row r="60" spans="1:13" s="146" customFormat="1" ht="15.75">
      <c r="A60" s="23">
        <v>758</v>
      </c>
      <c r="B60" s="23"/>
      <c r="C60" s="23"/>
      <c r="D60" s="10" t="s">
        <v>102</v>
      </c>
      <c r="E60" s="162">
        <f>E61+E63+E65+E67</f>
        <v>4603173</v>
      </c>
      <c r="F60" s="144">
        <f aca="true" t="shared" si="13" ref="F60:L60">F61+F63+F65+F67</f>
        <v>90138</v>
      </c>
      <c r="G60" s="162">
        <f t="shared" si="13"/>
        <v>0</v>
      </c>
      <c r="H60" s="162">
        <f t="shared" si="13"/>
        <v>0</v>
      </c>
      <c r="I60" s="162">
        <f t="shared" si="13"/>
        <v>0</v>
      </c>
      <c r="J60" s="162">
        <f t="shared" si="13"/>
        <v>0</v>
      </c>
      <c r="K60" s="162">
        <f t="shared" si="13"/>
        <v>0</v>
      </c>
      <c r="L60" s="162">
        <f t="shared" si="13"/>
        <v>4693311</v>
      </c>
      <c r="M60" s="160"/>
    </row>
    <row r="61" spans="1:13" s="146" customFormat="1" ht="25.5">
      <c r="A61" s="13"/>
      <c r="B61" s="13">
        <v>75801</v>
      </c>
      <c r="C61" s="13"/>
      <c r="D61" s="15" t="s">
        <v>103</v>
      </c>
      <c r="E61" s="163">
        <f>E62</f>
        <v>3958907</v>
      </c>
      <c r="F61" s="151">
        <f aca="true" t="shared" si="14" ref="F61:L61">F62</f>
        <v>85974</v>
      </c>
      <c r="G61" s="163">
        <f t="shared" si="14"/>
        <v>0</v>
      </c>
      <c r="H61" s="163">
        <f t="shared" si="14"/>
        <v>0</v>
      </c>
      <c r="I61" s="163">
        <f t="shared" si="14"/>
        <v>0</v>
      </c>
      <c r="J61" s="163">
        <f t="shared" si="14"/>
        <v>0</v>
      </c>
      <c r="K61" s="163">
        <f t="shared" si="14"/>
        <v>0</v>
      </c>
      <c r="L61" s="164">
        <f t="shared" si="14"/>
        <v>4044881</v>
      </c>
      <c r="M61" s="153"/>
    </row>
    <row r="62" spans="1:13" s="146" customFormat="1" ht="33.75">
      <c r="A62" s="13"/>
      <c r="B62" s="18"/>
      <c r="C62" s="18">
        <v>2920</v>
      </c>
      <c r="D62" s="20" t="s">
        <v>104</v>
      </c>
      <c r="E62" s="37">
        <v>3958907</v>
      </c>
      <c r="F62" s="34">
        <v>85974</v>
      </c>
      <c r="G62" s="151"/>
      <c r="H62" s="151"/>
      <c r="I62" s="151"/>
      <c r="J62" s="151"/>
      <c r="K62" s="151"/>
      <c r="L62" s="161">
        <f aca="true" t="shared" si="15" ref="L62:L68">E62+F62</f>
        <v>4044881</v>
      </c>
      <c r="M62" s="153" t="s">
        <v>229</v>
      </c>
    </row>
    <row r="63" spans="1:13" s="146" customFormat="1" ht="24.75" customHeight="1">
      <c r="A63" s="13"/>
      <c r="B63" s="13">
        <v>75807</v>
      </c>
      <c r="C63" s="13"/>
      <c r="D63" s="15" t="s">
        <v>105</v>
      </c>
      <c r="E63" s="163">
        <f>E64</f>
        <v>574141</v>
      </c>
      <c r="F63" s="151">
        <f aca="true" t="shared" si="16" ref="F63:L63">F64</f>
        <v>0</v>
      </c>
      <c r="G63" s="163">
        <f t="shared" si="16"/>
        <v>0</v>
      </c>
      <c r="H63" s="163">
        <f t="shared" si="16"/>
        <v>0</v>
      </c>
      <c r="I63" s="163">
        <f t="shared" si="16"/>
        <v>0</v>
      </c>
      <c r="J63" s="163">
        <f t="shared" si="16"/>
        <v>0</v>
      </c>
      <c r="K63" s="163">
        <f t="shared" si="16"/>
        <v>0</v>
      </c>
      <c r="L63" s="164">
        <f t="shared" si="16"/>
        <v>574141</v>
      </c>
      <c r="M63" s="153"/>
    </row>
    <row r="64" spans="1:13" s="146" customFormat="1" ht="15.75">
      <c r="A64" s="13"/>
      <c r="B64" s="18"/>
      <c r="C64" s="18">
        <v>2920</v>
      </c>
      <c r="D64" s="20" t="s">
        <v>104</v>
      </c>
      <c r="E64" s="37">
        <v>574141</v>
      </c>
      <c r="F64" s="34"/>
      <c r="G64" s="37"/>
      <c r="H64" s="37"/>
      <c r="I64" s="37"/>
      <c r="J64" s="37"/>
      <c r="K64" s="37"/>
      <c r="L64" s="161">
        <f t="shared" si="15"/>
        <v>574141</v>
      </c>
      <c r="M64" s="153"/>
    </row>
    <row r="65" spans="1:13" s="146" customFormat="1" ht="15.75">
      <c r="A65" s="13"/>
      <c r="B65" s="13">
        <v>75814</v>
      </c>
      <c r="C65" s="13"/>
      <c r="D65" s="15" t="s">
        <v>106</v>
      </c>
      <c r="E65" s="163">
        <f>E66</f>
        <v>3000</v>
      </c>
      <c r="F65" s="151">
        <f aca="true" t="shared" si="17" ref="F65:L65">F66</f>
        <v>2000</v>
      </c>
      <c r="G65" s="163">
        <f t="shared" si="17"/>
        <v>0</v>
      </c>
      <c r="H65" s="163">
        <f t="shared" si="17"/>
        <v>0</v>
      </c>
      <c r="I65" s="163">
        <f t="shared" si="17"/>
        <v>0</v>
      </c>
      <c r="J65" s="163">
        <f t="shared" si="17"/>
        <v>0</v>
      </c>
      <c r="K65" s="163">
        <f t="shared" si="17"/>
        <v>0</v>
      </c>
      <c r="L65" s="164">
        <f t="shared" si="17"/>
        <v>5000</v>
      </c>
      <c r="M65" s="153"/>
    </row>
    <row r="66" spans="1:13" s="146" customFormat="1" ht="22.5">
      <c r="A66" s="13"/>
      <c r="B66" s="18"/>
      <c r="C66" s="19" t="s">
        <v>56</v>
      </c>
      <c r="D66" s="20" t="s">
        <v>57</v>
      </c>
      <c r="E66" s="37">
        <v>3000</v>
      </c>
      <c r="F66" s="34">
        <v>2000</v>
      </c>
      <c r="G66" s="37"/>
      <c r="H66" s="37"/>
      <c r="I66" s="37"/>
      <c r="J66" s="37"/>
      <c r="K66" s="37"/>
      <c r="L66" s="161">
        <f t="shared" si="15"/>
        <v>5000</v>
      </c>
      <c r="M66" s="153" t="s">
        <v>230</v>
      </c>
    </row>
    <row r="67" spans="1:13" s="146" customFormat="1" ht="21" customHeight="1">
      <c r="A67" s="13"/>
      <c r="B67" s="13">
        <v>75831</v>
      </c>
      <c r="C67" s="13"/>
      <c r="D67" s="15" t="s">
        <v>6</v>
      </c>
      <c r="E67" s="163">
        <f>E68</f>
        <v>67125</v>
      </c>
      <c r="F67" s="151">
        <f aca="true" t="shared" si="18" ref="F67:L67">F68</f>
        <v>2164</v>
      </c>
      <c r="G67" s="163">
        <f t="shared" si="18"/>
        <v>0</v>
      </c>
      <c r="H67" s="163">
        <f t="shared" si="18"/>
        <v>0</v>
      </c>
      <c r="I67" s="163">
        <f t="shared" si="18"/>
        <v>0</v>
      </c>
      <c r="J67" s="163">
        <f t="shared" si="18"/>
        <v>0</v>
      </c>
      <c r="K67" s="163">
        <f t="shared" si="18"/>
        <v>0</v>
      </c>
      <c r="L67" s="164">
        <f t="shared" si="18"/>
        <v>69289</v>
      </c>
      <c r="M67" s="153"/>
    </row>
    <row r="68" spans="1:13" s="146" customFormat="1" ht="33.75">
      <c r="A68" s="13"/>
      <c r="B68" s="18"/>
      <c r="C68" s="18">
        <v>2920</v>
      </c>
      <c r="D68" s="20" t="s">
        <v>104</v>
      </c>
      <c r="E68" s="37">
        <v>67125</v>
      </c>
      <c r="F68" s="34">
        <v>2164</v>
      </c>
      <c r="G68" s="151"/>
      <c r="H68" s="151"/>
      <c r="I68" s="151"/>
      <c r="J68" s="151"/>
      <c r="K68" s="151"/>
      <c r="L68" s="161">
        <f t="shared" si="15"/>
        <v>69289</v>
      </c>
      <c r="M68" s="153" t="s">
        <v>229</v>
      </c>
    </row>
    <row r="69" spans="1:13" s="7" customFormat="1" ht="15.75">
      <c r="A69" s="23">
        <v>801</v>
      </c>
      <c r="B69" s="23"/>
      <c r="C69" s="23"/>
      <c r="D69" s="10" t="s">
        <v>107</v>
      </c>
      <c r="E69" s="162">
        <f aca="true" t="shared" si="19" ref="E69:L69">E70+E72+E76+E79</f>
        <v>136000</v>
      </c>
      <c r="F69" s="144">
        <f t="shared" si="19"/>
        <v>2522745</v>
      </c>
      <c r="G69" s="162">
        <f t="shared" si="19"/>
        <v>0</v>
      </c>
      <c r="H69" s="162">
        <f t="shared" si="19"/>
        <v>0</v>
      </c>
      <c r="I69" s="162">
        <f t="shared" si="19"/>
        <v>0</v>
      </c>
      <c r="J69" s="162">
        <f t="shared" si="19"/>
        <v>0</v>
      </c>
      <c r="K69" s="162">
        <f t="shared" si="19"/>
        <v>0</v>
      </c>
      <c r="L69" s="162">
        <f t="shared" si="19"/>
        <v>2658745</v>
      </c>
      <c r="M69" s="160"/>
    </row>
    <row r="70" spans="1:13" s="7" customFormat="1" ht="15.75">
      <c r="A70" s="24"/>
      <c r="B70" s="24">
        <v>80101</v>
      </c>
      <c r="C70" s="24"/>
      <c r="D70" s="15" t="s">
        <v>108</v>
      </c>
      <c r="E70" s="163">
        <f aca="true" t="shared" si="20" ref="E70:L70">SUM(E71:E71)</f>
        <v>12000</v>
      </c>
      <c r="F70" s="151">
        <f t="shared" si="20"/>
        <v>0</v>
      </c>
      <c r="G70" s="163">
        <f t="shared" si="20"/>
        <v>0</v>
      </c>
      <c r="H70" s="163">
        <f t="shared" si="20"/>
        <v>0</v>
      </c>
      <c r="I70" s="163">
        <f t="shared" si="20"/>
        <v>0</v>
      </c>
      <c r="J70" s="163">
        <f t="shared" si="20"/>
        <v>0</v>
      </c>
      <c r="K70" s="163">
        <f t="shared" si="20"/>
        <v>0</v>
      </c>
      <c r="L70" s="164">
        <f t="shared" si="20"/>
        <v>12000</v>
      </c>
      <c r="M70" s="153"/>
    </row>
    <row r="71" spans="1:13" s="7" customFormat="1" ht="15.75">
      <c r="A71" s="29"/>
      <c r="B71" s="29"/>
      <c r="C71" s="38" t="s">
        <v>116</v>
      </c>
      <c r="D71" s="39" t="s">
        <v>117</v>
      </c>
      <c r="E71" s="33">
        <v>12000</v>
      </c>
      <c r="F71" s="34"/>
      <c r="G71" s="34"/>
      <c r="H71" s="34"/>
      <c r="I71" s="34"/>
      <c r="J71" s="34"/>
      <c r="K71" s="34"/>
      <c r="L71" s="161">
        <f aca="true" t="shared" si="21" ref="L71:L81">E71+F71</f>
        <v>12000</v>
      </c>
      <c r="M71" s="153"/>
    </row>
    <row r="72" spans="1:13" s="7" customFormat="1" ht="15.75">
      <c r="A72" s="24"/>
      <c r="B72" s="24">
        <v>80104</v>
      </c>
      <c r="C72" s="24"/>
      <c r="D72" s="25" t="s">
        <v>109</v>
      </c>
      <c r="E72" s="163">
        <f>SUM(E73:E75)</f>
        <v>113100</v>
      </c>
      <c r="F72" s="151">
        <f aca="true" t="shared" si="22" ref="F72:L72">SUM(F73:F75)</f>
        <v>0</v>
      </c>
      <c r="G72" s="163">
        <f t="shared" si="22"/>
        <v>0</v>
      </c>
      <c r="H72" s="163">
        <f t="shared" si="22"/>
        <v>0</v>
      </c>
      <c r="I72" s="163">
        <f t="shared" si="22"/>
        <v>0</v>
      </c>
      <c r="J72" s="163">
        <f t="shared" si="22"/>
        <v>0</v>
      </c>
      <c r="K72" s="163">
        <f t="shared" si="22"/>
        <v>0</v>
      </c>
      <c r="L72" s="164">
        <f t="shared" si="22"/>
        <v>113100</v>
      </c>
      <c r="M72" s="153"/>
    </row>
    <row r="73" spans="1:13" s="7" customFormat="1" ht="15.75">
      <c r="A73" s="24"/>
      <c r="B73" s="24"/>
      <c r="C73" s="19" t="s">
        <v>110</v>
      </c>
      <c r="D73" s="20" t="s">
        <v>111</v>
      </c>
      <c r="E73" s="33">
        <v>100000</v>
      </c>
      <c r="F73" s="34"/>
      <c r="G73" s="34"/>
      <c r="H73" s="34"/>
      <c r="I73" s="34"/>
      <c r="J73" s="34"/>
      <c r="K73" s="34"/>
      <c r="L73" s="161">
        <f t="shared" si="21"/>
        <v>100000</v>
      </c>
      <c r="M73" s="153"/>
    </row>
    <row r="74" spans="1:13" s="7" customFormat="1" ht="25.5">
      <c r="A74" s="24"/>
      <c r="B74" s="24"/>
      <c r="C74" s="19" t="s">
        <v>54</v>
      </c>
      <c r="D74" s="20" t="s">
        <v>55</v>
      </c>
      <c r="E74" s="33">
        <v>100</v>
      </c>
      <c r="F74" s="34"/>
      <c r="G74" s="34"/>
      <c r="H74" s="34"/>
      <c r="I74" s="34"/>
      <c r="J74" s="34"/>
      <c r="K74" s="34"/>
      <c r="L74" s="161">
        <f t="shared" si="21"/>
        <v>100</v>
      </c>
      <c r="M74" s="153"/>
    </row>
    <row r="75" spans="1:13" s="7" customFormat="1" ht="15.75">
      <c r="A75" s="24"/>
      <c r="B75" s="24"/>
      <c r="C75" s="38" t="s">
        <v>116</v>
      </c>
      <c r="D75" s="39" t="s">
        <v>117</v>
      </c>
      <c r="E75" s="33">
        <v>13000</v>
      </c>
      <c r="F75" s="34"/>
      <c r="G75" s="34"/>
      <c r="H75" s="34"/>
      <c r="I75" s="34"/>
      <c r="J75" s="34"/>
      <c r="K75" s="34"/>
      <c r="L75" s="161">
        <f t="shared" si="21"/>
        <v>13000</v>
      </c>
      <c r="M75" s="153"/>
    </row>
    <row r="76" spans="1:13" s="7" customFormat="1" ht="15.75">
      <c r="A76" s="24"/>
      <c r="B76" s="13">
        <v>80110</v>
      </c>
      <c r="C76" s="13"/>
      <c r="D76" s="15" t="s">
        <v>112</v>
      </c>
      <c r="E76" s="163">
        <f>SUM(E77:E78)</f>
        <v>0</v>
      </c>
      <c r="F76" s="151">
        <f aca="true" t="shared" si="23" ref="F76:L76">SUM(F77:F78)</f>
        <v>2522745</v>
      </c>
      <c r="G76" s="163">
        <f t="shared" si="23"/>
        <v>0</v>
      </c>
      <c r="H76" s="163">
        <f t="shared" si="23"/>
        <v>0</v>
      </c>
      <c r="I76" s="163">
        <f t="shared" si="23"/>
        <v>0</v>
      </c>
      <c r="J76" s="163">
        <f t="shared" si="23"/>
        <v>0</v>
      </c>
      <c r="K76" s="163">
        <f t="shared" si="23"/>
        <v>0</v>
      </c>
      <c r="L76" s="164">
        <f t="shared" si="23"/>
        <v>2522745</v>
      </c>
      <c r="M76" s="153"/>
    </row>
    <row r="77" spans="1:13" s="7" customFormat="1" ht="25.5">
      <c r="A77" s="24"/>
      <c r="B77" s="24"/>
      <c r="C77" s="19">
        <v>6298</v>
      </c>
      <c r="D77" s="20" t="s">
        <v>113</v>
      </c>
      <c r="E77" s="33"/>
      <c r="F77" s="34">
        <v>2225952</v>
      </c>
      <c r="G77" s="34"/>
      <c r="H77" s="34"/>
      <c r="I77" s="34"/>
      <c r="J77" s="34"/>
      <c r="K77" s="34"/>
      <c r="L77" s="161">
        <f t="shared" si="21"/>
        <v>2225952</v>
      </c>
      <c r="M77" s="312" t="s">
        <v>231</v>
      </c>
    </row>
    <row r="78" spans="1:13" s="7" customFormat="1" ht="67.5">
      <c r="A78" s="24"/>
      <c r="B78" s="24"/>
      <c r="C78" s="19">
        <v>6339</v>
      </c>
      <c r="D78" s="20" t="s">
        <v>114</v>
      </c>
      <c r="E78" s="33"/>
      <c r="F78" s="34">
        <v>296793</v>
      </c>
      <c r="G78" s="34"/>
      <c r="H78" s="34"/>
      <c r="I78" s="34"/>
      <c r="J78" s="34"/>
      <c r="K78" s="34"/>
      <c r="L78" s="161">
        <f t="shared" si="21"/>
        <v>296793</v>
      </c>
      <c r="M78" s="312" t="s">
        <v>232</v>
      </c>
    </row>
    <row r="79" spans="1:13" s="7" customFormat="1" ht="27" customHeight="1">
      <c r="A79" s="24"/>
      <c r="B79" s="13">
        <v>80114</v>
      </c>
      <c r="C79" s="13"/>
      <c r="D79" s="15" t="s">
        <v>118</v>
      </c>
      <c r="E79" s="163">
        <f aca="true" t="shared" si="24" ref="E79:L79">SUM(E80:E81)</f>
        <v>10900</v>
      </c>
      <c r="F79" s="151">
        <f t="shared" si="24"/>
        <v>0</v>
      </c>
      <c r="G79" s="163">
        <f t="shared" si="24"/>
        <v>0</v>
      </c>
      <c r="H79" s="163">
        <f t="shared" si="24"/>
        <v>0</v>
      </c>
      <c r="I79" s="163">
        <f t="shared" si="24"/>
        <v>0</v>
      </c>
      <c r="J79" s="163">
        <f t="shared" si="24"/>
        <v>0</v>
      </c>
      <c r="K79" s="163">
        <f t="shared" si="24"/>
        <v>0</v>
      </c>
      <c r="L79" s="164">
        <f t="shared" si="24"/>
        <v>10900</v>
      </c>
      <c r="M79" s="153"/>
    </row>
    <row r="80" spans="1:13" s="7" customFormat="1" ht="15.75">
      <c r="A80" s="24"/>
      <c r="B80" s="24"/>
      <c r="C80" s="19" t="s">
        <v>56</v>
      </c>
      <c r="D80" s="20" t="s">
        <v>57</v>
      </c>
      <c r="E80" s="33">
        <v>100</v>
      </c>
      <c r="F80" s="34"/>
      <c r="G80" s="34"/>
      <c r="H80" s="34"/>
      <c r="I80" s="34"/>
      <c r="J80" s="34"/>
      <c r="K80" s="34"/>
      <c r="L80" s="161">
        <f t="shared" si="21"/>
        <v>100</v>
      </c>
      <c r="M80" s="153"/>
    </row>
    <row r="81" spans="1:13" s="7" customFormat="1" ht="15.75">
      <c r="A81" s="24"/>
      <c r="B81" s="24"/>
      <c r="C81" s="38" t="s">
        <v>116</v>
      </c>
      <c r="D81" s="39" t="s">
        <v>117</v>
      </c>
      <c r="E81" s="33">
        <v>10800</v>
      </c>
      <c r="F81" s="34"/>
      <c r="G81" s="34"/>
      <c r="H81" s="34"/>
      <c r="I81" s="34"/>
      <c r="J81" s="34"/>
      <c r="K81" s="34"/>
      <c r="L81" s="161">
        <f t="shared" si="21"/>
        <v>10800</v>
      </c>
      <c r="M81" s="153"/>
    </row>
    <row r="82" spans="1:13" s="7" customFormat="1" ht="15.75">
      <c r="A82" s="23">
        <v>852</v>
      </c>
      <c r="B82" s="23"/>
      <c r="C82" s="23"/>
      <c r="D82" s="10" t="s">
        <v>119</v>
      </c>
      <c r="E82" s="11">
        <f>E85+E87+E90+E83+E93</f>
        <v>2477500</v>
      </c>
      <c r="F82" s="311">
        <f aca="true" t="shared" si="25" ref="F82:L82">F85+F87+F90+F83+F93</f>
        <v>-233500</v>
      </c>
      <c r="G82" s="11">
        <f t="shared" si="25"/>
        <v>0</v>
      </c>
      <c r="H82" s="11">
        <f t="shared" si="25"/>
        <v>0</v>
      </c>
      <c r="I82" s="11">
        <f t="shared" si="25"/>
        <v>0</v>
      </c>
      <c r="J82" s="11">
        <f t="shared" si="25"/>
        <v>0</v>
      </c>
      <c r="K82" s="11">
        <f t="shared" si="25"/>
        <v>0</v>
      </c>
      <c r="L82" s="11">
        <f t="shared" si="25"/>
        <v>2244000</v>
      </c>
      <c r="M82" s="160"/>
    </row>
    <row r="83" spans="1:13" s="7" customFormat="1" ht="38.25">
      <c r="A83" s="29"/>
      <c r="B83" s="13">
        <v>85212</v>
      </c>
      <c r="C83" s="13"/>
      <c r="D83" s="15" t="s">
        <v>21</v>
      </c>
      <c r="E83" s="28">
        <f>E84</f>
        <v>2302100</v>
      </c>
      <c r="F83" s="147">
        <f>F84</f>
        <v>-229500</v>
      </c>
      <c r="G83" s="34"/>
      <c r="H83" s="34"/>
      <c r="I83" s="34"/>
      <c r="J83" s="34"/>
      <c r="K83" s="34"/>
      <c r="L83" s="148">
        <f>L84</f>
        <v>2072600</v>
      </c>
      <c r="M83" s="153"/>
    </row>
    <row r="84" spans="1:13" s="7" customFormat="1" ht="51">
      <c r="A84" s="29"/>
      <c r="B84" s="13"/>
      <c r="C84" s="18">
        <v>2010</v>
      </c>
      <c r="D84" s="20" t="s">
        <v>60</v>
      </c>
      <c r="E84" s="33">
        <v>2302100</v>
      </c>
      <c r="F84" s="159">
        <v>-229500</v>
      </c>
      <c r="G84" s="34"/>
      <c r="H84" s="34"/>
      <c r="I84" s="34"/>
      <c r="J84" s="34"/>
      <c r="K84" s="34"/>
      <c r="L84" s="161">
        <f aca="true" t="shared" si="26" ref="L84:L94">E84+F84</f>
        <v>2072600</v>
      </c>
      <c r="M84" s="153" t="s">
        <v>233</v>
      </c>
    </row>
    <row r="85" spans="1:13" s="7" customFormat="1" ht="51">
      <c r="A85" s="29"/>
      <c r="B85" s="13">
        <v>85213</v>
      </c>
      <c r="C85" s="13"/>
      <c r="D85" s="15" t="s">
        <v>120</v>
      </c>
      <c r="E85" s="28">
        <f>E86</f>
        <v>11700</v>
      </c>
      <c r="F85" s="147">
        <f>F86</f>
        <v>-1400</v>
      </c>
      <c r="G85" s="34"/>
      <c r="H85" s="34"/>
      <c r="I85" s="34"/>
      <c r="J85" s="34"/>
      <c r="K85" s="34"/>
      <c r="L85" s="148">
        <f>L86</f>
        <v>10300</v>
      </c>
      <c r="M85" s="153"/>
    </row>
    <row r="86" spans="1:13" s="7" customFormat="1" ht="51">
      <c r="A86" s="29"/>
      <c r="B86" s="29"/>
      <c r="C86" s="18">
        <v>2010</v>
      </c>
      <c r="D86" s="20" t="s">
        <v>60</v>
      </c>
      <c r="E86" s="33">
        <v>11700</v>
      </c>
      <c r="F86" s="159">
        <v>-1400</v>
      </c>
      <c r="G86" s="34"/>
      <c r="H86" s="34"/>
      <c r="I86" s="34"/>
      <c r="J86" s="34"/>
      <c r="K86" s="34"/>
      <c r="L86" s="161">
        <f t="shared" si="26"/>
        <v>10300</v>
      </c>
      <c r="M86" s="153" t="s">
        <v>233</v>
      </c>
    </row>
    <row r="87" spans="1:13" s="7" customFormat="1" ht="25.5">
      <c r="A87" s="13"/>
      <c r="B87" s="13">
        <v>85214</v>
      </c>
      <c r="C87" s="13"/>
      <c r="D87" s="15" t="s">
        <v>22</v>
      </c>
      <c r="E87" s="16">
        <f>E88+E89</f>
        <v>72700</v>
      </c>
      <c r="F87" s="223">
        <f>F88+F89</f>
        <v>-2600</v>
      </c>
      <c r="G87" s="34"/>
      <c r="H87" s="34"/>
      <c r="I87" s="34"/>
      <c r="J87" s="34"/>
      <c r="K87" s="34"/>
      <c r="L87" s="148">
        <f>L88+L89</f>
        <v>70100</v>
      </c>
      <c r="M87" s="153"/>
    </row>
    <row r="88" spans="1:13" s="7" customFormat="1" ht="51">
      <c r="A88" s="13"/>
      <c r="B88" s="18"/>
      <c r="C88" s="18">
        <v>2010</v>
      </c>
      <c r="D88" s="20" t="s">
        <v>60</v>
      </c>
      <c r="E88" s="21">
        <v>34200</v>
      </c>
      <c r="F88" s="209">
        <v>-2600</v>
      </c>
      <c r="G88" s="34"/>
      <c r="H88" s="34"/>
      <c r="I88" s="34"/>
      <c r="J88" s="34"/>
      <c r="K88" s="34"/>
      <c r="L88" s="161">
        <f t="shared" si="26"/>
        <v>31600</v>
      </c>
      <c r="M88" s="153" t="s">
        <v>233</v>
      </c>
    </row>
    <row r="89" spans="1:13" s="7" customFormat="1" ht="25.5">
      <c r="A89" s="13"/>
      <c r="B89" s="18"/>
      <c r="C89" s="38">
        <v>2030</v>
      </c>
      <c r="D89" s="39" t="s">
        <v>121</v>
      </c>
      <c r="E89" s="21">
        <v>38500</v>
      </c>
      <c r="F89" s="208"/>
      <c r="G89" s="34"/>
      <c r="H89" s="34"/>
      <c r="I89" s="34"/>
      <c r="J89" s="34"/>
      <c r="K89" s="34"/>
      <c r="L89" s="161">
        <f t="shared" si="26"/>
        <v>38500</v>
      </c>
      <c r="M89" s="153"/>
    </row>
    <row r="90" spans="1:13" s="7" customFormat="1" ht="15.75">
      <c r="A90" s="13"/>
      <c r="B90" s="13">
        <v>85219</v>
      </c>
      <c r="C90" s="13"/>
      <c r="D90" s="15" t="s">
        <v>122</v>
      </c>
      <c r="E90" s="16">
        <f>E91+E92</f>
        <v>73200</v>
      </c>
      <c r="F90" s="17">
        <f>F91+F92</f>
        <v>0</v>
      </c>
      <c r="G90" s="34"/>
      <c r="H90" s="34"/>
      <c r="I90" s="34"/>
      <c r="J90" s="34"/>
      <c r="K90" s="34"/>
      <c r="L90" s="148">
        <f>L91+L92</f>
        <v>73200</v>
      </c>
      <c r="M90" s="153"/>
    </row>
    <row r="91" spans="1:13" s="7" customFormat="1" ht="25.5">
      <c r="A91" s="13"/>
      <c r="B91" s="18"/>
      <c r="C91" s="38">
        <v>2030</v>
      </c>
      <c r="D91" s="39" t="s">
        <v>121</v>
      </c>
      <c r="E91" s="21">
        <v>73100</v>
      </c>
      <c r="F91" s="208"/>
      <c r="G91" s="34"/>
      <c r="H91" s="34"/>
      <c r="I91" s="34"/>
      <c r="J91" s="34"/>
      <c r="K91" s="34"/>
      <c r="L91" s="161">
        <f t="shared" si="26"/>
        <v>73100</v>
      </c>
      <c r="M91" s="153"/>
    </row>
    <row r="92" spans="1:13" s="7" customFormat="1" ht="15.75">
      <c r="A92" s="13"/>
      <c r="B92" s="13"/>
      <c r="C92" s="19" t="s">
        <v>56</v>
      </c>
      <c r="D92" s="20" t="s">
        <v>57</v>
      </c>
      <c r="E92" s="21">
        <v>100</v>
      </c>
      <c r="F92" s="208"/>
      <c r="G92" s="34"/>
      <c r="H92" s="34"/>
      <c r="I92" s="34"/>
      <c r="J92" s="34"/>
      <c r="K92" s="34"/>
      <c r="L92" s="161">
        <f t="shared" si="26"/>
        <v>100</v>
      </c>
      <c r="M92" s="153"/>
    </row>
    <row r="93" spans="1:13" s="7" customFormat="1" ht="15.75">
      <c r="A93" s="40"/>
      <c r="B93" s="40">
        <v>85295</v>
      </c>
      <c r="C93" s="40"/>
      <c r="D93" s="41" t="s">
        <v>40</v>
      </c>
      <c r="E93" s="16">
        <f>E94</f>
        <v>17800</v>
      </c>
      <c r="F93" s="17">
        <f>F94</f>
        <v>0</v>
      </c>
      <c r="G93" s="34"/>
      <c r="H93" s="34"/>
      <c r="I93" s="34"/>
      <c r="J93" s="34"/>
      <c r="K93" s="34"/>
      <c r="L93" s="148">
        <f>L94</f>
        <v>17800</v>
      </c>
      <c r="M93" s="153"/>
    </row>
    <row r="94" spans="1:13" s="7" customFormat="1" ht="25.5">
      <c r="A94" s="13"/>
      <c r="B94" s="13"/>
      <c r="C94" s="38">
        <v>2030</v>
      </c>
      <c r="D94" s="39" t="s">
        <v>121</v>
      </c>
      <c r="E94" s="21">
        <v>17800</v>
      </c>
      <c r="F94" s="208"/>
      <c r="G94" s="34"/>
      <c r="H94" s="34"/>
      <c r="I94" s="34"/>
      <c r="J94" s="34"/>
      <c r="K94" s="34"/>
      <c r="L94" s="161">
        <f t="shared" si="26"/>
        <v>17800</v>
      </c>
      <c r="M94" s="153"/>
    </row>
    <row r="95" spans="1:13" ht="15.75">
      <c r="A95" s="165"/>
      <c r="B95" s="165"/>
      <c r="C95" s="165"/>
      <c r="D95" s="165"/>
      <c r="E95" s="166"/>
      <c r="F95" s="166">
        <f>F14+F29+F69+F6+F11+F60+F22+F82</f>
        <v>2493660</v>
      </c>
      <c r="G95" s="313"/>
      <c r="H95" s="313"/>
      <c r="I95" s="313"/>
      <c r="J95" s="313"/>
      <c r="K95" s="313"/>
      <c r="L95" s="166"/>
      <c r="M95" s="167"/>
    </row>
    <row r="96" ht="15.75">
      <c r="L96" s="5"/>
    </row>
    <row r="97" ht="15.75">
      <c r="L97" s="5"/>
    </row>
    <row r="98" ht="15.75">
      <c r="L98" s="5"/>
    </row>
    <row r="99" ht="15.75">
      <c r="L99" s="5"/>
    </row>
    <row r="100" ht="15.75">
      <c r="L100" s="5"/>
    </row>
    <row r="101" ht="15.75">
      <c r="L101" s="5"/>
    </row>
    <row r="102" ht="15.75">
      <c r="L102" s="5"/>
    </row>
    <row r="103" ht="15.75">
      <c r="L103" s="5"/>
    </row>
    <row r="104" ht="15.75">
      <c r="L104" s="5"/>
    </row>
    <row r="105" ht="15.75">
      <c r="L105" s="5"/>
    </row>
    <row r="106" ht="15.75">
      <c r="L106" s="5"/>
    </row>
    <row r="107" ht="15.75">
      <c r="L107" s="5"/>
    </row>
    <row r="108" ht="15.75">
      <c r="L108" s="5"/>
    </row>
    <row r="109" ht="15.75">
      <c r="L109" s="5"/>
    </row>
    <row r="110" ht="15.75">
      <c r="L110" s="5"/>
    </row>
    <row r="111" ht="15.75">
      <c r="L111" s="5"/>
    </row>
    <row r="112" ht="15.75">
      <c r="L112" s="5"/>
    </row>
    <row r="113" ht="15.75">
      <c r="L113" s="5"/>
    </row>
    <row r="114" ht="15.75">
      <c r="L114" s="5"/>
    </row>
    <row r="115" ht="15.75">
      <c r="L115" s="5"/>
    </row>
    <row r="116" ht="15.75">
      <c r="L116" s="5"/>
    </row>
    <row r="117" ht="15.75">
      <c r="L117" s="5"/>
    </row>
    <row r="118" ht="15.75">
      <c r="L118" s="5"/>
    </row>
    <row r="119" ht="15.75">
      <c r="L119" s="5"/>
    </row>
    <row r="120" ht="15.75">
      <c r="L120" s="5"/>
    </row>
    <row r="121" ht="15.75">
      <c r="L121" s="5"/>
    </row>
    <row r="122" ht="15.75">
      <c r="L122" s="5"/>
    </row>
    <row r="123" ht="15.75">
      <c r="L123" s="5"/>
    </row>
    <row r="124" ht="15.75">
      <c r="L124" s="5"/>
    </row>
    <row r="125" ht="15.75">
      <c r="L125" s="5"/>
    </row>
    <row r="126" ht="15.75">
      <c r="L126" s="5"/>
    </row>
    <row r="127" ht="15.75">
      <c r="L127" s="5"/>
    </row>
    <row r="128" ht="15.75">
      <c r="L128" s="5"/>
    </row>
    <row r="129" ht="15.75">
      <c r="L129" s="5"/>
    </row>
    <row r="130" ht="15.75">
      <c r="L130" s="5"/>
    </row>
    <row r="131" ht="15.75">
      <c r="L131" s="5"/>
    </row>
    <row r="132" ht="15.75">
      <c r="L132" s="5"/>
    </row>
    <row r="133" ht="15.75">
      <c r="L133" s="5"/>
    </row>
    <row r="134" ht="15.75">
      <c r="L134" s="5"/>
    </row>
    <row r="135" ht="15.75">
      <c r="L135" s="5"/>
    </row>
    <row r="136" ht="15.75">
      <c r="L136" s="5"/>
    </row>
    <row r="137" ht="15.75">
      <c r="L137" s="5"/>
    </row>
    <row r="138" ht="15.75">
      <c r="L138" s="5"/>
    </row>
    <row r="139" ht="15.75">
      <c r="L139" s="5"/>
    </row>
    <row r="140" ht="15.75">
      <c r="L140" s="5"/>
    </row>
    <row r="141" ht="15.75">
      <c r="L141" s="5"/>
    </row>
    <row r="142" ht="15.75">
      <c r="L142" s="5"/>
    </row>
    <row r="143" ht="15.75">
      <c r="L143" s="5"/>
    </row>
    <row r="144" ht="15.75">
      <c r="L144" s="5"/>
    </row>
    <row r="145" ht="15.75">
      <c r="L145" s="5"/>
    </row>
    <row r="146" ht="15.75">
      <c r="L146" s="5"/>
    </row>
    <row r="147" ht="15.75">
      <c r="L147" s="5"/>
    </row>
    <row r="148" ht="15.75">
      <c r="L148" s="5"/>
    </row>
    <row r="149" ht="15.75">
      <c r="L149" s="5"/>
    </row>
    <row r="150" ht="15.75">
      <c r="L150" s="5"/>
    </row>
    <row r="151" ht="15.75">
      <c r="L151" s="5"/>
    </row>
    <row r="152" ht="15.75">
      <c r="L152" s="5"/>
    </row>
    <row r="153" ht="15.75">
      <c r="L153" s="5"/>
    </row>
    <row r="154" ht="15.75">
      <c r="L154" s="5"/>
    </row>
    <row r="155" ht="15.75">
      <c r="L155" s="5"/>
    </row>
    <row r="156" ht="15.75">
      <c r="L156" s="5"/>
    </row>
    <row r="157" ht="15.75">
      <c r="L157" s="5"/>
    </row>
    <row r="158" ht="15.75">
      <c r="L158" s="5"/>
    </row>
    <row r="159" ht="15.75">
      <c r="L159" s="5"/>
    </row>
    <row r="160" ht="15.75">
      <c r="L160" s="5"/>
    </row>
    <row r="161" ht="15.75">
      <c r="L161" s="5"/>
    </row>
    <row r="162" ht="15.75">
      <c r="L162" s="5"/>
    </row>
    <row r="163" ht="15.75">
      <c r="L163" s="5"/>
    </row>
    <row r="164" ht="15.75">
      <c r="L164" s="5"/>
    </row>
    <row r="165" ht="15.75">
      <c r="L165" s="5"/>
    </row>
    <row r="166" ht="15.75">
      <c r="L166" s="5"/>
    </row>
    <row r="167" ht="15.75">
      <c r="L167" s="5"/>
    </row>
    <row r="168" ht="15.75">
      <c r="L168" s="5"/>
    </row>
    <row r="169" ht="15.75">
      <c r="L169" s="5"/>
    </row>
    <row r="170" ht="15.75">
      <c r="L170" s="5"/>
    </row>
    <row r="171" ht="15.75">
      <c r="L171" s="5"/>
    </row>
    <row r="172" ht="15.75">
      <c r="L172" s="5"/>
    </row>
    <row r="173" ht="15.75">
      <c r="L173" s="5"/>
    </row>
    <row r="174" ht="15.75">
      <c r="L174" s="5"/>
    </row>
    <row r="175" ht="15.75">
      <c r="L175" s="5"/>
    </row>
    <row r="176" ht="15.75">
      <c r="L176" s="5"/>
    </row>
    <row r="177" ht="15.75">
      <c r="L177" s="5"/>
    </row>
    <row r="178" ht="15.75">
      <c r="L178" s="5"/>
    </row>
    <row r="179" ht="15.75">
      <c r="L179" s="5"/>
    </row>
    <row r="180" ht="15.75">
      <c r="L180" s="5"/>
    </row>
    <row r="181" ht="15.75">
      <c r="L181" s="5"/>
    </row>
    <row r="182" ht="15.75">
      <c r="L182" s="5"/>
    </row>
    <row r="183" ht="15.75">
      <c r="L183" s="5"/>
    </row>
    <row r="184" ht="15.75">
      <c r="L184" s="5"/>
    </row>
    <row r="185" ht="15.75">
      <c r="L185" s="5"/>
    </row>
    <row r="186" ht="15.75">
      <c r="L186" s="5"/>
    </row>
    <row r="187" ht="15.75">
      <c r="L187" s="5"/>
    </row>
    <row r="188" ht="15.75">
      <c r="L188" s="5"/>
    </row>
    <row r="189" ht="15.75">
      <c r="L189" s="5"/>
    </row>
    <row r="190" ht="15.75">
      <c r="L190" s="5"/>
    </row>
    <row r="191" ht="15.75">
      <c r="L191" s="5"/>
    </row>
    <row r="192" ht="15.75">
      <c r="L192" s="5"/>
    </row>
    <row r="193" ht="15.75">
      <c r="L193" s="5"/>
    </row>
    <row r="194" ht="15.75">
      <c r="L194" s="5"/>
    </row>
    <row r="195" ht="15.75">
      <c r="L195" s="5"/>
    </row>
    <row r="196" ht="15.75">
      <c r="L196" s="5"/>
    </row>
    <row r="197" ht="15.75">
      <c r="L197" s="5"/>
    </row>
    <row r="198" ht="15.75">
      <c r="L198" s="5"/>
    </row>
    <row r="199" ht="15.75">
      <c r="L199" s="5"/>
    </row>
    <row r="200" ht="15.75">
      <c r="L200" s="5"/>
    </row>
    <row r="201" ht="15.75">
      <c r="L201" s="5"/>
    </row>
    <row r="202" ht="15.75">
      <c r="L202" s="5"/>
    </row>
    <row r="203" ht="15.75">
      <c r="L203" s="5"/>
    </row>
    <row r="204" ht="15.75">
      <c r="L204" s="5"/>
    </row>
    <row r="205" ht="15.75">
      <c r="L205" s="5"/>
    </row>
    <row r="206" ht="15.75">
      <c r="L206" s="5"/>
    </row>
    <row r="207" ht="15.75">
      <c r="L207" s="5"/>
    </row>
    <row r="208" ht="15.75">
      <c r="L208" s="5"/>
    </row>
    <row r="209" ht="15.75">
      <c r="L209" s="5"/>
    </row>
    <row r="210" ht="15.75">
      <c r="L210" s="5"/>
    </row>
    <row r="211" ht="15.75">
      <c r="L211" s="5"/>
    </row>
    <row r="212" ht="15.75">
      <c r="L212" s="5"/>
    </row>
    <row r="213" ht="15.75">
      <c r="L213" s="5"/>
    </row>
    <row r="214" ht="15.75">
      <c r="L214" s="5"/>
    </row>
    <row r="215" ht="15.75">
      <c r="L215" s="5"/>
    </row>
    <row r="216" ht="15.75">
      <c r="L216" s="5"/>
    </row>
    <row r="217" ht="15.75">
      <c r="L217" s="5"/>
    </row>
    <row r="218" ht="15.75">
      <c r="L218" s="5"/>
    </row>
    <row r="219" ht="15.75">
      <c r="L219" s="5"/>
    </row>
    <row r="220" ht="15.75">
      <c r="L220" s="5"/>
    </row>
    <row r="221" ht="15.75">
      <c r="L221" s="5"/>
    </row>
    <row r="222" ht="15.75">
      <c r="L222" s="5"/>
    </row>
    <row r="223" ht="15.75">
      <c r="L223" s="5"/>
    </row>
    <row r="224" ht="15.75">
      <c r="L224" s="5"/>
    </row>
    <row r="225" ht="15.75">
      <c r="L225" s="5"/>
    </row>
    <row r="226" ht="15.75">
      <c r="L226" s="5"/>
    </row>
    <row r="227" ht="15.75">
      <c r="L227" s="5"/>
    </row>
    <row r="228" ht="15.75">
      <c r="L228" s="5"/>
    </row>
    <row r="229" ht="15.75">
      <c r="L229" s="5"/>
    </row>
    <row r="230" ht="15.75">
      <c r="L230" s="5"/>
    </row>
    <row r="231" ht="15.75">
      <c r="L231" s="5"/>
    </row>
    <row r="232" ht="15.75">
      <c r="L232" s="5"/>
    </row>
    <row r="233" ht="15.75">
      <c r="L233" s="5"/>
    </row>
    <row r="234" ht="15.75">
      <c r="L234" s="5"/>
    </row>
    <row r="235" ht="15.75">
      <c r="L235" s="5"/>
    </row>
    <row r="236" ht="15.75">
      <c r="L236" s="5"/>
    </row>
    <row r="237" ht="15.75">
      <c r="L237" s="5"/>
    </row>
    <row r="238" ht="15.75">
      <c r="L238" s="5"/>
    </row>
    <row r="239" ht="15.75">
      <c r="L239" s="5"/>
    </row>
    <row r="240" ht="15.75">
      <c r="L240" s="5"/>
    </row>
    <row r="241" ht="15.75">
      <c r="L241" s="5"/>
    </row>
    <row r="242" ht="15.75">
      <c r="L242" s="5"/>
    </row>
    <row r="243" ht="15.75">
      <c r="L243" s="5"/>
    </row>
    <row r="244" ht="15.75">
      <c r="L244" s="5"/>
    </row>
    <row r="245" ht="15.75">
      <c r="L245" s="5"/>
    </row>
    <row r="246" ht="15.75">
      <c r="L246" s="5"/>
    </row>
    <row r="247" ht="15.75">
      <c r="L247" s="5"/>
    </row>
    <row r="248" ht="15.75">
      <c r="L248" s="5"/>
    </row>
    <row r="249" ht="15.75">
      <c r="L249" s="5"/>
    </row>
    <row r="250" ht="15.75">
      <c r="L250" s="5"/>
    </row>
    <row r="251" ht="15.75">
      <c r="L251" s="5"/>
    </row>
    <row r="252" ht="15.75">
      <c r="L252" s="5"/>
    </row>
    <row r="253" ht="15.75">
      <c r="L253" s="5"/>
    </row>
    <row r="254" ht="15.75">
      <c r="L254" s="5"/>
    </row>
    <row r="255" ht="15.75">
      <c r="L255" s="5"/>
    </row>
    <row r="256" ht="15.75">
      <c r="L256" s="5"/>
    </row>
    <row r="257" ht="15.75">
      <c r="L257" s="5"/>
    </row>
    <row r="258" ht="15.75">
      <c r="L258" s="5"/>
    </row>
    <row r="259" ht="15.75">
      <c r="L259" s="5"/>
    </row>
    <row r="260" ht="15.75">
      <c r="L260" s="5"/>
    </row>
    <row r="261" ht="15.75">
      <c r="L261" s="5"/>
    </row>
    <row r="262" ht="15.75">
      <c r="L262" s="5"/>
    </row>
    <row r="263" ht="15.75">
      <c r="L263" s="5"/>
    </row>
    <row r="264" ht="15.75">
      <c r="L264" s="5"/>
    </row>
    <row r="265" ht="15.75">
      <c r="L265" s="5"/>
    </row>
    <row r="266" ht="15.75">
      <c r="L266" s="5"/>
    </row>
    <row r="267" ht="15.75">
      <c r="L267" s="5"/>
    </row>
    <row r="268" ht="15.75">
      <c r="L268" s="5"/>
    </row>
    <row r="269" ht="15.75">
      <c r="L269" s="5"/>
    </row>
    <row r="270" ht="15.75">
      <c r="L270" s="5"/>
    </row>
    <row r="271" ht="15.75">
      <c r="L271" s="5"/>
    </row>
    <row r="272" ht="15.75">
      <c r="L272" s="5"/>
    </row>
    <row r="273" ht="15.75">
      <c r="L273" s="5"/>
    </row>
    <row r="274" ht="15.75">
      <c r="L274" s="5"/>
    </row>
    <row r="275" ht="15.75">
      <c r="L275" s="5"/>
    </row>
    <row r="276" ht="15.75">
      <c r="L276" s="5"/>
    </row>
    <row r="277" ht="15.75">
      <c r="L277" s="5"/>
    </row>
    <row r="278" ht="15.75">
      <c r="L278" s="5"/>
    </row>
    <row r="279" ht="15.75">
      <c r="L279" s="5"/>
    </row>
    <row r="280" ht="15.75">
      <c r="L280" s="5"/>
    </row>
    <row r="281" ht="15.75">
      <c r="L281" s="5"/>
    </row>
    <row r="282" ht="15.75">
      <c r="L282" s="5"/>
    </row>
    <row r="283" ht="15.75">
      <c r="L283" s="5"/>
    </row>
    <row r="284" ht="15.75">
      <c r="L284" s="5"/>
    </row>
    <row r="285" ht="15.75">
      <c r="L285" s="5"/>
    </row>
    <row r="286" ht="15.75">
      <c r="L286" s="5"/>
    </row>
    <row r="287" ht="15.75">
      <c r="L287" s="5"/>
    </row>
    <row r="288" ht="15.75">
      <c r="L288" s="5"/>
    </row>
    <row r="289" ht="15.75">
      <c r="L289" s="5"/>
    </row>
    <row r="290" ht="15.75">
      <c r="L290" s="5"/>
    </row>
    <row r="291" ht="15.75">
      <c r="L291" s="5"/>
    </row>
    <row r="292" ht="15.75">
      <c r="L292" s="5"/>
    </row>
    <row r="293" ht="15.75">
      <c r="L293" s="5"/>
    </row>
    <row r="294" ht="15.75">
      <c r="L294" s="5"/>
    </row>
    <row r="295" ht="15.75">
      <c r="L295" s="5"/>
    </row>
    <row r="296" ht="15.75">
      <c r="L296" s="5"/>
    </row>
    <row r="297" ht="15.75">
      <c r="L297" s="5"/>
    </row>
    <row r="298" ht="15.75">
      <c r="L298" s="5"/>
    </row>
    <row r="299" ht="15.75">
      <c r="L299" s="5"/>
    </row>
    <row r="300" ht="15.75">
      <c r="L300" s="5"/>
    </row>
    <row r="301" ht="15.75">
      <c r="L301" s="5"/>
    </row>
    <row r="302" ht="15.75">
      <c r="L302" s="5"/>
    </row>
    <row r="303" ht="15.75">
      <c r="L303" s="5"/>
    </row>
    <row r="304" ht="15.75">
      <c r="L304" s="5"/>
    </row>
    <row r="305" ht="15.75">
      <c r="L305" s="5"/>
    </row>
    <row r="306" ht="15.75">
      <c r="L306" s="5"/>
    </row>
    <row r="307" ht="15.75">
      <c r="L307" s="5"/>
    </row>
    <row r="308" ht="15.75">
      <c r="L308" s="5"/>
    </row>
    <row r="309" ht="15.75">
      <c r="L309" s="5"/>
    </row>
    <row r="310" ht="15.75">
      <c r="L310" s="5"/>
    </row>
    <row r="311" ht="15.75">
      <c r="L311" s="5"/>
    </row>
    <row r="312" ht="15.75">
      <c r="L312" s="5"/>
    </row>
    <row r="313" ht="15.75">
      <c r="L313" s="5"/>
    </row>
    <row r="314" ht="15.75">
      <c r="L314" s="5"/>
    </row>
    <row r="315" ht="15.75">
      <c r="L315" s="5"/>
    </row>
    <row r="316" ht="15.75">
      <c r="L316" s="5"/>
    </row>
    <row r="317" ht="15.75">
      <c r="L317" s="5"/>
    </row>
    <row r="318" ht="15.75">
      <c r="L318" s="5"/>
    </row>
    <row r="319" ht="15.75">
      <c r="L319" s="5"/>
    </row>
    <row r="320" ht="15.75">
      <c r="L320" s="5"/>
    </row>
    <row r="321" ht="15.75">
      <c r="L321" s="5"/>
    </row>
    <row r="322" ht="15.75">
      <c r="L322" s="5"/>
    </row>
    <row r="323" ht="15.75">
      <c r="L323" s="5"/>
    </row>
    <row r="324" ht="15.75">
      <c r="L324" s="5"/>
    </row>
    <row r="325" ht="15.75">
      <c r="L325" s="5"/>
    </row>
    <row r="326" ht="15.75">
      <c r="L326" s="5"/>
    </row>
    <row r="327" ht="15.75">
      <c r="L327" s="5"/>
    </row>
    <row r="328" ht="15.75">
      <c r="L328" s="5"/>
    </row>
    <row r="329" ht="15.75">
      <c r="L329" s="5"/>
    </row>
    <row r="330" ht="15.75">
      <c r="L330" s="5"/>
    </row>
    <row r="331" ht="15.75">
      <c r="L331" s="5"/>
    </row>
    <row r="332" ht="15.75">
      <c r="L332" s="5"/>
    </row>
    <row r="333" ht="15.75">
      <c r="L333" s="5"/>
    </row>
    <row r="334" ht="15.75">
      <c r="L334" s="5"/>
    </row>
    <row r="335" ht="15.75">
      <c r="L335" s="5"/>
    </row>
    <row r="336" ht="15.75">
      <c r="L336" s="5"/>
    </row>
    <row r="337" ht="15.75">
      <c r="L337" s="5"/>
    </row>
    <row r="338" ht="15.75">
      <c r="L338" s="5"/>
    </row>
    <row r="339" ht="15.75">
      <c r="L339" s="5"/>
    </row>
    <row r="340" ht="15.75">
      <c r="L340" s="5"/>
    </row>
    <row r="341" ht="15.75">
      <c r="L341" s="5"/>
    </row>
    <row r="342" ht="15.75">
      <c r="L342" s="5"/>
    </row>
    <row r="343" ht="15.75">
      <c r="L343" s="5"/>
    </row>
    <row r="344" ht="15.75">
      <c r="L344" s="5"/>
    </row>
    <row r="345" ht="15.75">
      <c r="L345" s="5"/>
    </row>
    <row r="346" ht="15.75">
      <c r="L346" s="5"/>
    </row>
    <row r="347" ht="15.75">
      <c r="L347" s="5"/>
    </row>
    <row r="348" ht="15.75">
      <c r="L348" s="5"/>
    </row>
    <row r="349" ht="15.75">
      <c r="L349" s="5"/>
    </row>
    <row r="350" ht="15.75">
      <c r="L350" s="5"/>
    </row>
    <row r="351" ht="15.75">
      <c r="L351" s="5"/>
    </row>
    <row r="352" ht="15.75">
      <c r="L352" s="5"/>
    </row>
    <row r="353" ht="15.75">
      <c r="L353" s="5"/>
    </row>
    <row r="354" ht="15.75">
      <c r="L354" s="5"/>
    </row>
    <row r="355" ht="15.75">
      <c r="L355" s="5"/>
    </row>
    <row r="356" ht="15.75">
      <c r="L356" s="5"/>
    </row>
    <row r="357" ht="15.75">
      <c r="L357" s="5"/>
    </row>
    <row r="358" ht="15.75">
      <c r="L358" s="5"/>
    </row>
    <row r="359" ht="15.75">
      <c r="L359" s="5"/>
    </row>
    <row r="360" ht="15.75">
      <c r="L360" s="5"/>
    </row>
    <row r="361" ht="15.75">
      <c r="L361" s="5"/>
    </row>
    <row r="362" ht="15.75">
      <c r="L362" s="5"/>
    </row>
    <row r="363" ht="15.75">
      <c r="L363" s="5"/>
    </row>
    <row r="364" ht="15.75">
      <c r="L364" s="5"/>
    </row>
    <row r="365" ht="15.75">
      <c r="L365" s="5"/>
    </row>
    <row r="366" ht="15.75">
      <c r="L366" s="5"/>
    </row>
    <row r="367" ht="15.75">
      <c r="L367" s="5"/>
    </row>
    <row r="368" ht="15.75">
      <c r="L368" s="5"/>
    </row>
    <row r="369" ht="15.75">
      <c r="L369" s="5"/>
    </row>
    <row r="370" ht="15.75">
      <c r="L370" s="5"/>
    </row>
    <row r="371" ht="15.75">
      <c r="L371" s="5"/>
    </row>
    <row r="372" ht="15.75">
      <c r="L372" s="5"/>
    </row>
    <row r="373" ht="15.75">
      <c r="L373" s="5"/>
    </row>
    <row r="374" ht="15.75">
      <c r="L374" s="5"/>
    </row>
    <row r="375" ht="15.75">
      <c r="L375" s="5"/>
    </row>
    <row r="376" ht="15.75">
      <c r="L376" s="5"/>
    </row>
    <row r="377" ht="15.75">
      <c r="L377" s="5"/>
    </row>
    <row r="378" ht="15.75">
      <c r="L378" s="5"/>
    </row>
    <row r="379" ht="15.75">
      <c r="L379" s="5"/>
    </row>
    <row r="380" ht="15.75">
      <c r="L380" s="5"/>
    </row>
    <row r="381" ht="15.75">
      <c r="L381" s="5"/>
    </row>
    <row r="382" ht="15.75">
      <c r="L382" s="5"/>
    </row>
    <row r="383" ht="15.75">
      <c r="L383" s="5"/>
    </row>
    <row r="384" ht="15.75">
      <c r="L384" s="5"/>
    </row>
    <row r="385" ht="15.75">
      <c r="L385" s="5"/>
    </row>
    <row r="386" ht="15.75">
      <c r="L386" s="5"/>
    </row>
    <row r="387" ht="15.75">
      <c r="L387" s="5"/>
    </row>
    <row r="388" ht="15.75">
      <c r="L388" s="5"/>
    </row>
    <row r="389" ht="15.75">
      <c r="L389" s="5"/>
    </row>
    <row r="390" ht="15.75">
      <c r="L390" s="5"/>
    </row>
    <row r="391" ht="15.75">
      <c r="L391" s="5"/>
    </row>
    <row r="392" ht="15.75">
      <c r="L392" s="5"/>
    </row>
    <row r="393" ht="15.75">
      <c r="L393" s="5"/>
    </row>
    <row r="394" ht="15.75">
      <c r="L394" s="5"/>
    </row>
    <row r="395" ht="15.75">
      <c r="L395" s="5"/>
    </row>
    <row r="396" ht="15.75">
      <c r="L396" s="5"/>
    </row>
    <row r="397" ht="15.75">
      <c r="L397" s="5"/>
    </row>
    <row r="398" ht="15.75">
      <c r="L398" s="5"/>
    </row>
    <row r="399" ht="15.75">
      <c r="L399" s="5"/>
    </row>
    <row r="400" ht="15.75">
      <c r="L400" s="5"/>
    </row>
    <row r="401" ht="15.75">
      <c r="L401" s="5"/>
    </row>
    <row r="402" ht="15.75">
      <c r="L402" s="5"/>
    </row>
    <row r="403" ht="15.75">
      <c r="L403" s="5"/>
    </row>
    <row r="404" ht="15.75">
      <c r="L404" s="5"/>
    </row>
    <row r="405" ht="15.75">
      <c r="L405" s="5"/>
    </row>
    <row r="406" ht="15.75">
      <c r="L406" s="5"/>
    </row>
    <row r="407" ht="15.75">
      <c r="L407" s="5"/>
    </row>
    <row r="408" ht="15.75">
      <c r="L408" s="5"/>
    </row>
    <row r="409" ht="15.75">
      <c r="L409" s="5"/>
    </row>
    <row r="410" ht="15.75">
      <c r="L410" s="5"/>
    </row>
    <row r="411" ht="15.75">
      <c r="L411" s="5"/>
    </row>
    <row r="412" ht="15.75">
      <c r="L412" s="5"/>
    </row>
    <row r="413" ht="15.75">
      <c r="L413" s="5"/>
    </row>
    <row r="414" ht="15.75">
      <c r="L414" s="5"/>
    </row>
    <row r="415" ht="15.75">
      <c r="L415" s="5"/>
    </row>
    <row r="416" ht="15.75">
      <c r="L416" s="5"/>
    </row>
    <row r="417" ht="15.75">
      <c r="L417" s="5"/>
    </row>
    <row r="418" ht="15.75">
      <c r="L418" s="5"/>
    </row>
    <row r="419" ht="15.75">
      <c r="L419" s="5"/>
    </row>
    <row r="420" ht="15.75">
      <c r="L420" s="5"/>
    </row>
    <row r="421" ht="15.75">
      <c r="L421" s="5"/>
    </row>
    <row r="422" ht="15.75">
      <c r="L422" s="5"/>
    </row>
    <row r="423" ht="15.75">
      <c r="L423" s="5"/>
    </row>
    <row r="424" ht="15.75">
      <c r="L424" s="5"/>
    </row>
    <row r="425" ht="15.75">
      <c r="L425" s="5"/>
    </row>
    <row r="426" ht="15.75">
      <c r="L426" s="5"/>
    </row>
    <row r="427" ht="15.75">
      <c r="L427" s="5"/>
    </row>
    <row r="428" ht="15.75">
      <c r="L428" s="5"/>
    </row>
    <row r="429" ht="15.75">
      <c r="L429" s="5"/>
    </row>
    <row r="430" ht="15.75">
      <c r="L430" s="5"/>
    </row>
    <row r="431" ht="15.75">
      <c r="L431" s="5"/>
    </row>
    <row r="432" ht="15.75">
      <c r="L432" s="5"/>
    </row>
    <row r="433" ht="15.75">
      <c r="L433" s="5"/>
    </row>
    <row r="434" ht="15.75">
      <c r="L434" s="5"/>
    </row>
    <row r="435" ht="15.75">
      <c r="L435" s="5"/>
    </row>
    <row r="436" ht="15.75">
      <c r="L436" s="5"/>
    </row>
    <row r="437" ht="15.75">
      <c r="L437" s="5"/>
    </row>
    <row r="438" ht="15.75">
      <c r="L438" s="5"/>
    </row>
    <row r="439" ht="15.75">
      <c r="L439" s="5"/>
    </row>
    <row r="440" ht="15.75">
      <c r="L440" s="5"/>
    </row>
    <row r="441" ht="15.75">
      <c r="L441" s="5"/>
    </row>
    <row r="442" ht="15.75">
      <c r="L442" s="5"/>
    </row>
    <row r="443" ht="15.75">
      <c r="L443" s="5"/>
    </row>
    <row r="444" ht="15.75">
      <c r="L444" s="5"/>
    </row>
    <row r="445" ht="15.75">
      <c r="L445" s="5"/>
    </row>
    <row r="446" ht="15.75">
      <c r="L446" s="5"/>
    </row>
    <row r="447" ht="15.75">
      <c r="L447" s="5"/>
    </row>
    <row r="448" ht="15.75">
      <c r="L448" s="5"/>
    </row>
    <row r="449" ht="15.75">
      <c r="L449" s="5"/>
    </row>
    <row r="450" ht="15.75">
      <c r="L450" s="5"/>
    </row>
    <row r="451" ht="15.75">
      <c r="L451" s="5"/>
    </row>
    <row r="452" ht="15.75">
      <c r="L452" s="5"/>
    </row>
    <row r="453" ht="15.75">
      <c r="L453" s="5"/>
    </row>
    <row r="454" ht="15.75">
      <c r="L454" s="5"/>
    </row>
    <row r="455" ht="15.75">
      <c r="L455" s="5"/>
    </row>
    <row r="456" ht="15.75">
      <c r="L456" s="5"/>
    </row>
    <row r="457" ht="15.75">
      <c r="L457" s="5"/>
    </row>
    <row r="458" ht="15.75">
      <c r="L458" s="5"/>
    </row>
    <row r="459" ht="15.75">
      <c r="L459" s="5"/>
    </row>
    <row r="460" ht="15.75">
      <c r="L460" s="5"/>
    </row>
    <row r="461" ht="15.75">
      <c r="L461" s="5"/>
    </row>
    <row r="462" ht="15.75">
      <c r="L462" s="5"/>
    </row>
    <row r="463" ht="15.75">
      <c r="L463" s="5"/>
    </row>
    <row r="464" ht="15.75">
      <c r="L464" s="5"/>
    </row>
    <row r="465" ht="15.75">
      <c r="L465" s="5"/>
    </row>
    <row r="466" ht="15.75">
      <c r="L466" s="5"/>
    </row>
    <row r="467" ht="15.75">
      <c r="L467" s="5"/>
    </row>
    <row r="468" ht="15.75">
      <c r="L468" s="5"/>
    </row>
    <row r="469" ht="15.75">
      <c r="L469" s="5"/>
    </row>
    <row r="470" ht="15.75">
      <c r="L470" s="5"/>
    </row>
    <row r="471" ht="15.75">
      <c r="L471" s="5"/>
    </row>
    <row r="472" ht="15.75">
      <c r="L472" s="5"/>
    </row>
    <row r="473" ht="15.75">
      <c r="L473" s="5"/>
    </row>
    <row r="474" ht="15.75">
      <c r="L474" s="5"/>
    </row>
    <row r="475" ht="15.75">
      <c r="L475" s="5"/>
    </row>
    <row r="476" ht="15.75">
      <c r="L476" s="5"/>
    </row>
    <row r="477" ht="15.75">
      <c r="L477" s="5"/>
    </row>
    <row r="478" ht="15.75">
      <c r="L478" s="5"/>
    </row>
    <row r="479" ht="15.75">
      <c r="L479" s="5"/>
    </row>
    <row r="480" ht="15.75">
      <c r="L480" s="5"/>
    </row>
    <row r="481" ht="15.75">
      <c r="L481" s="5"/>
    </row>
    <row r="482" ht="15.75">
      <c r="L482" s="5"/>
    </row>
    <row r="483" ht="15.75">
      <c r="L483" s="5"/>
    </row>
    <row r="484" ht="15.75">
      <c r="L484" s="5"/>
    </row>
    <row r="485" ht="15.75">
      <c r="L485" s="5"/>
    </row>
    <row r="486" ht="15.75">
      <c r="L486" s="5"/>
    </row>
    <row r="487" ht="15.75">
      <c r="L487" s="5"/>
    </row>
    <row r="488" ht="15.75">
      <c r="L488" s="5"/>
    </row>
    <row r="489" ht="15.75">
      <c r="L489" s="5"/>
    </row>
    <row r="490" ht="15.75">
      <c r="L490" s="5"/>
    </row>
    <row r="491" ht="15.75">
      <c r="L491" s="5"/>
    </row>
    <row r="492" ht="15.75">
      <c r="L492" s="5"/>
    </row>
    <row r="493" ht="15.75">
      <c r="L493" s="5"/>
    </row>
    <row r="494" ht="15.75">
      <c r="L494" s="5"/>
    </row>
    <row r="495" ht="15.75">
      <c r="L495" s="5"/>
    </row>
    <row r="496" ht="15.75">
      <c r="L496" s="5"/>
    </row>
    <row r="497" ht="15.75">
      <c r="L497" s="5"/>
    </row>
    <row r="498" ht="15.75">
      <c r="L498" s="5"/>
    </row>
    <row r="499" ht="15.75">
      <c r="L499" s="5"/>
    </row>
    <row r="500" ht="15.75">
      <c r="L500" s="5"/>
    </row>
    <row r="501" ht="15.75">
      <c r="L501" s="5"/>
    </row>
    <row r="502" ht="15.75">
      <c r="L502" s="5"/>
    </row>
    <row r="503" ht="15.75">
      <c r="L503" s="5"/>
    </row>
    <row r="504" ht="15.75">
      <c r="L504" s="5"/>
    </row>
    <row r="505" ht="15.75">
      <c r="L505" s="5"/>
    </row>
    <row r="506" ht="15.75">
      <c r="L506" s="5"/>
    </row>
    <row r="507" ht="15.75">
      <c r="L507" s="5"/>
    </row>
    <row r="508" ht="15.75">
      <c r="L508" s="5"/>
    </row>
    <row r="509" ht="15.75">
      <c r="L509" s="5"/>
    </row>
    <row r="510" ht="15.75">
      <c r="L510" s="5"/>
    </row>
    <row r="511" ht="15.75">
      <c r="L511" s="5"/>
    </row>
    <row r="512" ht="15.75">
      <c r="L512" s="5"/>
    </row>
    <row r="513" ht="15.75">
      <c r="L513" s="5"/>
    </row>
    <row r="514" ht="15.75">
      <c r="L514" s="5"/>
    </row>
    <row r="515" ht="15.75">
      <c r="L515" s="5"/>
    </row>
    <row r="516" ht="15.75">
      <c r="L516" s="5"/>
    </row>
    <row r="517" ht="15.75">
      <c r="L517" s="5"/>
    </row>
    <row r="518" ht="15.75">
      <c r="L518" s="5"/>
    </row>
    <row r="519" ht="15.75">
      <c r="L519" s="5"/>
    </row>
    <row r="520" ht="15.75">
      <c r="L520" s="5"/>
    </row>
    <row r="521" ht="15.75">
      <c r="L521" s="5"/>
    </row>
    <row r="522" ht="15.75">
      <c r="L522" s="5"/>
    </row>
    <row r="523" ht="15.75">
      <c r="L523" s="5"/>
    </row>
    <row r="524" ht="15.75">
      <c r="L524" s="5"/>
    </row>
    <row r="525" ht="15.75">
      <c r="L525" s="5"/>
    </row>
    <row r="526" ht="15.75">
      <c r="L526" s="5"/>
    </row>
    <row r="527" ht="15.75">
      <c r="L527" s="5"/>
    </row>
    <row r="528" ht="15.75">
      <c r="L528" s="5"/>
    </row>
    <row r="529" ht="15.75">
      <c r="L529" s="5"/>
    </row>
    <row r="530" ht="15.75">
      <c r="L530" s="5"/>
    </row>
    <row r="531" ht="15.75">
      <c r="L531" s="5"/>
    </row>
    <row r="532" ht="15.75">
      <c r="L532" s="5"/>
    </row>
    <row r="533" ht="15.75">
      <c r="L533" s="5"/>
    </row>
    <row r="534" ht="15.75">
      <c r="L534" s="5"/>
    </row>
    <row r="535" ht="15.75">
      <c r="L535" s="5"/>
    </row>
    <row r="536" ht="15.75">
      <c r="L536" s="5"/>
    </row>
    <row r="537" ht="15.75">
      <c r="L537" s="5"/>
    </row>
    <row r="538" ht="15.75">
      <c r="L538" s="5"/>
    </row>
    <row r="539" ht="15.75">
      <c r="L539" s="5"/>
    </row>
    <row r="540" ht="15.75">
      <c r="L540" s="5"/>
    </row>
    <row r="541" ht="15.75">
      <c r="L541" s="5"/>
    </row>
    <row r="542" ht="15.75">
      <c r="L542" s="5"/>
    </row>
    <row r="543" ht="15.75">
      <c r="L543" s="5"/>
    </row>
    <row r="544" ht="15.75">
      <c r="L544" s="5"/>
    </row>
    <row r="545" ht="15.75">
      <c r="L545" s="5"/>
    </row>
    <row r="546" ht="15.75">
      <c r="L546" s="5"/>
    </row>
    <row r="547" ht="15.75">
      <c r="L547" s="5"/>
    </row>
    <row r="548" ht="15.75">
      <c r="L548" s="5"/>
    </row>
    <row r="549" ht="15.75">
      <c r="L549" s="5"/>
    </row>
    <row r="550" ht="15.75">
      <c r="L550" s="5"/>
    </row>
    <row r="551" ht="15.75">
      <c r="L551" s="5"/>
    </row>
    <row r="552" ht="15.75">
      <c r="L552" s="5"/>
    </row>
    <row r="553" ht="15.75">
      <c r="L553" s="5"/>
    </row>
    <row r="554" ht="15.75">
      <c r="L554" s="5"/>
    </row>
    <row r="555" ht="15.75">
      <c r="L555" s="5"/>
    </row>
    <row r="556" ht="15.75">
      <c r="L556" s="5"/>
    </row>
    <row r="557" ht="15.75">
      <c r="L557" s="5"/>
    </row>
    <row r="558" ht="15.75">
      <c r="L558" s="5"/>
    </row>
    <row r="559" ht="15.75">
      <c r="L559" s="5"/>
    </row>
    <row r="560" ht="15.75">
      <c r="L560" s="5"/>
    </row>
    <row r="561" ht="15.75">
      <c r="L561" s="5"/>
    </row>
    <row r="562" ht="15.75">
      <c r="L562" s="5"/>
    </row>
    <row r="563" ht="15.75">
      <c r="L563" s="5"/>
    </row>
    <row r="564" ht="15.75">
      <c r="L564" s="5"/>
    </row>
    <row r="565" ht="15.75">
      <c r="L565" s="5"/>
    </row>
    <row r="566" ht="15.75">
      <c r="L566" s="5"/>
    </row>
    <row r="567" ht="15.75">
      <c r="L567" s="5"/>
    </row>
    <row r="568" ht="15.75">
      <c r="L568" s="5"/>
    </row>
    <row r="569" ht="15.75">
      <c r="L569" s="5"/>
    </row>
    <row r="570" ht="15.75">
      <c r="L570" s="5"/>
    </row>
    <row r="571" ht="15.75">
      <c r="L571" s="5"/>
    </row>
    <row r="572" ht="15.75">
      <c r="L572" s="5"/>
    </row>
    <row r="573" ht="15.75">
      <c r="L573" s="5"/>
    </row>
    <row r="574" ht="15.75">
      <c r="L574" s="5"/>
    </row>
    <row r="575" ht="15.75">
      <c r="L575" s="5"/>
    </row>
    <row r="576" ht="15.75">
      <c r="L576" s="5"/>
    </row>
    <row r="577" ht="15.75">
      <c r="L577" s="5"/>
    </row>
    <row r="578" ht="15.75">
      <c r="L578" s="5"/>
    </row>
    <row r="579" ht="15.75">
      <c r="L579" s="5"/>
    </row>
    <row r="580" ht="15.75">
      <c r="L580" s="5"/>
    </row>
    <row r="581" ht="15.75">
      <c r="L581" s="5"/>
    </row>
    <row r="582" ht="15.75">
      <c r="L582" s="5"/>
    </row>
    <row r="583" ht="15.75">
      <c r="L583" s="5"/>
    </row>
    <row r="584" ht="15.75">
      <c r="L584" s="5"/>
    </row>
    <row r="585" ht="15.75">
      <c r="L585" s="5"/>
    </row>
    <row r="586" ht="15.75">
      <c r="L586" s="5"/>
    </row>
    <row r="587" ht="15.75">
      <c r="L587" s="5"/>
    </row>
    <row r="588" ht="15.75">
      <c r="L588" s="5"/>
    </row>
    <row r="589" ht="15.75">
      <c r="L589" s="5"/>
    </row>
    <row r="590" ht="15.75">
      <c r="L590" s="5"/>
    </row>
    <row r="591" ht="15.75">
      <c r="L591" s="5"/>
    </row>
    <row r="592" ht="15.75">
      <c r="L592" s="5"/>
    </row>
    <row r="593" ht="15.75">
      <c r="L593" s="5"/>
    </row>
    <row r="594" ht="15.75">
      <c r="L594" s="5"/>
    </row>
    <row r="595" ht="15.75">
      <c r="L595" s="5"/>
    </row>
    <row r="596" ht="15.75">
      <c r="L596" s="5"/>
    </row>
    <row r="597" ht="15.75">
      <c r="L597" s="5"/>
    </row>
    <row r="598" ht="15.75">
      <c r="L598" s="5"/>
    </row>
    <row r="599" ht="15.75">
      <c r="L599" s="5"/>
    </row>
    <row r="600" ht="15.75">
      <c r="L600" s="5"/>
    </row>
    <row r="601" ht="15.75">
      <c r="L601" s="5"/>
    </row>
    <row r="602" ht="15.75">
      <c r="L602" s="5"/>
    </row>
    <row r="603" ht="15.75">
      <c r="L603" s="5"/>
    </row>
    <row r="604" ht="15.75">
      <c r="L604" s="5"/>
    </row>
    <row r="605" ht="15.75">
      <c r="L605" s="5"/>
    </row>
    <row r="606" ht="15.75">
      <c r="L606" s="5"/>
    </row>
    <row r="607" ht="15.75">
      <c r="L607" s="5"/>
    </row>
    <row r="608" ht="15.75">
      <c r="L608" s="5"/>
    </row>
    <row r="609" ht="15.75">
      <c r="L609" s="5"/>
    </row>
    <row r="610" ht="15.75">
      <c r="L610" s="5"/>
    </row>
    <row r="611" ht="15.75">
      <c r="L611" s="5"/>
    </row>
    <row r="612" ht="15.75">
      <c r="L612" s="5"/>
    </row>
    <row r="613" ht="15.75">
      <c r="L613" s="5"/>
    </row>
    <row r="614" ht="15.75">
      <c r="L614" s="5"/>
    </row>
    <row r="615" ht="15.75">
      <c r="L615" s="5"/>
    </row>
    <row r="616" ht="15.75">
      <c r="L616" s="5"/>
    </row>
    <row r="617" ht="15.75">
      <c r="L617" s="5"/>
    </row>
    <row r="618" ht="15.75">
      <c r="L618" s="5"/>
    </row>
    <row r="619" ht="15.75">
      <c r="L619" s="5"/>
    </row>
    <row r="620" ht="15.75">
      <c r="L620" s="5"/>
    </row>
    <row r="621" ht="15.75">
      <c r="L621" s="5"/>
    </row>
    <row r="622" ht="15.75">
      <c r="L622" s="5"/>
    </row>
    <row r="623" ht="15.75">
      <c r="L623" s="5"/>
    </row>
    <row r="624" ht="15.75">
      <c r="L624" s="5"/>
    </row>
    <row r="625" ht="15.75">
      <c r="L625" s="5"/>
    </row>
    <row r="626" ht="15.75">
      <c r="L626" s="5"/>
    </row>
    <row r="627" ht="15.75">
      <c r="L627" s="5"/>
    </row>
    <row r="628" ht="15.75">
      <c r="L628" s="5"/>
    </row>
    <row r="629" ht="15.75">
      <c r="L629" s="5"/>
    </row>
    <row r="630" ht="15.75">
      <c r="L630" s="5"/>
    </row>
    <row r="631" ht="15.75">
      <c r="L631" s="5"/>
    </row>
    <row r="632" ht="15.75">
      <c r="L632" s="5"/>
    </row>
    <row r="633" ht="15.75">
      <c r="L633" s="5"/>
    </row>
    <row r="634" ht="15.75">
      <c r="L634" s="5"/>
    </row>
    <row r="635" ht="15.75">
      <c r="L635" s="5"/>
    </row>
    <row r="636" ht="15.75">
      <c r="L636" s="5"/>
    </row>
    <row r="637" ht="15.75">
      <c r="L637" s="5"/>
    </row>
    <row r="638" ht="15.75">
      <c r="L638" s="5"/>
    </row>
    <row r="639" ht="15.75">
      <c r="L639" s="5"/>
    </row>
    <row r="640" ht="15.75">
      <c r="L640" s="5"/>
    </row>
    <row r="641" ht="15.75">
      <c r="L641" s="5"/>
    </row>
    <row r="642" ht="15.75">
      <c r="L642" s="5"/>
    </row>
    <row r="643" ht="15.75">
      <c r="L643" s="5"/>
    </row>
    <row r="644" ht="15.75">
      <c r="L644" s="5"/>
    </row>
    <row r="645" ht="15.75">
      <c r="L645" s="5"/>
    </row>
    <row r="646" ht="15.75">
      <c r="L646" s="5"/>
    </row>
    <row r="647" ht="15.75">
      <c r="L647" s="5"/>
    </row>
    <row r="648" ht="15.75">
      <c r="L648" s="5"/>
    </row>
    <row r="649" ht="15.75">
      <c r="L649" s="5"/>
    </row>
    <row r="650" ht="15.75">
      <c r="L650" s="5"/>
    </row>
    <row r="651" ht="15.75">
      <c r="L651" s="5"/>
    </row>
    <row r="652" ht="15.75">
      <c r="L652" s="5"/>
    </row>
    <row r="653" ht="15.75">
      <c r="L653" s="5"/>
    </row>
    <row r="654" ht="15.75">
      <c r="L654" s="5"/>
    </row>
    <row r="655" ht="15.75">
      <c r="L655" s="5"/>
    </row>
    <row r="656" ht="15.75">
      <c r="L656" s="5"/>
    </row>
    <row r="657" ht="15.75">
      <c r="L657" s="5"/>
    </row>
    <row r="658" ht="15.75">
      <c r="L658" s="5"/>
    </row>
    <row r="659" ht="15.75">
      <c r="L659" s="5"/>
    </row>
    <row r="660" ht="15.75">
      <c r="L660" s="5"/>
    </row>
    <row r="661" ht="15.75">
      <c r="L661" s="5"/>
    </row>
    <row r="662" ht="15.75">
      <c r="L662" s="5"/>
    </row>
    <row r="663" ht="15.75">
      <c r="L663" s="5"/>
    </row>
    <row r="664" ht="15.75">
      <c r="L664" s="5"/>
    </row>
    <row r="665" ht="15.75">
      <c r="L665" s="5"/>
    </row>
    <row r="666" ht="15.75">
      <c r="L666" s="5"/>
    </row>
    <row r="667" ht="15.75">
      <c r="L667" s="5"/>
    </row>
    <row r="668" ht="15.75">
      <c r="L668" s="5"/>
    </row>
    <row r="669" ht="15.75">
      <c r="L669" s="5"/>
    </row>
    <row r="670" ht="15.75">
      <c r="L670" s="5"/>
    </row>
    <row r="671" ht="15.75">
      <c r="L671" s="5"/>
    </row>
    <row r="672" ht="15.75">
      <c r="L672" s="5"/>
    </row>
    <row r="673" ht="15.75">
      <c r="L673" s="5"/>
    </row>
    <row r="674" ht="15.75">
      <c r="L674" s="5"/>
    </row>
    <row r="675" ht="15.75">
      <c r="L675" s="5"/>
    </row>
    <row r="676" ht="15.75">
      <c r="L676" s="5"/>
    </row>
    <row r="677" ht="15.75">
      <c r="L677" s="5"/>
    </row>
    <row r="678" ht="15.75">
      <c r="L678" s="5"/>
    </row>
    <row r="679" ht="15.75">
      <c r="L679" s="5"/>
    </row>
    <row r="680" ht="15.75">
      <c r="L680" s="5"/>
    </row>
    <row r="681" ht="15.75">
      <c r="L681" s="5"/>
    </row>
    <row r="682" ht="15.75">
      <c r="L682" s="5"/>
    </row>
    <row r="683" ht="15.75">
      <c r="L683" s="5"/>
    </row>
    <row r="684" ht="15.75">
      <c r="L684" s="5"/>
    </row>
    <row r="685" ht="15.75">
      <c r="L685" s="5"/>
    </row>
    <row r="686" ht="15.75">
      <c r="L686" s="5"/>
    </row>
    <row r="687" ht="15.75">
      <c r="L687" s="5"/>
    </row>
    <row r="688" ht="15.75">
      <c r="L688" s="5"/>
    </row>
    <row r="689" ht="15.75">
      <c r="L689" s="5"/>
    </row>
    <row r="690" ht="15.75">
      <c r="L690" s="5"/>
    </row>
    <row r="691" ht="15.75">
      <c r="L691" s="5"/>
    </row>
    <row r="692" ht="15.75">
      <c r="L692" s="5"/>
    </row>
    <row r="693" ht="15.75">
      <c r="L693" s="5"/>
    </row>
    <row r="694" ht="15.75">
      <c r="L694" s="5"/>
    </row>
    <row r="695" ht="15.75">
      <c r="L695" s="5"/>
    </row>
    <row r="696" ht="15.75">
      <c r="L696" s="5"/>
    </row>
    <row r="697" ht="15.75">
      <c r="L697" s="5"/>
    </row>
    <row r="698" ht="15.75">
      <c r="L698" s="5"/>
    </row>
    <row r="699" ht="15.75">
      <c r="L699" s="5"/>
    </row>
    <row r="700" ht="15.75">
      <c r="L700" s="5"/>
    </row>
    <row r="701" ht="15.75">
      <c r="L701" s="5"/>
    </row>
    <row r="702" ht="15.75">
      <c r="L702" s="5"/>
    </row>
    <row r="703" ht="15.75">
      <c r="L703" s="5"/>
    </row>
    <row r="704" ht="15.75">
      <c r="L704" s="5"/>
    </row>
    <row r="705" ht="15.75">
      <c r="L705" s="5"/>
    </row>
    <row r="706" ht="15.75">
      <c r="L706" s="5"/>
    </row>
    <row r="707" ht="15.75">
      <c r="L707" s="5"/>
    </row>
    <row r="708" ht="15.75">
      <c r="L708" s="5"/>
    </row>
    <row r="709" ht="15.75">
      <c r="L709" s="5"/>
    </row>
    <row r="710" ht="15.75">
      <c r="L710" s="5"/>
    </row>
    <row r="711" ht="15.75">
      <c r="L711" s="5"/>
    </row>
    <row r="712" ht="15.75">
      <c r="L712" s="5"/>
    </row>
    <row r="713" ht="15.75">
      <c r="L713" s="5"/>
    </row>
    <row r="714" ht="15.75">
      <c r="L714" s="5"/>
    </row>
    <row r="715" ht="15.75">
      <c r="L715" s="5"/>
    </row>
    <row r="716" ht="15.75">
      <c r="L716" s="5"/>
    </row>
    <row r="717" ht="15.75">
      <c r="L717" s="5"/>
    </row>
    <row r="718" ht="15.75">
      <c r="L718" s="5"/>
    </row>
    <row r="719" ht="15.75">
      <c r="L719" s="5"/>
    </row>
    <row r="720" ht="15.75">
      <c r="L720" s="5"/>
    </row>
    <row r="721" ht="15.75">
      <c r="L721" s="5"/>
    </row>
    <row r="722" ht="15.75">
      <c r="L722" s="5"/>
    </row>
    <row r="723" ht="15.75">
      <c r="L723" s="5"/>
    </row>
    <row r="724" ht="15.75">
      <c r="L724" s="5"/>
    </row>
    <row r="725" ht="15.75">
      <c r="L725" s="5"/>
    </row>
    <row r="726" ht="15.75">
      <c r="L726" s="5"/>
    </row>
    <row r="727" ht="15.75">
      <c r="L727" s="5"/>
    </row>
    <row r="728" ht="15.75">
      <c r="L728" s="5"/>
    </row>
    <row r="729" ht="15.75">
      <c r="L729" s="5"/>
    </row>
    <row r="730" ht="15.75">
      <c r="L730" s="5"/>
    </row>
    <row r="731" ht="15.75">
      <c r="L731" s="5"/>
    </row>
    <row r="732" ht="15.75">
      <c r="L732" s="5"/>
    </row>
    <row r="733" ht="15.75">
      <c r="L733" s="5"/>
    </row>
    <row r="734" ht="15.75">
      <c r="L734" s="5"/>
    </row>
    <row r="735" ht="15.75">
      <c r="L735" s="5"/>
    </row>
    <row r="736" ht="15.75">
      <c r="L736" s="5"/>
    </row>
    <row r="737" ht="15.75">
      <c r="L737" s="5"/>
    </row>
    <row r="738" ht="15.75">
      <c r="L738" s="5"/>
    </row>
    <row r="739" ht="15.75">
      <c r="L739" s="5"/>
    </row>
    <row r="740" ht="15.75">
      <c r="L740" s="5"/>
    </row>
    <row r="741" ht="15.75">
      <c r="L741" s="5"/>
    </row>
    <row r="742" ht="15.75">
      <c r="L742" s="5"/>
    </row>
    <row r="743" ht="15.75">
      <c r="L743" s="5"/>
    </row>
    <row r="744" ht="15.75">
      <c r="L744" s="5"/>
    </row>
    <row r="745" ht="15.75">
      <c r="L745" s="5"/>
    </row>
    <row r="746" ht="15.75">
      <c r="L746" s="5"/>
    </row>
    <row r="747" ht="15.75">
      <c r="L747" s="5"/>
    </row>
    <row r="748" ht="15.75">
      <c r="L748" s="5"/>
    </row>
    <row r="749" ht="15.75">
      <c r="L749" s="5"/>
    </row>
    <row r="750" ht="15.75">
      <c r="L750" s="5"/>
    </row>
    <row r="751" ht="15.75">
      <c r="L751" s="5"/>
    </row>
    <row r="752" ht="15.75">
      <c r="L752" s="5"/>
    </row>
    <row r="753" ht="15.75">
      <c r="L753" s="5"/>
    </row>
    <row r="754" ht="15.75">
      <c r="L754" s="5"/>
    </row>
    <row r="755" ht="15.75">
      <c r="L755" s="5"/>
    </row>
    <row r="756" ht="15.75">
      <c r="L756" s="5"/>
    </row>
    <row r="757" ht="15.75">
      <c r="L757" s="5"/>
    </row>
    <row r="758" ht="15.75">
      <c r="L758" s="5"/>
    </row>
    <row r="759" ht="15.75">
      <c r="L759" s="5"/>
    </row>
    <row r="760" ht="15.75">
      <c r="L760" s="5"/>
    </row>
    <row r="761" ht="15.75">
      <c r="L761" s="5"/>
    </row>
    <row r="762" ht="15.75">
      <c r="L762" s="5"/>
    </row>
    <row r="763" ht="15.75">
      <c r="L763" s="5"/>
    </row>
    <row r="764" ht="15.75">
      <c r="L764" s="5"/>
    </row>
    <row r="765" ht="15.75">
      <c r="L765" s="5"/>
    </row>
    <row r="766" ht="15.75">
      <c r="L766" s="5"/>
    </row>
    <row r="767" ht="15.75">
      <c r="L767" s="5"/>
    </row>
    <row r="768" ht="15.75">
      <c r="L768" s="5"/>
    </row>
    <row r="769" ht="15.75">
      <c r="L769" s="5"/>
    </row>
    <row r="770" ht="15.75">
      <c r="L770" s="5"/>
    </row>
    <row r="771" ht="15.75">
      <c r="L771" s="5"/>
    </row>
    <row r="772" ht="15.75">
      <c r="L772" s="5"/>
    </row>
    <row r="773" ht="15.75">
      <c r="L773" s="5"/>
    </row>
    <row r="774" ht="15.75">
      <c r="L774" s="5"/>
    </row>
    <row r="775" ht="15.75">
      <c r="L775" s="5"/>
    </row>
    <row r="776" ht="15.75">
      <c r="L776" s="5"/>
    </row>
    <row r="777" ht="15.75">
      <c r="L777" s="5"/>
    </row>
    <row r="778" ht="15.75">
      <c r="L778" s="5"/>
    </row>
    <row r="779" ht="15.75">
      <c r="L779" s="5"/>
    </row>
    <row r="780" ht="15.75">
      <c r="L780" s="5"/>
    </row>
    <row r="781" ht="15.75">
      <c r="L781" s="5"/>
    </row>
    <row r="782" ht="15.75">
      <c r="L782" s="5"/>
    </row>
    <row r="783" ht="15.75">
      <c r="L783" s="5"/>
    </row>
    <row r="784" ht="15.75">
      <c r="L784" s="5"/>
    </row>
    <row r="785" ht="15.75">
      <c r="L785" s="5"/>
    </row>
    <row r="786" ht="15.75">
      <c r="L786" s="5"/>
    </row>
    <row r="787" ht="15.75">
      <c r="L787" s="5"/>
    </row>
    <row r="788" ht="15.75">
      <c r="L788" s="5"/>
    </row>
    <row r="789" ht="15.75">
      <c r="L789" s="5"/>
    </row>
    <row r="790" ht="15.75">
      <c r="L790" s="5"/>
    </row>
    <row r="791" ht="15.75">
      <c r="L791" s="5"/>
    </row>
    <row r="792" ht="15.75">
      <c r="L792" s="5"/>
    </row>
    <row r="793" ht="15.75">
      <c r="L793" s="5"/>
    </row>
    <row r="794" ht="15.75">
      <c r="L794" s="5"/>
    </row>
    <row r="795" ht="15.75">
      <c r="L795" s="5"/>
    </row>
    <row r="796" ht="15.75">
      <c r="L796" s="5"/>
    </row>
    <row r="797" ht="15.75">
      <c r="L797" s="5"/>
    </row>
    <row r="798" ht="15.75">
      <c r="L798" s="5"/>
    </row>
    <row r="799" ht="15.75">
      <c r="L799" s="5"/>
    </row>
    <row r="800" ht="15.75">
      <c r="L800" s="5"/>
    </row>
    <row r="801" ht="15.75">
      <c r="L801" s="5"/>
    </row>
    <row r="802" ht="15.75">
      <c r="L802" s="5"/>
    </row>
    <row r="803" ht="15.75">
      <c r="L803" s="5"/>
    </row>
    <row r="804" ht="15.75">
      <c r="L804" s="5"/>
    </row>
    <row r="805" ht="15.75">
      <c r="L805" s="5"/>
    </row>
    <row r="806" ht="15.75">
      <c r="L806" s="5"/>
    </row>
    <row r="807" ht="15.75">
      <c r="L807" s="5"/>
    </row>
    <row r="808" ht="15.75">
      <c r="L808" s="5"/>
    </row>
    <row r="809" ht="15.75">
      <c r="L809" s="5"/>
    </row>
    <row r="810" ht="15.75">
      <c r="L810" s="5"/>
    </row>
    <row r="811" ht="15.75">
      <c r="L811" s="5"/>
    </row>
    <row r="812" ht="15.75">
      <c r="L812" s="5"/>
    </row>
    <row r="813" ht="15.75">
      <c r="L813" s="5"/>
    </row>
    <row r="814" ht="15.75">
      <c r="L814" s="5"/>
    </row>
    <row r="815" ht="15.75">
      <c r="L815" s="5"/>
    </row>
    <row r="816" ht="15.75">
      <c r="L816" s="5"/>
    </row>
    <row r="817" ht="15.75">
      <c r="L817" s="5"/>
    </row>
    <row r="818" ht="15.75">
      <c r="L818" s="5"/>
    </row>
    <row r="819" ht="15.75">
      <c r="L819" s="5"/>
    </row>
    <row r="820" ht="15.75">
      <c r="L820" s="5"/>
    </row>
    <row r="821" ht="15.75">
      <c r="L821" s="5"/>
    </row>
    <row r="822" ht="15.75">
      <c r="L822" s="5"/>
    </row>
    <row r="823" ht="15.75">
      <c r="L823" s="5"/>
    </row>
    <row r="824" ht="15.75">
      <c r="L824" s="5"/>
    </row>
    <row r="825" ht="15.75">
      <c r="L825" s="5"/>
    </row>
    <row r="826" ht="15.75">
      <c r="L826" s="5"/>
    </row>
    <row r="827" ht="15.75">
      <c r="L827" s="5"/>
    </row>
    <row r="828" ht="15.75">
      <c r="L828" s="5"/>
    </row>
    <row r="829" ht="15.75">
      <c r="L829" s="5"/>
    </row>
    <row r="830" ht="15.75">
      <c r="L830" s="5"/>
    </row>
    <row r="831" ht="15.75">
      <c r="L831" s="5"/>
    </row>
    <row r="832" ht="15.75">
      <c r="L832" s="5"/>
    </row>
    <row r="833" ht="15.75">
      <c r="L833" s="5"/>
    </row>
    <row r="834" ht="15.75">
      <c r="L834" s="5"/>
    </row>
    <row r="835" ht="15.75">
      <c r="L835" s="5"/>
    </row>
    <row r="836" ht="15.75">
      <c r="L836" s="5"/>
    </row>
    <row r="837" ht="15.75">
      <c r="L837" s="5"/>
    </row>
    <row r="838" ht="15.75">
      <c r="L838" s="5"/>
    </row>
    <row r="839" ht="15.75">
      <c r="L839" s="5"/>
    </row>
    <row r="840" ht="15.75">
      <c r="L840" s="5"/>
    </row>
    <row r="841" ht="15.75">
      <c r="L841" s="5"/>
    </row>
    <row r="842" ht="15.75">
      <c r="L842" s="5"/>
    </row>
    <row r="843" ht="15.75">
      <c r="L843" s="5"/>
    </row>
    <row r="844" ht="15.75">
      <c r="L844" s="5"/>
    </row>
    <row r="845" ht="15.75">
      <c r="L845" s="5"/>
    </row>
    <row r="846" ht="15.75">
      <c r="L846" s="5"/>
    </row>
    <row r="847" ht="15.75">
      <c r="L847" s="5"/>
    </row>
    <row r="848" ht="15.75">
      <c r="L848" s="5"/>
    </row>
    <row r="849" ht="15.75">
      <c r="L849" s="5"/>
    </row>
    <row r="850" ht="15.75">
      <c r="L850" s="5"/>
    </row>
    <row r="851" ht="15.75">
      <c r="L851" s="5"/>
    </row>
    <row r="852" ht="15.75">
      <c r="L852" s="5"/>
    </row>
    <row r="853" ht="15.75">
      <c r="L853" s="5"/>
    </row>
    <row r="854" ht="15.75">
      <c r="L854" s="5"/>
    </row>
    <row r="855" ht="15.75">
      <c r="L855" s="5"/>
    </row>
    <row r="856" ht="15.75">
      <c r="L856" s="5"/>
    </row>
    <row r="857" ht="15.75">
      <c r="L857" s="5"/>
    </row>
    <row r="858" ht="15.75">
      <c r="L858" s="5"/>
    </row>
    <row r="859" ht="15.75">
      <c r="L859" s="5"/>
    </row>
    <row r="860" ht="15.75">
      <c r="L860" s="5"/>
    </row>
    <row r="861" ht="15.75">
      <c r="L861" s="5"/>
    </row>
    <row r="862" ht="15.75">
      <c r="L862" s="5"/>
    </row>
    <row r="863" ht="15.75">
      <c r="L863" s="5"/>
    </row>
    <row r="864" ht="15.75">
      <c r="L864" s="5"/>
    </row>
    <row r="865" ht="15.75">
      <c r="L865" s="5"/>
    </row>
    <row r="866" ht="15.75">
      <c r="L866" s="5"/>
    </row>
    <row r="867" ht="15.75">
      <c r="L867" s="5"/>
    </row>
    <row r="868" ht="15.75">
      <c r="L868" s="5"/>
    </row>
    <row r="869" ht="15.75">
      <c r="L869" s="5"/>
    </row>
    <row r="870" ht="15.75">
      <c r="L870" s="5"/>
    </row>
    <row r="871" ht="15.75">
      <c r="L871" s="5"/>
    </row>
    <row r="872" ht="15.75">
      <c r="L872" s="5"/>
    </row>
    <row r="873" ht="15.75">
      <c r="L873" s="5"/>
    </row>
    <row r="874" ht="15.75">
      <c r="L874" s="5"/>
    </row>
    <row r="875" ht="15.75">
      <c r="L875" s="5"/>
    </row>
    <row r="876" ht="15.75">
      <c r="L876" s="5"/>
    </row>
    <row r="877" ht="15.75">
      <c r="L877" s="5"/>
    </row>
    <row r="878" ht="15.75">
      <c r="L878" s="5"/>
    </row>
    <row r="879" ht="15.75">
      <c r="L879" s="5"/>
    </row>
    <row r="880" ht="15.75">
      <c r="L880" s="5"/>
    </row>
    <row r="881" ht="15.75">
      <c r="L881" s="5"/>
    </row>
    <row r="882" ht="15.75">
      <c r="L882" s="5"/>
    </row>
    <row r="883" ht="15.75">
      <c r="L883" s="5"/>
    </row>
    <row r="884" ht="15.75">
      <c r="L884" s="5"/>
    </row>
    <row r="885" ht="15.75">
      <c r="L885" s="5"/>
    </row>
    <row r="886" ht="15.75">
      <c r="L886" s="5"/>
    </row>
    <row r="887" ht="15.75">
      <c r="L887" s="5"/>
    </row>
    <row r="888" ht="15.75">
      <c r="L888" s="5"/>
    </row>
    <row r="889" ht="15.75">
      <c r="L889" s="5"/>
    </row>
    <row r="890" ht="15.75">
      <c r="L890" s="5"/>
    </row>
    <row r="891" ht="15.75">
      <c r="L891" s="5"/>
    </row>
    <row r="892" ht="15.75">
      <c r="L892" s="5"/>
    </row>
    <row r="893" ht="15.75">
      <c r="L893" s="5"/>
    </row>
    <row r="894" ht="15.75">
      <c r="L894" s="5"/>
    </row>
    <row r="895" ht="15.75">
      <c r="L895" s="5"/>
    </row>
    <row r="896" ht="15.75">
      <c r="L896" s="5"/>
    </row>
    <row r="897" ht="15.75">
      <c r="L897" s="5"/>
    </row>
    <row r="898" ht="15.75">
      <c r="L898" s="5"/>
    </row>
    <row r="899" ht="15.75">
      <c r="L899" s="5"/>
    </row>
    <row r="900" ht="15.75">
      <c r="L900" s="5"/>
    </row>
    <row r="901" ht="15.75">
      <c r="L901" s="5"/>
    </row>
    <row r="902" ht="15.75">
      <c r="L902" s="5"/>
    </row>
    <row r="903" ht="15.75">
      <c r="L903" s="5"/>
    </row>
    <row r="904" ht="15.75">
      <c r="L904" s="5"/>
    </row>
    <row r="905" ht="15.75">
      <c r="L905" s="5"/>
    </row>
    <row r="906" ht="15.75">
      <c r="L906" s="5"/>
    </row>
    <row r="907" ht="15.75">
      <c r="L907" s="5"/>
    </row>
    <row r="908" ht="15.75">
      <c r="L908" s="5"/>
    </row>
    <row r="909" ht="15.75">
      <c r="L909" s="5"/>
    </row>
    <row r="910" ht="15.75">
      <c r="L910" s="5"/>
    </row>
    <row r="911" ht="15.75">
      <c r="L911" s="5"/>
    </row>
    <row r="912" ht="15.75">
      <c r="L912" s="5"/>
    </row>
    <row r="913" ht="15.75">
      <c r="L913" s="5"/>
    </row>
    <row r="914" ht="15.75">
      <c r="L914" s="5"/>
    </row>
    <row r="915" ht="15.75">
      <c r="L915" s="5"/>
    </row>
    <row r="916" ht="15.75">
      <c r="L916" s="5"/>
    </row>
    <row r="917" ht="15.75">
      <c r="L917" s="5"/>
    </row>
    <row r="918" ht="15.75">
      <c r="L918" s="5"/>
    </row>
    <row r="919" ht="15.75">
      <c r="L919" s="5"/>
    </row>
    <row r="920" ht="15.75">
      <c r="L920" s="5"/>
    </row>
    <row r="921" ht="15.75">
      <c r="L921" s="5"/>
    </row>
    <row r="922" ht="15.75">
      <c r="L922" s="5"/>
    </row>
    <row r="923" ht="15.75">
      <c r="L923" s="5"/>
    </row>
    <row r="924" ht="15.75">
      <c r="L924" s="5"/>
    </row>
    <row r="925" ht="15.75">
      <c r="L925" s="5"/>
    </row>
    <row r="926" ht="15.75">
      <c r="L926" s="5"/>
    </row>
    <row r="927" ht="15.75">
      <c r="L927" s="5"/>
    </row>
    <row r="928" ht="15.75">
      <c r="L928" s="5"/>
    </row>
    <row r="929" ht="15.75">
      <c r="L929" s="5"/>
    </row>
    <row r="930" ht="15.75">
      <c r="L930" s="5"/>
    </row>
    <row r="931" ht="15.75">
      <c r="L931" s="5"/>
    </row>
    <row r="932" ht="15.75">
      <c r="L932" s="5"/>
    </row>
    <row r="933" ht="15.75">
      <c r="L933" s="5"/>
    </row>
    <row r="934" ht="15.75">
      <c r="L934" s="5"/>
    </row>
    <row r="935" ht="15.75">
      <c r="L935" s="5"/>
    </row>
    <row r="936" ht="15.75">
      <c r="L936" s="5"/>
    </row>
    <row r="937" ht="15.75">
      <c r="L937" s="5"/>
    </row>
    <row r="938" ht="15.75">
      <c r="L938" s="5"/>
    </row>
    <row r="939" ht="15.75">
      <c r="L939" s="5"/>
    </row>
    <row r="940" ht="15.75">
      <c r="L940" s="5"/>
    </row>
    <row r="941" ht="15.75">
      <c r="L941" s="5"/>
    </row>
    <row r="942" ht="15.75">
      <c r="L942" s="5"/>
    </row>
    <row r="943" ht="15.75">
      <c r="L943" s="5"/>
    </row>
    <row r="944" ht="15.75">
      <c r="L944" s="5"/>
    </row>
    <row r="945" ht="15.75">
      <c r="L945" s="5"/>
    </row>
    <row r="946" ht="15.75">
      <c r="L946" s="5"/>
    </row>
    <row r="947" ht="15.75">
      <c r="L947" s="5"/>
    </row>
    <row r="948" ht="15.75">
      <c r="L948" s="5"/>
    </row>
    <row r="949" ht="15.75">
      <c r="L949" s="5"/>
    </row>
    <row r="950" ht="15.75">
      <c r="L950" s="5"/>
    </row>
    <row r="951" ht="15.75">
      <c r="L951" s="5"/>
    </row>
    <row r="952" ht="15.75">
      <c r="L952" s="5"/>
    </row>
    <row r="953" ht="15.75">
      <c r="L953" s="5"/>
    </row>
    <row r="954" ht="15.75">
      <c r="L954" s="5"/>
    </row>
    <row r="955" ht="15.75">
      <c r="L955" s="5"/>
    </row>
    <row r="956" ht="15.75">
      <c r="L956" s="5"/>
    </row>
    <row r="957" ht="15.75">
      <c r="L957" s="5"/>
    </row>
    <row r="958" ht="15.75">
      <c r="L958" s="5"/>
    </row>
    <row r="959" ht="15.75">
      <c r="L959" s="5"/>
    </row>
    <row r="960" ht="15.75">
      <c r="L960" s="5"/>
    </row>
    <row r="961" ht="15.75">
      <c r="L961" s="5"/>
    </row>
    <row r="962" ht="15.75">
      <c r="L962" s="5"/>
    </row>
    <row r="963" ht="15.75">
      <c r="L963" s="5"/>
    </row>
    <row r="964" ht="15.75">
      <c r="L964" s="5"/>
    </row>
    <row r="965" ht="15.75">
      <c r="L965" s="5"/>
    </row>
    <row r="966" ht="15.75">
      <c r="L966" s="5"/>
    </row>
    <row r="967" ht="15.75">
      <c r="L967" s="5"/>
    </row>
    <row r="968" ht="15.75">
      <c r="L968" s="5"/>
    </row>
    <row r="969" ht="15.75">
      <c r="L969" s="5"/>
    </row>
    <row r="970" ht="15.75">
      <c r="L970" s="5"/>
    </row>
    <row r="971" ht="15.75">
      <c r="L971" s="5"/>
    </row>
    <row r="972" ht="15.75">
      <c r="L972" s="5"/>
    </row>
    <row r="973" ht="15.75">
      <c r="L973" s="5"/>
    </row>
    <row r="974" ht="15.75">
      <c r="L974" s="5"/>
    </row>
    <row r="975" ht="15.75">
      <c r="L975" s="5"/>
    </row>
    <row r="976" ht="15.75">
      <c r="L976" s="5"/>
    </row>
    <row r="977" ht="15.75">
      <c r="L977" s="5"/>
    </row>
    <row r="978" ht="15.75">
      <c r="L978" s="5"/>
    </row>
    <row r="979" ht="15.75">
      <c r="L979" s="5"/>
    </row>
    <row r="980" ht="15.75">
      <c r="L980" s="5"/>
    </row>
    <row r="981" ht="15.75">
      <c r="L981" s="5"/>
    </row>
    <row r="982" ht="15.75">
      <c r="L982" s="5"/>
    </row>
    <row r="983" ht="15.75">
      <c r="L983" s="5"/>
    </row>
    <row r="984" ht="15.75">
      <c r="L984" s="5"/>
    </row>
    <row r="985" ht="15.75">
      <c r="L985" s="5"/>
    </row>
    <row r="986" ht="15.75">
      <c r="L986" s="5"/>
    </row>
    <row r="987" ht="15.75">
      <c r="L987" s="5"/>
    </row>
    <row r="988" ht="15.75">
      <c r="L988" s="5"/>
    </row>
    <row r="989" ht="15.75">
      <c r="L989" s="5"/>
    </row>
    <row r="990" ht="15.75">
      <c r="L990" s="5"/>
    </row>
    <row r="991" ht="15.75">
      <c r="L991" s="5"/>
    </row>
    <row r="992" ht="15.75">
      <c r="L992" s="5"/>
    </row>
    <row r="993" ht="15.75">
      <c r="L993" s="5"/>
    </row>
    <row r="994" ht="15.75">
      <c r="L994" s="5"/>
    </row>
    <row r="995" ht="15.75">
      <c r="L995" s="5"/>
    </row>
    <row r="996" ht="15.75">
      <c r="L996" s="5"/>
    </row>
    <row r="997" ht="15.75">
      <c r="L997" s="5"/>
    </row>
    <row r="998" ht="15.75">
      <c r="L998" s="5"/>
    </row>
    <row r="999" ht="15.75">
      <c r="L999" s="5"/>
    </row>
    <row r="1000" ht="15.75">
      <c r="L1000" s="5"/>
    </row>
    <row r="1001" ht="15.75">
      <c r="L1001" s="5"/>
    </row>
    <row r="1002" ht="15.75">
      <c r="L1002" s="5"/>
    </row>
    <row r="1003" ht="15.75">
      <c r="L1003" s="5"/>
    </row>
    <row r="1004" ht="15.75">
      <c r="L1004" s="5"/>
    </row>
    <row r="1005" ht="15.75">
      <c r="L1005" s="5"/>
    </row>
    <row r="1006" ht="15.75">
      <c r="L1006" s="5"/>
    </row>
    <row r="1007" ht="15.75">
      <c r="L1007" s="5"/>
    </row>
    <row r="1008" ht="15.75">
      <c r="L1008" s="5"/>
    </row>
    <row r="1009" ht="15.75">
      <c r="L1009" s="5"/>
    </row>
    <row r="1010" ht="15.75">
      <c r="L1010" s="5"/>
    </row>
    <row r="1011" ht="15.75">
      <c r="L1011" s="5"/>
    </row>
    <row r="1012" ht="15.75">
      <c r="L1012" s="5"/>
    </row>
    <row r="1013" ht="15.75">
      <c r="L1013" s="5"/>
    </row>
    <row r="1014" ht="15.75">
      <c r="L1014" s="5"/>
    </row>
    <row r="1015" ht="15.75">
      <c r="L1015" s="5"/>
    </row>
    <row r="1016" ht="15.75">
      <c r="L1016" s="5"/>
    </row>
    <row r="1017" ht="15.75">
      <c r="L1017" s="5"/>
    </row>
    <row r="1018" ht="15.75">
      <c r="L1018" s="5"/>
    </row>
    <row r="1019" ht="15.75">
      <c r="L1019" s="5"/>
    </row>
    <row r="1020" ht="15.75">
      <c r="L1020" s="5"/>
    </row>
    <row r="1021" ht="15.75">
      <c r="L1021" s="5"/>
    </row>
    <row r="1022" ht="15.75">
      <c r="L1022" s="5"/>
    </row>
    <row r="1023" ht="15.75">
      <c r="L1023" s="5"/>
    </row>
    <row r="1024" ht="15.75">
      <c r="L1024" s="5"/>
    </row>
    <row r="1025" ht="15.75">
      <c r="L1025" s="5"/>
    </row>
    <row r="1026" ht="15.75">
      <c r="L1026" s="5"/>
    </row>
    <row r="1027" ht="15.75">
      <c r="L1027" s="5"/>
    </row>
    <row r="1028" ht="15.75">
      <c r="L1028" s="5"/>
    </row>
    <row r="1029" ht="15.75">
      <c r="L1029" s="5"/>
    </row>
    <row r="1030" ht="15.75">
      <c r="L1030" s="5"/>
    </row>
    <row r="1031" ht="15.75">
      <c r="L1031" s="5"/>
    </row>
    <row r="1032" ht="15.75">
      <c r="L1032" s="5"/>
    </row>
    <row r="1033" ht="15.75">
      <c r="L1033" s="5"/>
    </row>
    <row r="1034" ht="15.75">
      <c r="L1034" s="5"/>
    </row>
    <row r="1035" ht="15.75">
      <c r="L1035" s="5"/>
    </row>
    <row r="1036" ht="15.75">
      <c r="L1036" s="5"/>
    </row>
    <row r="1037" ht="15.75">
      <c r="L1037" s="5"/>
    </row>
    <row r="1038" ht="15.75">
      <c r="L1038" s="5"/>
    </row>
    <row r="1039" ht="15.75">
      <c r="L1039" s="5"/>
    </row>
    <row r="1040" ht="15.75">
      <c r="L1040" s="5"/>
    </row>
    <row r="1041" ht="15.75">
      <c r="L1041" s="5"/>
    </row>
    <row r="1042" ht="15.75">
      <c r="L1042" s="5"/>
    </row>
    <row r="1043" ht="15.75">
      <c r="L1043" s="5"/>
    </row>
    <row r="1044" ht="15.75">
      <c r="L1044" s="5"/>
    </row>
    <row r="1045" ht="15.75">
      <c r="L1045" s="5"/>
    </row>
    <row r="1046" ht="15.75">
      <c r="L1046" s="5"/>
    </row>
    <row r="1047" ht="15.75">
      <c r="L1047" s="5"/>
    </row>
    <row r="1048" ht="15.75">
      <c r="L1048" s="5"/>
    </row>
    <row r="1049" ht="15.75">
      <c r="L1049" s="5"/>
    </row>
    <row r="1050" ht="15.75">
      <c r="L1050" s="5"/>
    </row>
    <row r="1051" ht="15.75">
      <c r="L1051" s="5"/>
    </row>
    <row r="1052" ht="15.75">
      <c r="L1052" s="5"/>
    </row>
    <row r="1053" ht="15.75">
      <c r="L1053" s="5"/>
    </row>
    <row r="1054" ht="15.75">
      <c r="L1054" s="5"/>
    </row>
    <row r="1055" ht="15.75">
      <c r="L1055" s="5"/>
    </row>
    <row r="1056" ht="15.75">
      <c r="L1056" s="5"/>
    </row>
    <row r="1057" ht="15.75">
      <c r="L1057" s="5"/>
    </row>
    <row r="1058" ht="15.75">
      <c r="L1058" s="5"/>
    </row>
    <row r="1059" ht="15.75">
      <c r="L1059" s="5"/>
    </row>
    <row r="1060" ht="15.75">
      <c r="L1060" s="5"/>
    </row>
    <row r="1061" ht="15.75">
      <c r="L1061" s="5"/>
    </row>
    <row r="1062" ht="15.75">
      <c r="L1062" s="5"/>
    </row>
    <row r="1063" ht="15.75">
      <c r="L1063" s="5"/>
    </row>
    <row r="1064" ht="15.75">
      <c r="L1064" s="5"/>
    </row>
    <row r="1065" ht="15.75">
      <c r="L1065" s="5"/>
    </row>
    <row r="1066" ht="15.75">
      <c r="L1066" s="5"/>
    </row>
    <row r="1067" ht="15.75">
      <c r="L1067" s="5"/>
    </row>
    <row r="1068" ht="15.75">
      <c r="L1068" s="5"/>
    </row>
    <row r="1069" ht="15.75">
      <c r="L1069" s="5"/>
    </row>
    <row r="1070" ht="15.75">
      <c r="L1070" s="5"/>
    </row>
    <row r="1071" ht="15.75">
      <c r="L1071" s="5"/>
    </row>
    <row r="1072" ht="15.75">
      <c r="L1072" s="5"/>
    </row>
    <row r="1073" ht="15.75">
      <c r="L1073" s="5"/>
    </row>
    <row r="1074" ht="15.75">
      <c r="L1074" s="5"/>
    </row>
    <row r="1075" ht="15.75">
      <c r="L1075" s="5"/>
    </row>
    <row r="1076" ht="15.75">
      <c r="L1076" s="5"/>
    </row>
    <row r="1077" ht="15.75">
      <c r="L1077" s="5"/>
    </row>
    <row r="1078" ht="15.75">
      <c r="L1078" s="5"/>
    </row>
    <row r="1079" ht="15.75">
      <c r="L1079" s="5"/>
    </row>
    <row r="1080" ht="15.75">
      <c r="L1080" s="5"/>
    </row>
    <row r="1081" ht="15.75">
      <c r="L1081" s="5"/>
    </row>
    <row r="1082" ht="15.75">
      <c r="L1082" s="5"/>
    </row>
    <row r="1083" ht="15.75">
      <c r="L1083" s="5"/>
    </row>
    <row r="1084" ht="15.75">
      <c r="L1084" s="5"/>
    </row>
    <row r="1085" ht="15.75">
      <c r="L1085" s="5"/>
    </row>
    <row r="1086" ht="15.75">
      <c r="L1086" s="5"/>
    </row>
    <row r="1087" ht="15.75">
      <c r="L1087" s="5"/>
    </row>
    <row r="1088" ht="15.75">
      <c r="L1088" s="5"/>
    </row>
    <row r="1089" ht="15.75">
      <c r="L1089" s="5"/>
    </row>
    <row r="1090" ht="15.75">
      <c r="L1090" s="5"/>
    </row>
    <row r="1091" ht="15.75">
      <c r="L1091" s="5"/>
    </row>
    <row r="1092" ht="15.75">
      <c r="L1092" s="5"/>
    </row>
    <row r="1093" ht="15.75">
      <c r="L1093" s="5"/>
    </row>
    <row r="1094" ht="15.75">
      <c r="L1094" s="5"/>
    </row>
    <row r="1095" ht="15.75">
      <c r="L1095" s="5"/>
    </row>
    <row r="1096" ht="15.75">
      <c r="L1096" s="5"/>
    </row>
    <row r="1097" ht="15.75">
      <c r="L1097" s="5"/>
    </row>
    <row r="1098" ht="15.75">
      <c r="L1098" s="5"/>
    </row>
    <row r="1099" ht="15.75">
      <c r="L1099" s="5"/>
    </row>
    <row r="1100" ht="15.75">
      <c r="L1100" s="5"/>
    </row>
    <row r="1101" ht="15.75">
      <c r="L1101" s="5"/>
    </row>
    <row r="1102" ht="15.75">
      <c r="L1102" s="5"/>
    </row>
    <row r="1103" ht="15.75">
      <c r="L1103" s="5"/>
    </row>
    <row r="1104" ht="15.75">
      <c r="L1104" s="5"/>
    </row>
    <row r="1105" ht="15.75">
      <c r="L1105" s="5"/>
    </row>
    <row r="1106" ht="15.75">
      <c r="L1106" s="5"/>
    </row>
    <row r="1107" ht="15.75">
      <c r="L1107" s="5"/>
    </row>
    <row r="1108" ht="15.75">
      <c r="L1108" s="5"/>
    </row>
    <row r="1109" ht="15.75">
      <c r="L1109" s="5"/>
    </row>
    <row r="1110" ht="15.75">
      <c r="L1110" s="5"/>
    </row>
    <row r="1111" ht="15.75">
      <c r="L1111" s="5"/>
    </row>
    <row r="1112" ht="15.75">
      <c r="L1112" s="5"/>
    </row>
    <row r="1113" ht="15.75">
      <c r="L1113" s="5"/>
    </row>
    <row r="1114" ht="15.75">
      <c r="L1114" s="5"/>
    </row>
    <row r="1115" ht="15.75">
      <c r="L1115" s="5"/>
    </row>
    <row r="1116" ht="15.75">
      <c r="L1116" s="5"/>
    </row>
    <row r="1117" ht="15.75">
      <c r="L1117" s="5"/>
    </row>
    <row r="1118" ht="15.75">
      <c r="L1118" s="5"/>
    </row>
    <row r="1119" ht="15.75">
      <c r="L1119" s="5"/>
    </row>
    <row r="1120" ht="15.75">
      <c r="L1120" s="5"/>
    </row>
    <row r="1121" ht="15.75">
      <c r="L1121" s="5"/>
    </row>
    <row r="1122" ht="15.75">
      <c r="L1122" s="5"/>
    </row>
    <row r="1123" ht="15.75">
      <c r="L1123" s="5"/>
    </row>
    <row r="1124" ht="15.75">
      <c r="L1124" s="5"/>
    </row>
    <row r="1125" ht="15.75">
      <c r="L1125" s="5"/>
    </row>
    <row r="1126" ht="15.75">
      <c r="L1126" s="5"/>
    </row>
    <row r="1127" ht="15.75">
      <c r="L1127" s="5"/>
    </row>
    <row r="1128" ht="15.75">
      <c r="L1128" s="5"/>
    </row>
    <row r="1129" ht="15.75">
      <c r="L1129" s="5"/>
    </row>
    <row r="1130" ht="15.75">
      <c r="L1130" s="5"/>
    </row>
    <row r="1131" ht="15.75">
      <c r="L1131" s="5"/>
    </row>
    <row r="1132" ht="15.75">
      <c r="L1132" s="5"/>
    </row>
    <row r="1133" ht="15.75">
      <c r="L1133" s="5"/>
    </row>
    <row r="1134" ht="15.75">
      <c r="L1134" s="5"/>
    </row>
    <row r="1135" ht="15.75">
      <c r="L1135" s="5"/>
    </row>
    <row r="1136" ht="15.75">
      <c r="L1136" s="5"/>
    </row>
    <row r="1137" ht="15.75">
      <c r="L1137" s="5"/>
    </row>
    <row r="1138" ht="15.75">
      <c r="L1138" s="5"/>
    </row>
    <row r="1139" ht="15.75">
      <c r="L1139" s="5"/>
    </row>
    <row r="1140" ht="15.75">
      <c r="L1140" s="5"/>
    </row>
    <row r="1141" ht="15.75">
      <c r="L1141" s="5"/>
    </row>
    <row r="1142" ht="15.75">
      <c r="L1142" s="5"/>
    </row>
    <row r="1143" ht="15.75">
      <c r="L1143" s="5"/>
    </row>
    <row r="1144" ht="15.75">
      <c r="L1144" s="5"/>
    </row>
    <row r="1145" ht="15.75">
      <c r="L1145" s="5"/>
    </row>
    <row r="1146" ht="15.75">
      <c r="L1146" s="5"/>
    </row>
    <row r="1147" ht="15.75">
      <c r="L1147" s="5"/>
    </row>
    <row r="1148" ht="15.75">
      <c r="L1148" s="5"/>
    </row>
    <row r="1149" ht="15.75">
      <c r="L1149" s="5"/>
    </row>
    <row r="1150" ht="15.75">
      <c r="L1150" s="5"/>
    </row>
    <row r="1151" ht="15.75">
      <c r="L1151" s="5"/>
    </row>
    <row r="1152" ht="15.75">
      <c r="L1152" s="5"/>
    </row>
    <row r="1153" ht="15.75">
      <c r="L1153" s="5"/>
    </row>
    <row r="1154" ht="15.75">
      <c r="L1154" s="5"/>
    </row>
    <row r="1155" ht="15.75">
      <c r="L1155" s="5"/>
    </row>
    <row r="1156" ht="15.75">
      <c r="L1156" s="5"/>
    </row>
    <row r="1157" ht="15.75">
      <c r="L1157" s="5"/>
    </row>
    <row r="1158" ht="15.75">
      <c r="L1158" s="5"/>
    </row>
    <row r="1159" ht="15.75">
      <c r="L1159" s="5"/>
    </row>
    <row r="1160" ht="15.75">
      <c r="L1160" s="5"/>
    </row>
    <row r="1161" ht="15.75">
      <c r="L1161" s="5"/>
    </row>
    <row r="1162" ht="15.75">
      <c r="L1162" s="5"/>
    </row>
    <row r="1163" ht="15.75">
      <c r="L1163" s="5"/>
    </row>
    <row r="1164" ht="15.75">
      <c r="L1164" s="5"/>
    </row>
    <row r="1165" ht="15.75">
      <c r="L1165" s="5"/>
    </row>
    <row r="1166" ht="15.75">
      <c r="L1166" s="5"/>
    </row>
    <row r="1167" ht="15.75">
      <c r="L1167" s="5"/>
    </row>
    <row r="1168" ht="15.75">
      <c r="L1168" s="5"/>
    </row>
    <row r="1169" ht="15.75">
      <c r="L1169" s="5"/>
    </row>
    <row r="1170" ht="15.75">
      <c r="L1170" s="5"/>
    </row>
    <row r="1171" ht="15.75">
      <c r="L1171" s="5"/>
    </row>
    <row r="1172" ht="15.75">
      <c r="L1172" s="5"/>
    </row>
    <row r="1173" ht="15.75">
      <c r="L1173" s="5"/>
    </row>
    <row r="1174" ht="15.75">
      <c r="L1174" s="5"/>
    </row>
    <row r="1175" ht="15.75">
      <c r="L1175" s="5"/>
    </row>
    <row r="1176" ht="15.75">
      <c r="L1176" s="5"/>
    </row>
    <row r="1177" ht="15.75">
      <c r="L1177" s="5"/>
    </row>
    <row r="1178" ht="15.75">
      <c r="L1178" s="5"/>
    </row>
    <row r="1179" ht="15.75">
      <c r="L1179" s="5"/>
    </row>
    <row r="1180" ht="15.75">
      <c r="L1180" s="5"/>
    </row>
    <row r="1181" ht="15.75">
      <c r="L1181" s="5"/>
    </row>
    <row r="1182" ht="15.75">
      <c r="L1182" s="5"/>
    </row>
    <row r="1183" ht="15.75">
      <c r="L1183" s="5"/>
    </row>
    <row r="1184" ht="15.75">
      <c r="L1184" s="5"/>
    </row>
    <row r="1185" ht="15.75">
      <c r="L1185" s="5"/>
    </row>
    <row r="1186" ht="15.75">
      <c r="L1186" s="5"/>
    </row>
    <row r="1187" ht="15.75">
      <c r="L1187" s="5"/>
    </row>
    <row r="1188" ht="15.75">
      <c r="L1188" s="5"/>
    </row>
    <row r="1189" ht="15.75">
      <c r="L1189" s="5"/>
    </row>
    <row r="1190" ht="15.75">
      <c r="L1190" s="5"/>
    </row>
    <row r="1191" ht="15.75">
      <c r="L1191" s="5"/>
    </row>
    <row r="1192" ht="15.75">
      <c r="L1192" s="5"/>
    </row>
    <row r="1193" ht="15.75">
      <c r="L1193" s="5"/>
    </row>
    <row r="1194" ht="15.75">
      <c r="L1194" s="5"/>
    </row>
    <row r="1195" ht="15.75">
      <c r="L1195" s="5"/>
    </row>
    <row r="1196" ht="15.75">
      <c r="L1196" s="5"/>
    </row>
    <row r="1197" ht="15.75">
      <c r="L1197" s="5"/>
    </row>
    <row r="1198" ht="15.75">
      <c r="L1198" s="5"/>
    </row>
    <row r="1199" ht="15.75">
      <c r="L1199" s="5"/>
    </row>
    <row r="1200" ht="15.75">
      <c r="L1200" s="5"/>
    </row>
    <row r="1201" ht="15.75">
      <c r="L1201" s="5"/>
    </row>
    <row r="1202" ht="15.75">
      <c r="L1202" s="5"/>
    </row>
    <row r="1203" ht="15.75">
      <c r="L1203" s="5"/>
    </row>
    <row r="1204" ht="15.75">
      <c r="L1204" s="5"/>
    </row>
    <row r="1205" ht="15.75">
      <c r="L1205" s="5"/>
    </row>
    <row r="1206" ht="15.75">
      <c r="L1206" s="5"/>
    </row>
    <row r="1207" ht="15.75">
      <c r="L1207" s="5"/>
    </row>
    <row r="1208" ht="15.75">
      <c r="L1208" s="5"/>
    </row>
    <row r="1209" ht="15.75">
      <c r="L1209" s="5"/>
    </row>
    <row r="1210" ht="15.75">
      <c r="L1210" s="5"/>
    </row>
    <row r="1211" ht="15.75">
      <c r="L1211" s="5"/>
    </row>
    <row r="1212" ht="15.75">
      <c r="L1212" s="5"/>
    </row>
    <row r="1213" ht="15.75">
      <c r="L1213" s="5"/>
    </row>
    <row r="1214" ht="15.75">
      <c r="L1214" s="5"/>
    </row>
    <row r="1215" ht="15.75">
      <c r="L1215" s="5"/>
    </row>
    <row r="1216" ht="15.75">
      <c r="L1216" s="5"/>
    </row>
    <row r="1217" ht="15.75">
      <c r="L1217" s="5"/>
    </row>
    <row r="1218" ht="15.75">
      <c r="L1218" s="5"/>
    </row>
    <row r="1219" ht="15.75">
      <c r="L1219" s="5"/>
    </row>
    <row r="1220" ht="15.75">
      <c r="L1220" s="5"/>
    </row>
    <row r="1221" ht="15.75">
      <c r="L1221" s="5"/>
    </row>
    <row r="1222" ht="15.75">
      <c r="L1222" s="5"/>
    </row>
    <row r="1223" ht="15.75">
      <c r="L1223" s="5"/>
    </row>
    <row r="1224" ht="15.75">
      <c r="L1224" s="5"/>
    </row>
    <row r="1225" ht="15.75">
      <c r="L1225" s="5"/>
    </row>
    <row r="1226" ht="15.75">
      <c r="L1226" s="5"/>
    </row>
    <row r="1227" ht="15.75">
      <c r="L1227" s="5"/>
    </row>
    <row r="1228" ht="15.75">
      <c r="L1228" s="5"/>
    </row>
    <row r="1229" ht="15.75">
      <c r="L1229" s="5"/>
    </row>
    <row r="1230" ht="15.75">
      <c r="L1230" s="5"/>
    </row>
    <row r="1231" ht="15.75">
      <c r="L1231" s="5"/>
    </row>
    <row r="1232" ht="15.75">
      <c r="L1232" s="5"/>
    </row>
    <row r="1233" ht="15.75">
      <c r="L1233" s="5"/>
    </row>
    <row r="1234" ht="15.75">
      <c r="L1234" s="5"/>
    </row>
    <row r="1235" ht="15.75">
      <c r="L1235" s="5"/>
    </row>
    <row r="1236" ht="15.75">
      <c r="L1236" s="5"/>
    </row>
    <row r="1237" ht="15.75">
      <c r="L1237" s="5"/>
    </row>
    <row r="1238" ht="15.75">
      <c r="L1238" s="5"/>
    </row>
    <row r="1239" ht="15.75">
      <c r="L1239" s="5"/>
    </row>
    <row r="1240" ht="15.75">
      <c r="L1240" s="5"/>
    </row>
    <row r="1241" ht="15.75">
      <c r="L1241" s="5"/>
    </row>
    <row r="1242" ht="15.75">
      <c r="L1242" s="5"/>
    </row>
    <row r="1243" ht="15.75">
      <c r="L1243" s="5"/>
    </row>
    <row r="1244" ht="15.75">
      <c r="L1244" s="5"/>
    </row>
    <row r="1245" ht="15.75">
      <c r="L1245" s="5"/>
    </row>
    <row r="1246" ht="15.75">
      <c r="L1246" s="5"/>
    </row>
    <row r="1247" ht="15.75">
      <c r="L1247" s="5"/>
    </row>
    <row r="1248" ht="15.75">
      <c r="L1248" s="5"/>
    </row>
    <row r="1249" ht="15.75">
      <c r="L1249" s="5"/>
    </row>
    <row r="1250" ht="15.75">
      <c r="L1250" s="5"/>
    </row>
    <row r="1251" ht="15.75">
      <c r="L1251" s="5"/>
    </row>
    <row r="1252" ht="15.75">
      <c r="L1252" s="5"/>
    </row>
    <row r="1253" ht="15.75">
      <c r="L1253" s="5"/>
    </row>
    <row r="1254" ht="15.75">
      <c r="L1254" s="5"/>
    </row>
    <row r="1255" ht="15.75">
      <c r="L1255" s="5"/>
    </row>
    <row r="1256" ht="15.75">
      <c r="L1256" s="5"/>
    </row>
    <row r="1257" ht="15.75">
      <c r="L1257" s="5"/>
    </row>
    <row r="1258" ht="15.75">
      <c r="L1258" s="5"/>
    </row>
    <row r="1259" ht="15.75">
      <c r="L1259" s="5"/>
    </row>
    <row r="1260" ht="15.75">
      <c r="L1260" s="5"/>
    </row>
    <row r="1261" ht="15.75">
      <c r="L1261" s="5"/>
    </row>
    <row r="1262" ht="15.75">
      <c r="L1262" s="5"/>
    </row>
    <row r="1263" ht="15.75">
      <c r="L1263" s="5"/>
    </row>
    <row r="1264" ht="15.75">
      <c r="L1264" s="5"/>
    </row>
    <row r="1265" ht="15.75">
      <c r="L1265" s="5"/>
    </row>
    <row r="1266" ht="15.75">
      <c r="L1266" s="5"/>
    </row>
    <row r="1267" ht="15.75">
      <c r="L1267" s="5"/>
    </row>
    <row r="1268" ht="15.75">
      <c r="L1268" s="5"/>
    </row>
    <row r="1269" ht="15.75">
      <c r="L1269" s="5"/>
    </row>
    <row r="1270" ht="15.75">
      <c r="L1270" s="5"/>
    </row>
    <row r="1271" ht="15.75">
      <c r="L1271" s="5"/>
    </row>
    <row r="1272" ht="15.75">
      <c r="L1272" s="5"/>
    </row>
    <row r="1273" ht="15.75">
      <c r="L1273" s="5"/>
    </row>
    <row r="1274" ht="15.75">
      <c r="L1274" s="5"/>
    </row>
    <row r="1275" ht="15.75">
      <c r="L1275" s="5"/>
    </row>
    <row r="1276" ht="15.75">
      <c r="L1276" s="5"/>
    </row>
    <row r="1277" ht="15.75">
      <c r="L1277" s="5"/>
    </row>
    <row r="1278" ht="15.75">
      <c r="L1278" s="5"/>
    </row>
    <row r="1279" ht="15.75">
      <c r="L1279" s="5"/>
    </row>
    <row r="1280" ht="15.75">
      <c r="L1280" s="5"/>
    </row>
    <row r="1281" ht="15.75">
      <c r="L1281" s="5"/>
    </row>
    <row r="1282" ht="15.75">
      <c r="L1282" s="5"/>
    </row>
    <row r="1283" ht="15.75">
      <c r="L1283" s="5"/>
    </row>
    <row r="1284" ht="15.75">
      <c r="L1284" s="5"/>
    </row>
    <row r="1285" ht="15.75">
      <c r="L1285" s="5"/>
    </row>
    <row r="1286" ht="15.75">
      <c r="L1286" s="5"/>
    </row>
    <row r="1287" ht="15.75">
      <c r="L1287" s="5"/>
    </row>
    <row r="1288" ht="15.75">
      <c r="L1288" s="5"/>
    </row>
    <row r="1289" ht="15.75">
      <c r="L1289" s="5"/>
    </row>
    <row r="1290" ht="15.75">
      <c r="L1290" s="5"/>
    </row>
    <row r="1291" ht="15.75">
      <c r="L1291" s="5"/>
    </row>
    <row r="1292" ht="15.75">
      <c r="L1292" s="5"/>
    </row>
    <row r="1293" ht="15.75">
      <c r="L1293" s="5"/>
    </row>
    <row r="1294" ht="15.75">
      <c r="L1294" s="5"/>
    </row>
    <row r="1295" ht="15.75">
      <c r="L1295" s="5"/>
    </row>
    <row r="1296" ht="15.75">
      <c r="L1296" s="5"/>
    </row>
    <row r="1297" ht="15.75">
      <c r="L1297" s="5"/>
    </row>
    <row r="1298" ht="15.75">
      <c r="L1298" s="5"/>
    </row>
    <row r="1299" ht="15.75">
      <c r="L1299" s="5"/>
    </row>
    <row r="1300" ht="15.75">
      <c r="L1300" s="5"/>
    </row>
    <row r="1301" ht="15.75">
      <c r="L1301" s="5"/>
    </row>
    <row r="1302" ht="15.75">
      <c r="L1302" s="5"/>
    </row>
    <row r="1303" ht="15.75">
      <c r="L1303" s="5"/>
    </row>
    <row r="1304" ht="15.75">
      <c r="L1304" s="5"/>
    </row>
    <row r="1305" ht="15.75">
      <c r="L1305" s="5"/>
    </row>
    <row r="1306" ht="15.75">
      <c r="L1306" s="5"/>
    </row>
    <row r="1307" ht="15.75">
      <c r="L1307" s="5"/>
    </row>
    <row r="1308" ht="15.75">
      <c r="L1308" s="5"/>
    </row>
    <row r="1309" ht="15.75">
      <c r="L1309" s="5"/>
    </row>
    <row r="1310" ht="15.75">
      <c r="L1310" s="5"/>
    </row>
    <row r="1311" ht="15.75">
      <c r="L1311" s="5"/>
    </row>
    <row r="1312" ht="15.75">
      <c r="L1312" s="5"/>
    </row>
    <row r="1313" ht="15.75">
      <c r="L1313" s="5"/>
    </row>
    <row r="1314" ht="15.75">
      <c r="L1314" s="5"/>
    </row>
    <row r="1315" ht="15.75">
      <c r="L1315" s="5"/>
    </row>
    <row r="1316" ht="15.75">
      <c r="L1316" s="5"/>
    </row>
    <row r="1317" ht="15.75">
      <c r="L1317" s="5"/>
    </row>
    <row r="1318" ht="15.75">
      <c r="L1318" s="5"/>
    </row>
    <row r="1319" ht="15.75">
      <c r="L1319" s="5"/>
    </row>
    <row r="1320" ht="15.75">
      <c r="L1320" s="5"/>
    </row>
    <row r="1321" ht="15.75">
      <c r="L1321" s="5"/>
    </row>
    <row r="1322" ht="15.75">
      <c r="L1322" s="5"/>
    </row>
    <row r="1323" ht="15.75">
      <c r="L1323" s="5"/>
    </row>
    <row r="1324" ht="15.75">
      <c r="L1324" s="5"/>
    </row>
    <row r="1325" ht="15.75">
      <c r="L1325" s="5"/>
    </row>
    <row r="1326" ht="15.75">
      <c r="L1326" s="5"/>
    </row>
    <row r="1327" ht="15.75">
      <c r="L1327" s="5"/>
    </row>
    <row r="1328" ht="15.75">
      <c r="L1328" s="5"/>
    </row>
    <row r="1329" ht="15.75">
      <c r="L1329" s="5"/>
    </row>
    <row r="1330" ht="15.75">
      <c r="L1330" s="5"/>
    </row>
    <row r="1331" ht="15.75">
      <c r="L1331" s="5"/>
    </row>
    <row r="1332" ht="15.75">
      <c r="L1332" s="5"/>
    </row>
    <row r="1333" ht="15.75">
      <c r="L1333" s="5"/>
    </row>
    <row r="1334" ht="15.75">
      <c r="L1334" s="5"/>
    </row>
    <row r="1335" ht="15.75">
      <c r="L1335" s="5"/>
    </row>
    <row r="1336" ht="15.75">
      <c r="L1336" s="5"/>
    </row>
    <row r="1337" ht="15.75">
      <c r="L1337" s="5"/>
    </row>
    <row r="1338" ht="15.75">
      <c r="L1338" s="5"/>
    </row>
    <row r="1339" ht="15.75">
      <c r="L1339" s="5"/>
    </row>
    <row r="1340" ht="15.75">
      <c r="L1340" s="5"/>
    </row>
    <row r="1341" ht="15.75">
      <c r="L1341" s="5"/>
    </row>
    <row r="1342" ht="15.75">
      <c r="L1342" s="5"/>
    </row>
    <row r="1343" ht="15.75">
      <c r="L1343" s="5"/>
    </row>
    <row r="1344" ht="15.75">
      <c r="L1344" s="5"/>
    </row>
    <row r="1345" ht="15.75">
      <c r="L1345" s="5"/>
    </row>
    <row r="1346" ht="15.75">
      <c r="L1346" s="5"/>
    </row>
    <row r="1347" ht="15.75">
      <c r="L1347" s="5"/>
    </row>
    <row r="1348" ht="15.75">
      <c r="L1348" s="5"/>
    </row>
    <row r="1349" ht="15.75">
      <c r="L1349" s="5"/>
    </row>
    <row r="1350" ht="15.75">
      <c r="L1350" s="5"/>
    </row>
    <row r="1351" ht="15.75">
      <c r="L1351" s="5"/>
    </row>
    <row r="1352" ht="15.75">
      <c r="L1352" s="5"/>
    </row>
    <row r="1353" ht="15.75">
      <c r="L1353" s="5"/>
    </row>
    <row r="1354" ht="15.75">
      <c r="L1354" s="5"/>
    </row>
    <row r="1355" ht="15.75">
      <c r="L1355" s="5"/>
    </row>
    <row r="1356" ht="15.75">
      <c r="L1356" s="5"/>
    </row>
    <row r="1357" ht="15.75">
      <c r="L1357" s="5"/>
    </row>
    <row r="1358" ht="15.75">
      <c r="L1358" s="5"/>
    </row>
    <row r="1359" ht="15.75">
      <c r="L1359" s="5"/>
    </row>
    <row r="1360" ht="15.75">
      <c r="L1360" s="5"/>
    </row>
    <row r="1361" ht="15.75">
      <c r="L1361" s="5"/>
    </row>
    <row r="1362" ht="15.75">
      <c r="L1362" s="5"/>
    </row>
    <row r="1363" ht="15.75">
      <c r="L1363" s="5"/>
    </row>
    <row r="1364" ht="15.75">
      <c r="L1364" s="5"/>
    </row>
    <row r="1365" ht="15.75">
      <c r="L1365" s="5"/>
    </row>
    <row r="1366" ht="15.75">
      <c r="L1366" s="5"/>
    </row>
    <row r="1367" ht="15.75">
      <c r="L1367" s="5"/>
    </row>
    <row r="1368" ht="15.75">
      <c r="L1368" s="5"/>
    </row>
    <row r="1369" ht="15.75">
      <c r="L1369" s="5"/>
    </row>
    <row r="1370" ht="15.75">
      <c r="L1370" s="5"/>
    </row>
    <row r="1371" ht="15.75">
      <c r="L1371" s="5"/>
    </row>
    <row r="1372" ht="15.75">
      <c r="L1372" s="5"/>
    </row>
    <row r="1373" ht="15.75">
      <c r="L1373" s="5"/>
    </row>
    <row r="1374" ht="15.75">
      <c r="L1374" s="5"/>
    </row>
    <row r="1375" ht="15.75">
      <c r="L1375" s="5"/>
    </row>
    <row r="1376" ht="15.75">
      <c r="L1376" s="5"/>
    </row>
    <row r="1377" ht="15.75">
      <c r="L1377" s="5"/>
    </row>
    <row r="1378" ht="15.75">
      <c r="L1378" s="5"/>
    </row>
    <row r="1379" ht="15.75">
      <c r="L1379" s="5"/>
    </row>
    <row r="1380" ht="15.75">
      <c r="L1380" s="5"/>
    </row>
    <row r="1381" ht="15.75">
      <c r="L1381" s="5"/>
    </row>
    <row r="1382" ht="15.75">
      <c r="L1382" s="5"/>
    </row>
    <row r="1383" ht="15.75">
      <c r="L1383" s="5"/>
    </row>
    <row r="1384" ht="15.75">
      <c r="L1384" s="5"/>
    </row>
    <row r="1385" ht="15.75">
      <c r="L1385" s="5"/>
    </row>
    <row r="1386" ht="15.75">
      <c r="L1386" s="5"/>
    </row>
    <row r="1387" ht="15.75">
      <c r="L1387" s="5"/>
    </row>
    <row r="1388" ht="15.75">
      <c r="L1388" s="5"/>
    </row>
    <row r="1389" ht="15.75">
      <c r="L1389" s="5"/>
    </row>
    <row r="1390" ht="15.75">
      <c r="L1390" s="5"/>
    </row>
    <row r="1391" ht="15.75">
      <c r="L1391" s="5"/>
    </row>
    <row r="1392" ht="15.75">
      <c r="L1392" s="5"/>
    </row>
    <row r="1393" ht="15.75">
      <c r="L1393" s="5"/>
    </row>
    <row r="1394" ht="15.75">
      <c r="L1394" s="5"/>
    </row>
    <row r="1395" ht="15.75">
      <c r="L1395" s="5"/>
    </row>
    <row r="1396" ht="15.75">
      <c r="L1396" s="5"/>
    </row>
    <row r="1397" ht="15.75">
      <c r="L1397" s="5"/>
    </row>
    <row r="1398" ht="15.75">
      <c r="L1398" s="5"/>
    </row>
    <row r="1399" ht="15.75">
      <c r="L1399" s="5"/>
    </row>
    <row r="1400" ht="15.75">
      <c r="L1400" s="5"/>
    </row>
    <row r="1401" ht="15.75">
      <c r="L1401" s="5"/>
    </row>
    <row r="1402" ht="15.75">
      <c r="L1402" s="5"/>
    </row>
    <row r="1403" ht="15.75">
      <c r="L1403" s="5"/>
    </row>
    <row r="1404" ht="15.75">
      <c r="L1404" s="5"/>
    </row>
    <row r="1405" ht="15.75">
      <c r="L1405" s="5"/>
    </row>
    <row r="1406" ht="15.75">
      <c r="L1406" s="5"/>
    </row>
    <row r="1407" ht="15.75">
      <c r="L1407" s="5"/>
    </row>
    <row r="1408" ht="15.75">
      <c r="L1408" s="5"/>
    </row>
    <row r="1409" ht="15.75">
      <c r="L1409" s="5"/>
    </row>
    <row r="1410" ht="15.75">
      <c r="L1410" s="5"/>
    </row>
    <row r="1411" ht="15.75">
      <c r="L1411" s="5"/>
    </row>
    <row r="1412" ht="15.75">
      <c r="L1412" s="5"/>
    </row>
    <row r="1413" ht="15.75">
      <c r="L1413" s="5"/>
    </row>
    <row r="1414" ht="15.75">
      <c r="L1414" s="5"/>
    </row>
    <row r="1415" ht="15.75">
      <c r="L1415" s="5"/>
    </row>
    <row r="1416" ht="15.75">
      <c r="L1416" s="5"/>
    </row>
    <row r="1417" ht="15.75">
      <c r="L1417" s="5"/>
    </row>
    <row r="1418" ht="15.75">
      <c r="L1418" s="5"/>
    </row>
    <row r="1419" ht="15.75">
      <c r="L1419" s="5"/>
    </row>
    <row r="1420" ht="15.75">
      <c r="L1420" s="5"/>
    </row>
    <row r="1421" ht="15.75">
      <c r="L1421" s="5"/>
    </row>
    <row r="1422" ht="15.75">
      <c r="L1422" s="5"/>
    </row>
    <row r="1423" ht="15.75">
      <c r="L1423" s="5"/>
    </row>
    <row r="1424" ht="15.75">
      <c r="L1424" s="5"/>
    </row>
    <row r="1425" ht="15.75">
      <c r="L1425" s="5"/>
    </row>
    <row r="1426" ht="15.75">
      <c r="L1426" s="5"/>
    </row>
    <row r="1427" ht="15.75">
      <c r="L1427" s="5"/>
    </row>
    <row r="1428" ht="15.75">
      <c r="L1428" s="5"/>
    </row>
    <row r="1429" ht="15.75">
      <c r="L1429" s="5"/>
    </row>
    <row r="1430" ht="15.75">
      <c r="L1430" s="5"/>
    </row>
    <row r="1431" ht="15.75">
      <c r="L1431" s="5"/>
    </row>
    <row r="1432" ht="15.75">
      <c r="L1432" s="5"/>
    </row>
    <row r="1433" ht="15.75">
      <c r="L1433" s="5"/>
    </row>
    <row r="1434" ht="15.75">
      <c r="L1434" s="5"/>
    </row>
    <row r="1435" ht="15.75">
      <c r="L1435" s="5"/>
    </row>
    <row r="1436" ht="15.75">
      <c r="L1436" s="5"/>
    </row>
    <row r="1437" ht="15.75">
      <c r="L1437" s="5"/>
    </row>
    <row r="1438" ht="15.75">
      <c r="L1438" s="5"/>
    </row>
    <row r="1439" ht="15.75">
      <c r="L1439" s="5"/>
    </row>
    <row r="1440" ht="15.75">
      <c r="L1440" s="5"/>
    </row>
    <row r="1441" ht="15.75">
      <c r="L1441" s="5"/>
    </row>
    <row r="1442" ht="15.75">
      <c r="L1442" s="5"/>
    </row>
    <row r="1443" ht="15.75">
      <c r="L1443" s="5"/>
    </row>
    <row r="1444" ht="15.75">
      <c r="L1444" s="5"/>
    </row>
    <row r="1445" ht="15.75">
      <c r="L1445" s="5"/>
    </row>
    <row r="1446" ht="15.75">
      <c r="L1446" s="5"/>
    </row>
    <row r="1447" ht="15.75">
      <c r="L1447" s="5"/>
    </row>
    <row r="1448" ht="15.75">
      <c r="L1448" s="5"/>
    </row>
    <row r="1449" ht="15.75">
      <c r="L1449" s="5"/>
    </row>
    <row r="1450" ht="15.75">
      <c r="L1450" s="5"/>
    </row>
    <row r="1451" ht="15.75">
      <c r="L1451" s="5"/>
    </row>
    <row r="1452" ht="15.75">
      <c r="L1452" s="5"/>
    </row>
    <row r="1453" ht="15.75">
      <c r="L1453" s="5"/>
    </row>
    <row r="1454" ht="15.75">
      <c r="L1454" s="5"/>
    </row>
    <row r="1455" ht="15.75">
      <c r="L1455" s="5"/>
    </row>
    <row r="1456" ht="15.75">
      <c r="L1456" s="5"/>
    </row>
    <row r="1457" ht="15.75">
      <c r="L1457" s="5"/>
    </row>
    <row r="1458" ht="15.75">
      <c r="L1458" s="5"/>
    </row>
    <row r="1459" ht="15.75">
      <c r="L1459" s="5"/>
    </row>
    <row r="1460" ht="15.75">
      <c r="L1460" s="5"/>
    </row>
    <row r="1461" ht="15.75">
      <c r="L1461" s="5"/>
    </row>
    <row r="1462" ht="15.75">
      <c r="L1462" s="5"/>
    </row>
    <row r="1463" ht="15.75">
      <c r="L1463" s="5"/>
    </row>
    <row r="1464" ht="15.75">
      <c r="L1464" s="5"/>
    </row>
    <row r="1465" ht="15.75">
      <c r="L1465" s="5"/>
    </row>
    <row r="1466" ht="15.75">
      <c r="L1466" s="5"/>
    </row>
    <row r="1467" ht="15.75">
      <c r="L1467" s="5"/>
    </row>
    <row r="1468" ht="15.75">
      <c r="L1468" s="5"/>
    </row>
    <row r="1469" ht="15.75">
      <c r="L1469" s="5"/>
    </row>
    <row r="1470" ht="15.75">
      <c r="L1470" s="5"/>
    </row>
    <row r="1471" ht="15.75">
      <c r="L1471" s="5"/>
    </row>
    <row r="1472" ht="15.75">
      <c r="L1472" s="5"/>
    </row>
    <row r="1473" ht="15.75">
      <c r="L1473" s="5"/>
    </row>
    <row r="1474" ht="15.75">
      <c r="L1474" s="5"/>
    </row>
    <row r="1475" ht="15.75">
      <c r="L1475" s="5"/>
    </row>
    <row r="1476" ht="15.75">
      <c r="L1476" s="5"/>
    </row>
    <row r="1477" ht="15.75">
      <c r="L1477" s="5"/>
    </row>
    <row r="1478" ht="15.75">
      <c r="L1478" s="5"/>
    </row>
    <row r="1479" ht="15.75">
      <c r="L1479" s="5"/>
    </row>
    <row r="1480" ht="15.75">
      <c r="L1480" s="5"/>
    </row>
    <row r="1481" ht="15.75">
      <c r="L1481" s="5"/>
    </row>
    <row r="1482" ht="15.75">
      <c r="L1482" s="5"/>
    </row>
    <row r="1483" ht="15.75">
      <c r="L1483" s="5"/>
    </row>
    <row r="1484" ht="15.75">
      <c r="L1484" s="5"/>
    </row>
    <row r="1485" ht="15.75">
      <c r="L1485" s="5"/>
    </row>
    <row r="1486" ht="15.75">
      <c r="L1486" s="5"/>
    </row>
    <row r="1487" ht="15.75">
      <c r="L1487" s="5"/>
    </row>
    <row r="1488" ht="15.75">
      <c r="L1488" s="5"/>
    </row>
    <row r="1489" ht="15.75">
      <c r="L1489" s="5"/>
    </row>
    <row r="1490" ht="15.75">
      <c r="L1490" s="5"/>
    </row>
    <row r="1491" ht="15.75">
      <c r="L1491" s="5"/>
    </row>
    <row r="1492" ht="15.75">
      <c r="L1492" s="5"/>
    </row>
    <row r="1493" ht="15.75">
      <c r="L1493" s="5"/>
    </row>
    <row r="1494" ht="15.75">
      <c r="L1494" s="5"/>
    </row>
    <row r="1495" ht="15.75">
      <c r="L1495" s="5"/>
    </row>
    <row r="1496" ht="15.75">
      <c r="L1496" s="5"/>
    </row>
    <row r="1497" ht="15.75">
      <c r="L1497" s="5"/>
    </row>
    <row r="1498" ht="15.75">
      <c r="L1498" s="5"/>
    </row>
    <row r="1499" ht="15.75">
      <c r="L1499" s="5"/>
    </row>
    <row r="1500" ht="15.75">
      <c r="L1500" s="5"/>
    </row>
    <row r="1501" ht="15.75">
      <c r="L1501" s="5"/>
    </row>
    <row r="1502" ht="15.75">
      <c r="L1502" s="5"/>
    </row>
    <row r="1503" ht="15.75">
      <c r="L1503" s="5"/>
    </row>
    <row r="1504" ht="15.75">
      <c r="L1504" s="5"/>
    </row>
    <row r="1505" ht="15.75">
      <c r="L1505" s="5"/>
    </row>
    <row r="1506" ht="15.75">
      <c r="L1506" s="5"/>
    </row>
    <row r="1507" ht="15.75">
      <c r="L1507" s="5"/>
    </row>
    <row r="1508" ht="15.75">
      <c r="L1508" s="5"/>
    </row>
    <row r="1509" ht="15.75">
      <c r="L1509" s="5"/>
    </row>
    <row r="1510" ht="15.75">
      <c r="L1510" s="5"/>
    </row>
    <row r="1511" ht="15.75">
      <c r="L1511" s="5"/>
    </row>
    <row r="1512" ht="15.75">
      <c r="L1512" s="5"/>
    </row>
    <row r="1513" ht="15.75">
      <c r="L1513" s="5"/>
    </row>
    <row r="1514" ht="15.75">
      <c r="L1514" s="5"/>
    </row>
    <row r="1515" ht="15.75">
      <c r="L1515" s="5"/>
    </row>
    <row r="1516" ht="15.75">
      <c r="L1516" s="5"/>
    </row>
    <row r="1517" ht="15.75">
      <c r="L1517" s="5"/>
    </row>
    <row r="1518" ht="15.75">
      <c r="L1518" s="5"/>
    </row>
    <row r="1519" ht="15.75">
      <c r="L1519" s="5"/>
    </row>
    <row r="1520" ht="15.75">
      <c r="L1520" s="5"/>
    </row>
    <row r="1521" ht="15.75">
      <c r="L1521" s="5"/>
    </row>
    <row r="1522" ht="15.75">
      <c r="L1522" s="5"/>
    </row>
    <row r="1523" ht="15.75">
      <c r="L1523" s="5"/>
    </row>
    <row r="1524" ht="15.75">
      <c r="L1524" s="5"/>
    </row>
    <row r="1525" ht="15.75">
      <c r="L1525" s="5"/>
    </row>
    <row r="1526" ht="15.75">
      <c r="L1526" s="5"/>
    </row>
    <row r="1527" ht="15.75">
      <c r="L1527" s="5"/>
    </row>
    <row r="1528" ht="15.75">
      <c r="L1528" s="5"/>
    </row>
    <row r="1529" ht="15.75">
      <c r="L1529" s="5"/>
    </row>
    <row r="1530" ht="15.75">
      <c r="L1530" s="5"/>
    </row>
    <row r="1531" ht="15.75">
      <c r="L1531" s="5"/>
    </row>
    <row r="1532" ht="15.75">
      <c r="L1532" s="5"/>
    </row>
    <row r="1533" ht="15.75">
      <c r="L1533" s="5"/>
    </row>
    <row r="1534" ht="15.75">
      <c r="L1534" s="5"/>
    </row>
    <row r="1535" ht="15.75">
      <c r="L1535" s="5"/>
    </row>
    <row r="1536" ht="15.75">
      <c r="L1536" s="5"/>
    </row>
    <row r="1537" ht="15.75">
      <c r="L1537" s="5"/>
    </row>
    <row r="1538" ht="15.75">
      <c r="L1538" s="5"/>
    </row>
    <row r="1539" ht="15.75">
      <c r="L1539" s="5"/>
    </row>
    <row r="1540" ht="15.75">
      <c r="L1540" s="5"/>
    </row>
    <row r="1541" ht="15.75">
      <c r="L1541" s="5"/>
    </row>
    <row r="1542" ht="15.75">
      <c r="L1542" s="5"/>
    </row>
    <row r="1543" ht="15.75">
      <c r="L1543" s="5"/>
    </row>
    <row r="1544" ht="15.75">
      <c r="L1544" s="5"/>
    </row>
    <row r="1545" ht="15.75">
      <c r="L1545" s="5"/>
    </row>
    <row r="1546" ht="15.75">
      <c r="L1546" s="5"/>
    </row>
    <row r="1547" ht="15.75">
      <c r="L1547" s="5"/>
    </row>
    <row r="1548" ht="15.75">
      <c r="L1548" s="5"/>
    </row>
    <row r="1549" ht="15.75">
      <c r="L1549" s="5"/>
    </row>
    <row r="1550" ht="15.75">
      <c r="L1550" s="5"/>
    </row>
    <row r="1551" ht="15.75">
      <c r="L1551" s="5"/>
    </row>
    <row r="1552" ht="15.75">
      <c r="L1552" s="5"/>
    </row>
    <row r="1553" ht="15.75">
      <c r="L1553" s="5"/>
    </row>
    <row r="1554" ht="15.75">
      <c r="L1554" s="5"/>
    </row>
    <row r="1555" ht="15.75">
      <c r="L1555" s="5"/>
    </row>
    <row r="1556" ht="15.75">
      <c r="L1556" s="5"/>
    </row>
    <row r="1557" ht="15.75">
      <c r="L1557" s="5"/>
    </row>
    <row r="1558" ht="15.75">
      <c r="L1558" s="5"/>
    </row>
    <row r="1559" ht="15.75">
      <c r="L1559" s="5"/>
    </row>
    <row r="1560" ht="15.75">
      <c r="L1560" s="5"/>
    </row>
    <row r="1561" ht="15.75">
      <c r="L1561" s="5"/>
    </row>
    <row r="1562" ht="15.75">
      <c r="L1562" s="5"/>
    </row>
    <row r="1563" ht="15.75">
      <c r="L1563" s="5"/>
    </row>
    <row r="1564" ht="15.75">
      <c r="L1564" s="5"/>
    </row>
    <row r="1565" ht="15.75">
      <c r="L1565" s="5"/>
    </row>
    <row r="1566" ht="15.75">
      <c r="L1566" s="5"/>
    </row>
    <row r="1567" ht="15.75">
      <c r="L1567" s="5"/>
    </row>
    <row r="1568" ht="15.75">
      <c r="L1568" s="5"/>
    </row>
    <row r="1569" ht="15.75">
      <c r="L1569" s="5"/>
    </row>
    <row r="1570" ht="15.75">
      <c r="L1570" s="5"/>
    </row>
    <row r="1571" ht="15.75">
      <c r="L1571" s="5"/>
    </row>
    <row r="1572" ht="15.75">
      <c r="L1572" s="5"/>
    </row>
    <row r="1573" ht="15.75">
      <c r="L1573" s="5"/>
    </row>
    <row r="1574" ht="15.75">
      <c r="L1574" s="5"/>
    </row>
    <row r="1575" ht="15.75">
      <c r="L1575" s="5"/>
    </row>
    <row r="1576" ht="15.75">
      <c r="L1576" s="5"/>
    </row>
    <row r="1577" ht="15.75">
      <c r="L1577" s="5"/>
    </row>
    <row r="1578" ht="15.75">
      <c r="L1578" s="5"/>
    </row>
    <row r="1579" ht="15.75">
      <c r="L1579" s="5"/>
    </row>
    <row r="1580" ht="15.75">
      <c r="L1580" s="5"/>
    </row>
    <row r="1581" ht="15.75">
      <c r="L1581" s="5"/>
    </row>
    <row r="1582" ht="15.75">
      <c r="L1582" s="5"/>
    </row>
    <row r="1583" ht="15.75">
      <c r="L1583" s="5"/>
    </row>
    <row r="1584" ht="15.75">
      <c r="L1584" s="5"/>
    </row>
    <row r="1585" ht="15.75">
      <c r="L1585" s="5"/>
    </row>
    <row r="1586" ht="15.75">
      <c r="L1586" s="5"/>
    </row>
    <row r="1587" ht="15.75">
      <c r="L1587" s="5"/>
    </row>
    <row r="1588" ht="15.75">
      <c r="L1588" s="5"/>
    </row>
    <row r="1589" ht="15.75">
      <c r="L1589" s="5"/>
    </row>
    <row r="1590" ht="15.75">
      <c r="L1590" s="5"/>
    </row>
    <row r="1591" ht="15.75">
      <c r="L1591" s="5"/>
    </row>
    <row r="1592" ht="15.75">
      <c r="L1592" s="5"/>
    </row>
    <row r="1593" ht="15.75">
      <c r="L1593" s="5"/>
    </row>
    <row r="1594" ht="15.75">
      <c r="L1594" s="5"/>
    </row>
    <row r="1595" ht="15.75">
      <c r="L1595" s="5"/>
    </row>
    <row r="1596" ht="15.75">
      <c r="L1596" s="5"/>
    </row>
    <row r="1597" ht="15.75">
      <c r="L1597" s="5"/>
    </row>
    <row r="1598" ht="15.75">
      <c r="L1598" s="5"/>
    </row>
    <row r="1599" ht="15.75">
      <c r="L1599" s="5"/>
    </row>
    <row r="1600" ht="15.75">
      <c r="L1600" s="5"/>
    </row>
    <row r="1601" ht="15.75">
      <c r="L1601" s="5"/>
    </row>
    <row r="1602" ht="15.75">
      <c r="L1602" s="5"/>
    </row>
    <row r="1603" ht="15.75">
      <c r="L1603" s="5"/>
    </row>
    <row r="1604" ht="15.75">
      <c r="L1604" s="5"/>
    </row>
    <row r="1605" ht="15.75">
      <c r="L1605" s="5"/>
    </row>
    <row r="1606" ht="15.75">
      <c r="L1606" s="5"/>
    </row>
    <row r="1607" ht="15.75">
      <c r="L1607" s="5"/>
    </row>
    <row r="1608" ht="15.75">
      <c r="L1608" s="5"/>
    </row>
    <row r="1609" ht="15.75">
      <c r="L1609" s="5"/>
    </row>
    <row r="1610" ht="15.75">
      <c r="L1610" s="5"/>
    </row>
    <row r="1611" ht="15.75">
      <c r="L1611" s="5"/>
    </row>
    <row r="1612" ht="15.75">
      <c r="L1612" s="5"/>
    </row>
    <row r="1613" ht="15.75">
      <c r="L1613" s="5"/>
    </row>
    <row r="1614" ht="15.75">
      <c r="L1614" s="5"/>
    </row>
    <row r="1615" ht="15.75">
      <c r="L1615" s="5"/>
    </row>
    <row r="1616" ht="15.75">
      <c r="L1616" s="5"/>
    </row>
    <row r="1617" ht="15.75">
      <c r="L1617" s="5"/>
    </row>
    <row r="1618" ht="15.75">
      <c r="L1618" s="5"/>
    </row>
    <row r="1619" ht="15.75">
      <c r="L1619" s="5"/>
    </row>
    <row r="1620" ht="15.75">
      <c r="L1620" s="5"/>
    </row>
    <row r="1621" ht="15.75">
      <c r="L1621" s="5"/>
    </row>
    <row r="1622" ht="15.75">
      <c r="L1622" s="5"/>
    </row>
    <row r="1623" ht="15.75">
      <c r="L1623" s="5"/>
    </row>
    <row r="1624" ht="15.75">
      <c r="L1624" s="5"/>
    </row>
    <row r="1625" ht="15.75">
      <c r="L1625" s="5"/>
    </row>
    <row r="1626" ht="15.75">
      <c r="L1626" s="5"/>
    </row>
    <row r="1627" ht="15.75">
      <c r="L1627" s="5"/>
    </row>
    <row r="1628" ht="15.75">
      <c r="L1628" s="5"/>
    </row>
    <row r="1629" ht="15.75">
      <c r="L1629" s="5"/>
    </row>
    <row r="1630" ht="15.75">
      <c r="L1630" s="5"/>
    </row>
    <row r="1631" ht="15.75">
      <c r="L1631" s="5"/>
    </row>
    <row r="1632" ht="15.75">
      <c r="L1632" s="5"/>
    </row>
    <row r="1633" ht="15.75">
      <c r="L1633" s="5"/>
    </row>
    <row r="1634" ht="15.75">
      <c r="L1634" s="5"/>
    </row>
    <row r="1635" ht="15.75">
      <c r="L1635" s="5"/>
    </row>
    <row r="1636" ht="15.75">
      <c r="L1636" s="5"/>
    </row>
    <row r="1637" ht="15.75">
      <c r="L1637" s="5"/>
    </row>
    <row r="1638" ht="15.75">
      <c r="L1638" s="5"/>
    </row>
    <row r="1639" ht="15.75">
      <c r="L1639" s="5"/>
    </row>
    <row r="1640" ht="15.75">
      <c r="L1640" s="5"/>
    </row>
    <row r="1641" ht="15.75">
      <c r="L1641" s="5"/>
    </row>
    <row r="1642" ht="15.75">
      <c r="L1642" s="5"/>
    </row>
    <row r="1643" ht="15.75">
      <c r="L1643" s="5"/>
    </row>
    <row r="1644" ht="15.75">
      <c r="L1644" s="5"/>
    </row>
    <row r="1645" ht="15.75">
      <c r="L1645" s="5"/>
    </row>
    <row r="1646" ht="15.75">
      <c r="L1646" s="5"/>
    </row>
    <row r="1647" ht="15.75">
      <c r="L1647" s="5"/>
    </row>
    <row r="1648" ht="15.75">
      <c r="L1648" s="5"/>
    </row>
    <row r="1649" ht="15.75">
      <c r="L1649" s="5"/>
    </row>
    <row r="1650" ht="15.75">
      <c r="L1650" s="5"/>
    </row>
    <row r="1651" ht="15.75">
      <c r="L1651" s="5"/>
    </row>
    <row r="1652" ht="15.75">
      <c r="L1652" s="5"/>
    </row>
    <row r="1653" ht="15.75">
      <c r="L1653" s="5"/>
    </row>
    <row r="1654" ht="15.75">
      <c r="L1654" s="5"/>
    </row>
    <row r="1655" ht="15.75">
      <c r="L1655" s="5"/>
    </row>
    <row r="1656" ht="15.75">
      <c r="L1656" s="5"/>
    </row>
    <row r="1657" ht="15.75">
      <c r="L1657" s="5"/>
    </row>
    <row r="1658" ht="15.75">
      <c r="L1658" s="5"/>
    </row>
    <row r="1659" ht="15.75">
      <c r="L1659" s="5"/>
    </row>
    <row r="1660" ht="15.75">
      <c r="L1660" s="5"/>
    </row>
    <row r="1661" ht="15.75">
      <c r="L1661" s="5"/>
    </row>
    <row r="1662" ht="15.75">
      <c r="L1662" s="5"/>
    </row>
    <row r="1663" ht="15.75">
      <c r="L1663" s="5"/>
    </row>
    <row r="1664" ht="15.75">
      <c r="L1664" s="5"/>
    </row>
    <row r="1665" ht="15.75">
      <c r="L1665" s="5"/>
    </row>
    <row r="1666" ht="15.75">
      <c r="L1666" s="5"/>
    </row>
    <row r="1667" ht="15.75">
      <c r="L1667" s="5"/>
    </row>
    <row r="1668" ht="15.75">
      <c r="L1668" s="5"/>
    </row>
    <row r="1669" ht="15.75">
      <c r="L1669" s="5"/>
    </row>
    <row r="1670" ht="15.75">
      <c r="L1670" s="5"/>
    </row>
    <row r="1671" ht="15.75">
      <c r="L1671" s="5"/>
    </row>
    <row r="1672" ht="15.75">
      <c r="L1672" s="5"/>
    </row>
    <row r="1673" ht="15.75">
      <c r="L1673" s="5"/>
    </row>
    <row r="1674" ht="15.75">
      <c r="L1674" s="5"/>
    </row>
    <row r="1675" ht="15.75">
      <c r="L1675" s="5"/>
    </row>
    <row r="1676" ht="15.75">
      <c r="L1676" s="5"/>
    </row>
    <row r="1677" ht="15.75">
      <c r="L1677" s="5"/>
    </row>
    <row r="1678" ht="15.75">
      <c r="L1678" s="5"/>
    </row>
    <row r="1679" ht="15.75">
      <c r="L1679" s="5"/>
    </row>
    <row r="1680" ht="15.75">
      <c r="L1680" s="5"/>
    </row>
    <row r="1681" ht="15.75">
      <c r="L1681" s="5"/>
    </row>
    <row r="1682" ht="15.75">
      <c r="L1682" s="5"/>
    </row>
    <row r="1683" ht="15.75">
      <c r="L1683" s="5"/>
    </row>
    <row r="1684" ht="15.75">
      <c r="L1684" s="5"/>
    </row>
    <row r="1685" ht="15.75">
      <c r="L1685" s="5"/>
    </row>
    <row r="1686" ht="15.75">
      <c r="L1686" s="5"/>
    </row>
    <row r="1687" ht="15.75">
      <c r="L1687" s="5"/>
    </row>
    <row r="1688" ht="15.75">
      <c r="L1688" s="5"/>
    </row>
    <row r="1689" ht="15.75">
      <c r="L1689" s="5"/>
    </row>
    <row r="1690" ht="15.75">
      <c r="L1690" s="5"/>
    </row>
    <row r="1691" ht="15.75">
      <c r="L1691" s="5"/>
    </row>
    <row r="1692" ht="15.75">
      <c r="L1692" s="5"/>
    </row>
    <row r="1693" ht="15.75">
      <c r="L1693" s="5"/>
    </row>
    <row r="1694" ht="15.75">
      <c r="L1694" s="5"/>
    </row>
    <row r="1695" ht="15.75">
      <c r="L1695" s="5"/>
    </row>
    <row r="1696" ht="15.75">
      <c r="L1696" s="5"/>
    </row>
    <row r="1697" ht="15.75">
      <c r="L1697" s="5"/>
    </row>
    <row r="1698" ht="15.75">
      <c r="L1698" s="5"/>
    </row>
    <row r="1699" ht="15.75">
      <c r="L1699" s="5"/>
    </row>
    <row r="1700" ht="15.75">
      <c r="L1700" s="5"/>
    </row>
    <row r="1701" ht="15.75">
      <c r="L1701" s="5"/>
    </row>
    <row r="1702" ht="15.75">
      <c r="L1702" s="5"/>
    </row>
    <row r="1703" ht="15.75">
      <c r="L1703" s="5"/>
    </row>
    <row r="1704" ht="15.75">
      <c r="L1704" s="5"/>
    </row>
    <row r="1705" ht="15.75">
      <c r="L1705" s="5"/>
    </row>
    <row r="1706" ht="15.75">
      <c r="L1706" s="5"/>
    </row>
    <row r="1707" ht="15.75">
      <c r="L1707" s="5"/>
    </row>
    <row r="1708" ht="15.75">
      <c r="L1708" s="5"/>
    </row>
    <row r="1709" ht="15.75">
      <c r="L1709" s="5"/>
    </row>
    <row r="1710" ht="15.75">
      <c r="L1710" s="5"/>
    </row>
    <row r="1711" ht="15.75">
      <c r="L1711" s="5"/>
    </row>
    <row r="1712" ht="15.75">
      <c r="L1712" s="5"/>
    </row>
    <row r="1713" ht="15.75">
      <c r="L1713" s="5"/>
    </row>
    <row r="1714" ht="15.75">
      <c r="L1714" s="5"/>
    </row>
    <row r="1715" ht="15.75">
      <c r="L1715" s="5"/>
    </row>
    <row r="1716" ht="15.75">
      <c r="L1716" s="5"/>
    </row>
    <row r="1717" ht="15.75">
      <c r="L1717" s="5"/>
    </row>
    <row r="1718" ht="15.75">
      <c r="L1718" s="5"/>
    </row>
    <row r="1719" ht="15.75">
      <c r="L1719" s="5"/>
    </row>
    <row r="1720" ht="15.75">
      <c r="L1720" s="5"/>
    </row>
    <row r="1721" ht="15.75">
      <c r="L1721" s="5"/>
    </row>
    <row r="1722" ht="15.75">
      <c r="L1722" s="5"/>
    </row>
    <row r="1723" ht="15.75">
      <c r="L1723" s="5"/>
    </row>
    <row r="1724" ht="15.75">
      <c r="L1724" s="5"/>
    </row>
    <row r="1725" ht="15.75">
      <c r="L1725" s="5"/>
    </row>
    <row r="1726" ht="15.75">
      <c r="L1726" s="5"/>
    </row>
    <row r="1727" ht="15.75">
      <c r="L1727" s="5"/>
    </row>
    <row r="1728" ht="15.75">
      <c r="L1728" s="5"/>
    </row>
    <row r="1729" ht="15.75">
      <c r="L1729" s="5"/>
    </row>
    <row r="1730" ht="15.75">
      <c r="L1730" s="5"/>
    </row>
    <row r="1731" ht="15.75">
      <c r="L1731" s="5"/>
    </row>
    <row r="1732" ht="15.75">
      <c r="L1732" s="5"/>
    </row>
    <row r="1733" ht="15.75">
      <c r="L1733" s="5"/>
    </row>
    <row r="1734" ht="15.75">
      <c r="L1734" s="5"/>
    </row>
    <row r="1735" ht="15.75">
      <c r="L1735" s="5"/>
    </row>
    <row r="1736" ht="15.75">
      <c r="L1736" s="5"/>
    </row>
    <row r="1737" ht="15.75">
      <c r="L1737" s="5"/>
    </row>
    <row r="1738" ht="15.75">
      <c r="L1738" s="5"/>
    </row>
    <row r="1739" ht="15.75">
      <c r="L1739" s="5"/>
    </row>
    <row r="1740" ht="15.75">
      <c r="L1740" s="5"/>
    </row>
    <row r="1741" ht="15.75">
      <c r="L1741" s="5"/>
    </row>
    <row r="1742" ht="15.75">
      <c r="L1742" s="5"/>
    </row>
    <row r="1743" ht="15.75">
      <c r="L1743" s="5"/>
    </row>
    <row r="1744" ht="15.75">
      <c r="L1744" s="5"/>
    </row>
    <row r="1745" ht="15.75">
      <c r="L1745" s="5"/>
    </row>
    <row r="1746" ht="15.75">
      <c r="L1746" s="5"/>
    </row>
    <row r="1747" ht="15.75">
      <c r="L1747" s="5"/>
    </row>
    <row r="1748" ht="15.75">
      <c r="L1748" s="5"/>
    </row>
    <row r="1749" ht="15.75">
      <c r="L1749" s="5"/>
    </row>
    <row r="1750" ht="15.75">
      <c r="L1750" s="5"/>
    </row>
    <row r="1751" ht="15.75">
      <c r="L1751" s="5"/>
    </row>
    <row r="1752" ht="15.75">
      <c r="L1752" s="5"/>
    </row>
    <row r="1753" ht="15.75">
      <c r="L1753" s="5"/>
    </row>
    <row r="1754" ht="15.75">
      <c r="L1754" s="5"/>
    </row>
    <row r="1755" ht="15.75">
      <c r="L1755" s="5"/>
    </row>
    <row r="1756" ht="15.75">
      <c r="L1756" s="5"/>
    </row>
    <row r="1757" ht="15.75">
      <c r="L1757" s="5"/>
    </row>
    <row r="1758" ht="15.75">
      <c r="L1758" s="5"/>
    </row>
    <row r="1759" ht="15.75">
      <c r="L1759" s="5"/>
    </row>
    <row r="1760" ht="15.75">
      <c r="L1760" s="5"/>
    </row>
    <row r="1761" ht="15.75">
      <c r="L1761" s="5"/>
    </row>
    <row r="1762" ht="15.75">
      <c r="L1762" s="5"/>
    </row>
    <row r="1763" ht="15.75">
      <c r="L1763" s="5"/>
    </row>
    <row r="1764" ht="15.75">
      <c r="L1764" s="5"/>
    </row>
    <row r="1765" ht="15.75">
      <c r="L1765" s="5"/>
    </row>
    <row r="1766" ht="15.75">
      <c r="L1766" s="5"/>
    </row>
    <row r="1767" ht="15.75">
      <c r="L1767" s="5"/>
    </row>
    <row r="1768" ht="15.75">
      <c r="L1768" s="5"/>
    </row>
    <row r="1769" ht="15.75">
      <c r="L1769" s="5"/>
    </row>
    <row r="1770" ht="15.75">
      <c r="L1770" s="5"/>
    </row>
    <row r="1771" ht="15.75">
      <c r="L1771" s="5"/>
    </row>
    <row r="1772" ht="15.75">
      <c r="L1772" s="5"/>
    </row>
    <row r="1773" ht="15.75">
      <c r="L1773" s="5"/>
    </row>
    <row r="1774" ht="15.75">
      <c r="L1774" s="5"/>
    </row>
    <row r="1775" ht="15.75">
      <c r="L1775" s="5"/>
    </row>
    <row r="1776" ht="15.75">
      <c r="L1776" s="5"/>
    </row>
    <row r="1777" ht="15.75">
      <c r="L1777" s="5"/>
    </row>
    <row r="1778" ht="15.75">
      <c r="L1778" s="5"/>
    </row>
    <row r="1779" ht="15.75">
      <c r="L1779" s="5"/>
    </row>
    <row r="1780" ht="15.75">
      <c r="L1780" s="5"/>
    </row>
    <row r="1781" ht="15.75">
      <c r="L1781" s="5"/>
    </row>
    <row r="1782" ht="15.75">
      <c r="L1782" s="5"/>
    </row>
    <row r="1783" ht="15.75">
      <c r="L1783" s="5"/>
    </row>
    <row r="1784" ht="15.75">
      <c r="L1784" s="5"/>
    </row>
    <row r="1785" ht="15.75">
      <c r="L1785" s="5"/>
    </row>
    <row r="1786" ht="15.75">
      <c r="L1786" s="5"/>
    </row>
    <row r="1787" ht="15.75">
      <c r="L1787" s="5"/>
    </row>
    <row r="1788" ht="15.75">
      <c r="L1788" s="5"/>
    </row>
    <row r="1789" ht="15.75">
      <c r="L1789" s="5"/>
    </row>
    <row r="1790" ht="15.75">
      <c r="L1790" s="5"/>
    </row>
    <row r="1791" ht="15.75">
      <c r="L1791" s="5"/>
    </row>
    <row r="1792" ht="15.75">
      <c r="L1792" s="5"/>
    </row>
    <row r="1793" ht="15.75">
      <c r="L1793" s="5"/>
    </row>
    <row r="1794" ht="15.75">
      <c r="L1794" s="5"/>
    </row>
    <row r="1795" ht="15.75">
      <c r="L1795" s="5"/>
    </row>
    <row r="1796" ht="15.75">
      <c r="L1796" s="5"/>
    </row>
    <row r="1797" ht="15.75">
      <c r="L1797" s="5"/>
    </row>
    <row r="1798" ht="15.75">
      <c r="L1798" s="5"/>
    </row>
    <row r="1799" ht="15.75">
      <c r="L1799" s="5"/>
    </row>
    <row r="1800" ht="15.75">
      <c r="L1800" s="5"/>
    </row>
    <row r="1801" ht="15.75">
      <c r="L1801" s="5"/>
    </row>
    <row r="1802" ht="15.75">
      <c r="L1802" s="5"/>
    </row>
    <row r="1803" ht="15.75">
      <c r="L1803" s="5"/>
    </row>
    <row r="1804" ht="15.75">
      <c r="L1804" s="5"/>
    </row>
    <row r="1805" ht="15.75">
      <c r="L1805" s="5"/>
    </row>
    <row r="1806" ht="15.75">
      <c r="L1806" s="5"/>
    </row>
    <row r="1807" ht="15.75">
      <c r="L1807" s="5"/>
    </row>
    <row r="1808" ht="15.75">
      <c r="L1808" s="5"/>
    </row>
    <row r="1809" ht="15.75">
      <c r="L1809" s="5"/>
    </row>
    <row r="1810" ht="15.75">
      <c r="L1810" s="5"/>
    </row>
    <row r="1811" ht="15.75">
      <c r="L1811" s="5"/>
    </row>
    <row r="1812" ht="15.75">
      <c r="L1812" s="5"/>
    </row>
    <row r="1813" ht="15.75">
      <c r="L1813" s="5"/>
    </row>
    <row r="1814" ht="15.75">
      <c r="L1814" s="5"/>
    </row>
    <row r="1815" ht="15.75">
      <c r="L1815" s="5"/>
    </row>
    <row r="1816" ht="15.75">
      <c r="L1816" s="5"/>
    </row>
    <row r="1817" ht="15.75">
      <c r="L1817" s="5"/>
    </row>
    <row r="1818" ht="15.75">
      <c r="L1818" s="5"/>
    </row>
    <row r="1819" ht="15.75">
      <c r="L1819" s="5"/>
    </row>
    <row r="1820" ht="15.75">
      <c r="L1820" s="5"/>
    </row>
    <row r="1821" ht="15.75">
      <c r="L1821" s="5"/>
    </row>
    <row r="1822" ht="15.75">
      <c r="L1822" s="5"/>
    </row>
    <row r="1823" ht="15.75">
      <c r="L1823" s="5"/>
    </row>
    <row r="1824" ht="15.75">
      <c r="L1824" s="5"/>
    </row>
    <row r="1825" ht="15.75">
      <c r="L1825" s="5"/>
    </row>
    <row r="1826" ht="15.75">
      <c r="L1826" s="5"/>
    </row>
    <row r="1827" ht="15.75">
      <c r="L1827" s="5"/>
    </row>
    <row r="1828" ht="15.75">
      <c r="L1828" s="5"/>
    </row>
    <row r="1829" ht="15.75">
      <c r="L1829" s="5"/>
    </row>
    <row r="1830" ht="15.75">
      <c r="L1830" s="5"/>
    </row>
    <row r="1831" ht="15.75">
      <c r="L1831" s="5"/>
    </row>
    <row r="1832" ht="15.75">
      <c r="L1832" s="5"/>
    </row>
    <row r="1833" ht="15.75">
      <c r="L1833" s="5"/>
    </row>
    <row r="1834" ht="15.75">
      <c r="L1834" s="5"/>
    </row>
    <row r="1835" ht="15.75">
      <c r="L1835" s="5"/>
    </row>
    <row r="1836" ht="15.75">
      <c r="L1836" s="5"/>
    </row>
    <row r="1837" ht="15.75">
      <c r="L1837" s="5"/>
    </row>
    <row r="1838" ht="15.75">
      <c r="L1838" s="5"/>
    </row>
    <row r="1839" ht="15.75">
      <c r="L1839" s="5"/>
    </row>
    <row r="1840" ht="15.75">
      <c r="L1840" s="5"/>
    </row>
    <row r="1841" ht="15.75">
      <c r="L1841" s="5"/>
    </row>
    <row r="1842" ht="15.75">
      <c r="L1842" s="5"/>
    </row>
    <row r="1843" ht="15.75">
      <c r="L1843" s="5"/>
    </row>
    <row r="1844" ht="15.75">
      <c r="L1844" s="5"/>
    </row>
    <row r="1845" ht="15.75">
      <c r="L1845" s="5"/>
    </row>
    <row r="1846" ht="15.75">
      <c r="L1846" s="5"/>
    </row>
    <row r="1847" ht="15.75">
      <c r="L1847" s="5"/>
    </row>
    <row r="1848" ht="15.75">
      <c r="L1848" s="5"/>
    </row>
    <row r="1849" ht="15.75">
      <c r="L1849" s="5"/>
    </row>
    <row r="1850" ht="15.75">
      <c r="L1850" s="5"/>
    </row>
    <row r="1851" ht="15.75">
      <c r="L1851" s="5"/>
    </row>
    <row r="1852" ht="15.75">
      <c r="L1852" s="5"/>
    </row>
    <row r="1853" ht="15.75">
      <c r="L1853" s="5"/>
    </row>
    <row r="1854" ht="15.75">
      <c r="L1854" s="5"/>
    </row>
    <row r="1855" ht="15.75">
      <c r="L1855" s="5"/>
    </row>
    <row r="1856" ht="15.75">
      <c r="L1856" s="5"/>
    </row>
    <row r="1857" ht="15.75">
      <c r="L1857" s="5"/>
    </row>
    <row r="1858" ht="15.75">
      <c r="L1858" s="5"/>
    </row>
    <row r="1859" ht="15.75">
      <c r="L1859" s="5"/>
    </row>
    <row r="1860" ht="15.75">
      <c r="L1860" s="5"/>
    </row>
    <row r="1861" ht="15.75">
      <c r="L1861" s="5"/>
    </row>
    <row r="1862" ht="15.75">
      <c r="L1862" s="5"/>
    </row>
    <row r="1863" ht="15.75">
      <c r="L1863" s="5"/>
    </row>
    <row r="1864" ht="15.75">
      <c r="L1864" s="5"/>
    </row>
    <row r="1865" ht="15.75">
      <c r="L1865" s="5"/>
    </row>
    <row r="1866" ht="15.75">
      <c r="L1866" s="5"/>
    </row>
    <row r="1867" ht="15.75">
      <c r="L1867" s="5"/>
    </row>
    <row r="1868" ht="15.75">
      <c r="L1868" s="5"/>
    </row>
    <row r="1869" ht="15.75">
      <c r="L1869" s="5"/>
    </row>
    <row r="1870" ht="15.75">
      <c r="L1870" s="5"/>
    </row>
    <row r="1871" ht="15.75">
      <c r="L1871" s="5"/>
    </row>
    <row r="1872" ht="15.75">
      <c r="L1872" s="5"/>
    </row>
    <row r="1873" ht="15.75">
      <c r="L1873" s="5"/>
    </row>
    <row r="1874" ht="15.75">
      <c r="L1874" s="5"/>
    </row>
    <row r="1875" ht="15.75">
      <c r="L1875" s="5"/>
    </row>
    <row r="1876" ht="15.75">
      <c r="L1876" s="5"/>
    </row>
    <row r="1877" ht="15.75">
      <c r="L1877" s="5"/>
    </row>
    <row r="1878" ht="15.75">
      <c r="L1878" s="5"/>
    </row>
    <row r="1879" ht="15.75">
      <c r="L1879" s="5"/>
    </row>
    <row r="1880" ht="15.75">
      <c r="L1880" s="5"/>
    </row>
    <row r="1881" ht="15.75">
      <c r="L1881" s="5"/>
    </row>
    <row r="1882" ht="15.75">
      <c r="L1882" s="5"/>
    </row>
    <row r="1883" ht="15.75">
      <c r="L1883" s="5"/>
    </row>
    <row r="1884" ht="15.75">
      <c r="L1884" s="5"/>
    </row>
    <row r="1885" ht="15.75">
      <c r="L1885" s="5"/>
    </row>
    <row r="1886" ht="15.75">
      <c r="L1886" s="5"/>
    </row>
    <row r="1887" ht="15.75">
      <c r="L1887" s="5"/>
    </row>
    <row r="1888" ht="15.75">
      <c r="L1888" s="5"/>
    </row>
    <row r="1889" ht="15.75">
      <c r="L1889" s="5"/>
    </row>
    <row r="1890" ht="15.75">
      <c r="L1890" s="5"/>
    </row>
    <row r="1891" ht="15.75">
      <c r="L1891" s="5"/>
    </row>
    <row r="1892" ht="15.75">
      <c r="L1892" s="5"/>
    </row>
    <row r="1893" ht="15.75">
      <c r="L1893" s="5"/>
    </row>
    <row r="1894" ht="15.75">
      <c r="L1894" s="5"/>
    </row>
    <row r="1895" ht="15.75">
      <c r="L1895" s="5"/>
    </row>
    <row r="1896" ht="15.75">
      <c r="L1896" s="5"/>
    </row>
    <row r="1897" ht="15.75">
      <c r="L1897" s="5"/>
    </row>
    <row r="1898" ht="15.75">
      <c r="L1898" s="5"/>
    </row>
    <row r="1899" ht="15.75">
      <c r="L1899" s="5"/>
    </row>
    <row r="1900" ht="15.75">
      <c r="L1900" s="5"/>
    </row>
    <row r="1901" ht="15.75">
      <c r="L1901" s="5"/>
    </row>
    <row r="1902" ht="15.75">
      <c r="L1902" s="5"/>
    </row>
    <row r="1903" ht="15.75">
      <c r="L1903" s="5"/>
    </row>
    <row r="1904" ht="15.75">
      <c r="L1904" s="5"/>
    </row>
    <row r="1905" ht="15.75">
      <c r="L1905" s="5"/>
    </row>
    <row r="1906" ht="15.75">
      <c r="L1906" s="5"/>
    </row>
    <row r="1907" ht="15.75">
      <c r="L1907" s="5"/>
    </row>
    <row r="1908" ht="15.75">
      <c r="L1908" s="5"/>
    </row>
    <row r="1909" ht="15.75">
      <c r="L1909" s="5"/>
    </row>
    <row r="1910" ht="15.75">
      <c r="L1910" s="5"/>
    </row>
    <row r="1911" ht="15.75">
      <c r="L1911" s="5"/>
    </row>
    <row r="1912" ht="15.75">
      <c r="L1912" s="5"/>
    </row>
    <row r="1913" ht="15.75">
      <c r="L1913" s="5"/>
    </row>
    <row r="1914" ht="15.75">
      <c r="L1914" s="5"/>
    </row>
    <row r="1915" ht="15.75">
      <c r="L1915" s="5"/>
    </row>
    <row r="1916" ht="15.75">
      <c r="L1916" s="5"/>
    </row>
    <row r="1917" ht="15.75">
      <c r="L1917" s="5"/>
    </row>
    <row r="1918" ht="15.75">
      <c r="L1918" s="5"/>
    </row>
    <row r="1919" ht="15.75">
      <c r="L1919" s="5"/>
    </row>
    <row r="1920" ht="15.75">
      <c r="L1920" s="5"/>
    </row>
    <row r="1921" ht="15.75">
      <c r="L1921" s="5"/>
    </row>
    <row r="1922" ht="15.75">
      <c r="L1922" s="5"/>
    </row>
    <row r="1923" ht="15.75">
      <c r="L1923" s="5"/>
    </row>
    <row r="1924" ht="15.75">
      <c r="L1924" s="5"/>
    </row>
    <row r="1925" ht="15.75">
      <c r="L1925" s="5"/>
    </row>
    <row r="1926" ht="15.75">
      <c r="L1926" s="5"/>
    </row>
    <row r="1927" ht="15.75">
      <c r="L1927" s="5"/>
    </row>
    <row r="1928" ht="15.75">
      <c r="L1928" s="5"/>
    </row>
    <row r="1929" ht="15.75">
      <c r="L1929" s="5"/>
    </row>
    <row r="1930" ht="15.75">
      <c r="L1930" s="5"/>
    </row>
    <row r="1931" ht="15.75">
      <c r="L1931" s="5"/>
    </row>
    <row r="1932" ht="15.75">
      <c r="L1932" s="5"/>
    </row>
    <row r="1933" ht="15.75">
      <c r="L1933" s="5"/>
    </row>
    <row r="1934" ht="15.75">
      <c r="L1934" s="5"/>
    </row>
    <row r="1935" ht="15.75">
      <c r="L1935" s="5"/>
    </row>
    <row r="1936" ht="15.75">
      <c r="L1936" s="5"/>
    </row>
    <row r="1937" ht="15.75">
      <c r="L1937" s="5"/>
    </row>
    <row r="1938" ht="15.75">
      <c r="L1938" s="5"/>
    </row>
    <row r="1939" ht="15.75">
      <c r="L1939" s="5"/>
    </row>
    <row r="1940" ht="15.75">
      <c r="L1940" s="5"/>
    </row>
    <row r="1941" ht="15.75">
      <c r="L1941" s="5"/>
    </row>
    <row r="1942" ht="15.75">
      <c r="L1942" s="5"/>
    </row>
    <row r="1943" ht="15.75">
      <c r="L1943" s="5"/>
    </row>
    <row r="1944" ht="15.75">
      <c r="L1944" s="5"/>
    </row>
    <row r="1945" ht="15.75">
      <c r="L1945" s="5"/>
    </row>
    <row r="1946" ht="15.75">
      <c r="L1946" s="5"/>
    </row>
    <row r="1947" ht="15.75">
      <c r="L1947" s="5"/>
    </row>
    <row r="1948" ht="15.75">
      <c r="L1948" s="5"/>
    </row>
    <row r="1949" ht="15.75">
      <c r="L1949" s="5"/>
    </row>
    <row r="1950" ht="15.75">
      <c r="L1950" s="5"/>
    </row>
    <row r="1951" ht="15.75">
      <c r="L1951" s="5"/>
    </row>
    <row r="1952" ht="15.75">
      <c r="L1952" s="5"/>
    </row>
    <row r="1953" ht="15.75">
      <c r="L1953" s="5"/>
    </row>
    <row r="1954" ht="15.75">
      <c r="L1954" s="5"/>
    </row>
    <row r="1955" ht="15.75">
      <c r="L1955" s="5"/>
    </row>
    <row r="1956" ht="15.75">
      <c r="L1956" s="5"/>
    </row>
    <row r="1957" ht="15.75">
      <c r="L1957" s="5"/>
    </row>
    <row r="1958" ht="15.75">
      <c r="L1958" s="5"/>
    </row>
    <row r="1959" ht="15.75">
      <c r="L1959" s="5"/>
    </row>
    <row r="1960" ht="15.75">
      <c r="L1960" s="5"/>
    </row>
    <row r="1961" ht="15.75">
      <c r="L1961" s="5"/>
    </row>
    <row r="1962" ht="15.75">
      <c r="L1962" s="5"/>
    </row>
    <row r="1963" ht="15.75">
      <c r="L1963" s="5"/>
    </row>
    <row r="1964" ht="15.75">
      <c r="L1964" s="5"/>
    </row>
    <row r="1965" ht="15.75">
      <c r="L1965" s="5"/>
    </row>
    <row r="1966" ht="15.75">
      <c r="L1966" s="5"/>
    </row>
    <row r="1967" ht="15.75">
      <c r="L1967" s="5"/>
    </row>
    <row r="1968" ht="15.75">
      <c r="L1968" s="5"/>
    </row>
    <row r="1969" ht="15.75">
      <c r="L1969" s="5"/>
    </row>
    <row r="1970" ht="15.75">
      <c r="L1970" s="5"/>
    </row>
    <row r="1971" ht="15.75">
      <c r="L1971" s="5"/>
    </row>
    <row r="1972" ht="15.75">
      <c r="L1972" s="5"/>
    </row>
    <row r="1973" ht="15.75">
      <c r="L1973" s="5"/>
    </row>
    <row r="1974" ht="15.75">
      <c r="L1974" s="5"/>
    </row>
    <row r="1975" ht="15.75">
      <c r="L1975" s="5"/>
    </row>
    <row r="1976" ht="15.75">
      <c r="L1976" s="5"/>
    </row>
    <row r="1977" ht="15.75">
      <c r="L1977" s="5"/>
    </row>
    <row r="1978" ht="15.75">
      <c r="L1978" s="5"/>
    </row>
    <row r="1979" ht="15.75">
      <c r="L1979" s="5"/>
    </row>
    <row r="1980" ht="15.75">
      <c r="L1980" s="5"/>
    </row>
    <row r="1981" ht="15.75">
      <c r="L1981" s="5"/>
    </row>
    <row r="1982" ht="15.75">
      <c r="L1982" s="5"/>
    </row>
    <row r="1983" ht="15.75">
      <c r="L1983" s="5"/>
    </row>
    <row r="1984" ht="15.75">
      <c r="L1984" s="5"/>
    </row>
    <row r="1985" ht="15.75">
      <c r="L1985" s="5"/>
    </row>
    <row r="1986" ht="15.75">
      <c r="L1986" s="5"/>
    </row>
    <row r="1987" ht="15.75">
      <c r="L1987" s="5"/>
    </row>
    <row r="1988" ht="15.75">
      <c r="L1988" s="5"/>
    </row>
    <row r="1989" ht="15.75">
      <c r="L1989" s="5"/>
    </row>
    <row r="1990" ht="15.75">
      <c r="L1990" s="5"/>
    </row>
    <row r="1991" ht="15.75">
      <c r="L1991" s="5"/>
    </row>
    <row r="1992" ht="15.75">
      <c r="L1992" s="5"/>
    </row>
    <row r="1993" ht="15.75">
      <c r="L1993" s="5"/>
    </row>
    <row r="1994" ht="15.75">
      <c r="L1994" s="5"/>
    </row>
    <row r="1995" ht="15.75">
      <c r="L1995" s="5"/>
    </row>
    <row r="1996" ht="15.75">
      <c r="L1996" s="5"/>
    </row>
    <row r="1997" ht="15.75">
      <c r="L1997" s="5"/>
    </row>
    <row r="1998" ht="15.75">
      <c r="L1998" s="5"/>
    </row>
    <row r="1999" ht="15.75">
      <c r="L1999" s="5"/>
    </row>
    <row r="2000" ht="15.75">
      <c r="L2000" s="5"/>
    </row>
    <row r="2001" ht="15.75">
      <c r="L2001" s="5"/>
    </row>
    <row r="2002" ht="15.75">
      <c r="L2002" s="5"/>
    </row>
    <row r="2003" ht="15.75">
      <c r="L2003" s="5"/>
    </row>
    <row r="2004" ht="15.75">
      <c r="L2004" s="5"/>
    </row>
    <row r="2005" ht="15.75">
      <c r="L2005" s="5"/>
    </row>
    <row r="2006" ht="15.75">
      <c r="L2006" s="5"/>
    </row>
    <row r="2007" ht="15.75">
      <c r="L2007" s="5"/>
    </row>
    <row r="2008" ht="15.75">
      <c r="L2008" s="5"/>
    </row>
    <row r="2009" ht="15.75">
      <c r="L2009" s="5"/>
    </row>
    <row r="2010" ht="15.75">
      <c r="L2010" s="5"/>
    </row>
    <row r="2011" ht="15.75">
      <c r="L2011" s="5"/>
    </row>
    <row r="2012" ht="15.75">
      <c r="L2012" s="5"/>
    </row>
    <row r="2013" ht="15.75">
      <c r="L2013" s="5"/>
    </row>
    <row r="2014" ht="15.75">
      <c r="L2014" s="5"/>
    </row>
    <row r="2015" ht="15.75">
      <c r="L2015" s="5"/>
    </row>
    <row r="2016" ht="15.75">
      <c r="L2016" s="5"/>
    </row>
    <row r="2017" ht="15.75">
      <c r="L2017" s="5"/>
    </row>
    <row r="2018" ht="15.75">
      <c r="L2018" s="5"/>
    </row>
    <row r="2019" ht="15.75">
      <c r="L2019" s="5"/>
    </row>
    <row r="2020" ht="15.75">
      <c r="L2020" s="5"/>
    </row>
    <row r="2021" ht="15.75">
      <c r="L2021" s="5"/>
    </row>
    <row r="2022" ht="15.75">
      <c r="L2022" s="5"/>
    </row>
    <row r="2023" ht="15.75">
      <c r="L2023" s="5"/>
    </row>
    <row r="2024" ht="15.75">
      <c r="L2024" s="5"/>
    </row>
    <row r="2025" ht="15.75">
      <c r="L2025" s="5"/>
    </row>
    <row r="2026" ht="15.75">
      <c r="L2026" s="5"/>
    </row>
    <row r="2027" ht="15.75">
      <c r="L2027" s="5"/>
    </row>
    <row r="2028" ht="15.75">
      <c r="L2028" s="5"/>
    </row>
    <row r="2029" ht="15.75">
      <c r="L2029" s="5"/>
    </row>
    <row r="2030" ht="15.75">
      <c r="L2030" s="5"/>
    </row>
    <row r="2031" ht="15.75">
      <c r="L2031" s="5"/>
    </row>
    <row r="2032" ht="15.75">
      <c r="L2032" s="5"/>
    </row>
    <row r="2033" ht="15.75">
      <c r="L2033" s="5"/>
    </row>
    <row r="2034" ht="15.75">
      <c r="L2034" s="5"/>
    </row>
    <row r="2035" ht="15.75">
      <c r="L2035" s="5"/>
    </row>
    <row r="2036" ht="15.75">
      <c r="L2036" s="5"/>
    </row>
    <row r="2037" ht="15.75">
      <c r="L2037" s="5"/>
    </row>
    <row r="2038" ht="15.75">
      <c r="L2038" s="5"/>
    </row>
    <row r="2039" ht="15.75">
      <c r="L2039" s="5"/>
    </row>
    <row r="2040" ht="15.75">
      <c r="L2040" s="5"/>
    </row>
    <row r="2041" ht="15.75">
      <c r="L2041" s="5"/>
    </row>
    <row r="2042" ht="15.75">
      <c r="L2042" s="5"/>
    </row>
    <row r="2043" ht="15.75">
      <c r="L2043" s="5"/>
    </row>
    <row r="2044" ht="15.75">
      <c r="L2044" s="5"/>
    </row>
    <row r="2045" ht="15.75">
      <c r="L2045" s="5"/>
    </row>
    <row r="2046" ht="15.75">
      <c r="L2046" s="5"/>
    </row>
    <row r="2047" ht="15.75">
      <c r="L2047" s="5"/>
    </row>
    <row r="2048" ht="15.75">
      <c r="L2048" s="5"/>
    </row>
    <row r="2049" ht="15.75">
      <c r="L2049" s="5"/>
    </row>
    <row r="2050" ht="15.75">
      <c r="L2050" s="5"/>
    </row>
    <row r="2051" ht="15.75">
      <c r="L2051" s="5"/>
    </row>
    <row r="2052" ht="15.75">
      <c r="L2052" s="5"/>
    </row>
    <row r="2053" ht="15.75">
      <c r="L2053" s="5"/>
    </row>
    <row r="2054" ht="15.75">
      <c r="L2054" s="5"/>
    </row>
    <row r="2055" ht="15.75">
      <c r="L2055" s="5"/>
    </row>
    <row r="2056" ht="15.75">
      <c r="L2056" s="5"/>
    </row>
    <row r="2057" ht="15.75">
      <c r="L2057" s="5"/>
    </row>
    <row r="2058" ht="15.75">
      <c r="L2058" s="5"/>
    </row>
    <row r="2059" ht="15.75">
      <c r="L2059" s="5"/>
    </row>
    <row r="2060" ht="15.75">
      <c r="L2060" s="5"/>
    </row>
    <row r="2061" ht="15.75">
      <c r="L2061" s="5"/>
    </row>
    <row r="2062" ht="15.75">
      <c r="L2062" s="5"/>
    </row>
    <row r="2063" ht="15.75">
      <c r="L2063" s="5"/>
    </row>
    <row r="2064" ht="15.75">
      <c r="L2064" s="5"/>
    </row>
    <row r="2065" ht="15.75">
      <c r="L2065" s="5"/>
    </row>
    <row r="2066" ht="15.75">
      <c r="L2066" s="5"/>
    </row>
    <row r="2067" ht="15.75">
      <c r="L2067" s="5"/>
    </row>
    <row r="2068" ht="15.75">
      <c r="L2068" s="5"/>
    </row>
    <row r="2069" ht="15.75">
      <c r="L2069" s="5"/>
    </row>
    <row r="2070" ht="15.75">
      <c r="L2070" s="5"/>
    </row>
    <row r="2071" ht="15.75">
      <c r="L2071" s="5"/>
    </row>
    <row r="2072" ht="15.75">
      <c r="L2072" s="5"/>
    </row>
    <row r="2073" ht="15.75">
      <c r="L2073" s="5"/>
    </row>
    <row r="2074" ht="15.75">
      <c r="L2074" s="5"/>
    </row>
    <row r="2075" ht="15.75">
      <c r="L2075" s="5"/>
    </row>
    <row r="2076" ht="15.75">
      <c r="L2076" s="5"/>
    </row>
    <row r="2077" ht="15.75">
      <c r="L2077" s="5"/>
    </row>
    <row r="2078" ht="15.75">
      <c r="L2078" s="5"/>
    </row>
    <row r="2079" ht="15.75">
      <c r="L2079" s="5"/>
    </row>
    <row r="2080" ht="15.75">
      <c r="L2080" s="5"/>
    </row>
    <row r="2081" ht="15.75">
      <c r="L2081" s="5"/>
    </row>
    <row r="2082" ht="15.75">
      <c r="L2082" s="5"/>
    </row>
    <row r="2083" ht="15.75">
      <c r="L2083" s="5"/>
    </row>
    <row r="2084" ht="15.75">
      <c r="L2084" s="5"/>
    </row>
    <row r="2085" ht="15.75">
      <c r="L2085" s="5"/>
    </row>
    <row r="2086" ht="15.75">
      <c r="L2086" s="5"/>
    </row>
    <row r="2087" ht="15.75">
      <c r="L2087" s="5"/>
    </row>
    <row r="2088" ht="15.75">
      <c r="L2088" s="5"/>
    </row>
    <row r="2089" ht="15.75">
      <c r="L2089" s="5"/>
    </row>
    <row r="2090" ht="15.75">
      <c r="L2090" s="5"/>
    </row>
    <row r="2091" ht="15.75">
      <c r="L2091" s="5"/>
    </row>
    <row r="2092" ht="15.75">
      <c r="L2092" s="5"/>
    </row>
    <row r="2093" ht="15.75">
      <c r="L2093" s="5"/>
    </row>
    <row r="2094" ht="15.75">
      <c r="L2094" s="5"/>
    </row>
    <row r="2095" ht="15.75">
      <c r="L2095" s="5"/>
    </row>
    <row r="2096" ht="15.75">
      <c r="L2096" s="5"/>
    </row>
    <row r="2097" ht="15.75">
      <c r="L2097" s="5"/>
    </row>
    <row r="2098" ht="15.75">
      <c r="L2098" s="5"/>
    </row>
    <row r="2099" ht="15.75">
      <c r="L2099" s="5"/>
    </row>
    <row r="2100" ht="15.75">
      <c r="L2100" s="5"/>
    </row>
    <row r="2101" ht="15.75">
      <c r="L2101" s="5"/>
    </row>
    <row r="2102" ht="15.75">
      <c r="L2102" s="5"/>
    </row>
    <row r="2103" ht="15.75">
      <c r="L2103" s="5"/>
    </row>
    <row r="2104" ht="15.75">
      <c r="L2104" s="5"/>
    </row>
    <row r="2105" ht="15.75">
      <c r="L2105" s="5"/>
    </row>
    <row r="2106" ht="15.75">
      <c r="L2106" s="5"/>
    </row>
    <row r="2107" ht="15.75">
      <c r="L2107" s="5"/>
    </row>
    <row r="2108" ht="15.75">
      <c r="L2108" s="5"/>
    </row>
    <row r="2109" ht="15.75">
      <c r="L2109" s="5"/>
    </row>
    <row r="2110" ht="15.75">
      <c r="L2110" s="5"/>
    </row>
    <row r="2111" ht="15.75">
      <c r="L2111" s="5"/>
    </row>
    <row r="2112" ht="15.75">
      <c r="L2112" s="5"/>
    </row>
    <row r="2113" ht="15.75">
      <c r="L2113" s="5"/>
    </row>
    <row r="2114" ht="15.75">
      <c r="L2114" s="5"/>
    </row>
    <row r="2115" ht="15.75">
      <c r="L2115" s="5"/>
    </row>
    <row r="2116" ht="15.75">
      <c r="L2116" s="5"/>
    </row>
    <row r="2117" ht="15.75">
      <c r="L2117" s="5"/>
    </row>
    <row r="2118" ht="15.75">
      <c r="L2118" s="5"/>
    </row>
    <row r="2119" ht="15.75">
      <c r="L2119" s="5"/>
    </row>
    <row r="2120" ht="15.75">
      <c r="L2120" s="5"/>
    </row>
    <row r="2121" ht="15.75">
      <c r="L2121" s="5"/>
    </row>
    <row r="2122" ht="15.75">
      <c r="L2122" s="5"/>
    </row>
    <row r="2123" ht="15.75">
      <c r="L2123" s="5"/>
    </row>
    <row r="2124" ht="15.75">
      <c r="L2124" s="5"/>
    </row>
    <row r="2125" ht="15.75">
      <c r="L2125" s="5"/>
    </row>
    <row r="2126" ht="15.75">
      <c r="L2126" s="5"/>
    </row>
    <row r="2127" ht="15.75">
      <c r="L2127" s="5"/>
    </row>
    <row r="2128" ht="15.75">
      <c r="L2128" s="5"/>
    </row>
    <row r="2129" ht="15.75">
      <c r="L2129" s="5"/>
    </row>
    <row r="2130" ht="15.75">
      <c r="L2130" s="5"/>
    </row>
    <row r="2131" ht="15.75">
      <c r="L2131" s="5"/>
    </row>
    <row r="2132" ht="15.75">
      <c r="L2132" s="5"/>
    </row>
    <row r="2133" ht="15.75">
      <c r="L2133" s="5"/>
    </row>
    <row r="2134" ht="15.75">
      <c r="L2134" s="5"/>
    </row>
    <row r="2135" ht="15.75">
      <c r="L2135" s="5"/>
    </row>
    <row r="2136" ht="15.75">
      <c r="L2136" s="5"/>
    </row>
    <row r="2137" ht="15.75">
      <c r="L2137" s="5"/>
    </row>
    <row r="2138" ht="15.75">
      <c r="L2138" s="5"/>
    </row>
    <row r="2139" ht="15.75">
      <c r="L2139" s="5"/>
    </row>
    <row r="2140" ht="15.75">
      <c r="L2140" s="5"/>
    </row>
    <row r="2141" ht="15.75">
      <c r="L2141" s="5"/>
    </row>
    <row r="2142" ht="15.75">
      <c r="L2142" s="5"/>
    </row>
    <row r="2143" ht="15.75">
      <c r="L2143" s="5"/>
    </row>
    <row r="2144" ht="15.75">
      <c r="L2144" s="5"/>
    </row>
    <row r="2145" ht="15.75">
      <c r="L2145" s="5"/>
    </row>
    <row r="2146" ht="15.75">
      <c r="L2146" s="5"/>
    </row>
    <row r="2147" ht="15.75">
      <c r="L2147" s="5"/>
    </row>
    <row r="2148" ht="15.75">
      <c r="L2148" s="5"/>
    </row>
    <row r="2149" ht="15.75">
      <c r="L2149" s="5"/>
    </row>
    <row r="2150" ht="15.75">
      <c r="L2150" s="5"/>
    </row>
    <row r="2151" ht="15.75">
      <c r="L2151" s="5"/>
    </row>
    <row r="2152" ht="15.75">
      <c r="L2152" s="5"/>
    </row>
    <row r="2153" ht="15.75">
      <c r="L2153" s="5"/>
    </row>
    <row r="2154" ht="15.75">
      <c r="L2154" s="5"/>
    </row>
    <row r="2155" ht="15.75">
      <c r="L2155" s="5"/>
    </row>
    <row r="2156" ht="15.75">
      <c r="L2156" s="5"/>
    </row>
    <row r="2157" ht="15.75">
      <c r="L2157" s="5"/>
    </row>
    <row r="2158" ht="15.75">
      <c r="L2158" s="5"/>
    </row>
    <row r="2159" ht="15.75">
      <c r="L2159" s="5"/>
    </row>
    <row r="2160" ht="15.75">
      <c r="L2160" s="5"/>
    </row>
    <row r="2161" ht="15.75">
      <c r="L2161" s="5"/>
    </row>
    <row r="2162" ht="15.75">
      <c r="L2162" s="5"/>
    </row>
    <row r="2163" ht="15.75">
      <c r="L2163" s="5"/>
    </row>
    <row r="2164" ht="15.75">
      <c r="L2164" s="5"/>
    </row>
    <row r="2165" ht="15.75">
      <c r="L2165" s="5"/>
    </row>
    <row r="2166" ht="15.75">
      <c r="L2166" s="5"/>
    </row>
    <row r="2167" ht="15.75">
      <c r="L2167" s="5"/>
    </row>
    <row r="2168" ht="15.75">
      <c r="L2168" s="5"/>
    </row>
    <row r="2169" ht="15.75">
      <c r="L2169" s="5"/>
    </row>
    <row r="2170" ht="15.75">
      <c r="L2170" s="5"/>
    </row>
    <row r="2171" ht="15.75">
      <c r="L2171" s="5"/>
    </row>
    <row r="2172" ht="15.75">
      <c r="L2172" s="5"/>
    </row>
    <row r="2173" ht="15.75">
      <c r="L2173" s="5"/>
    </row>
    <row r="2174" ht="15.75">
      <c r="L2174" s="5"/>
    </row>
    <row r="2175" ht="15.75">
      <c r="L2175" s="5"/>
    </row>
    <row r="2176" ht="15.75">
      <c r="L2176" s="5"/>
    </row>
    <row r="2177" ht="15.75">
      <c r="L2177" s="5"/>
    </row>
    <row r="2178" ht="15.75">
      <c r="L2178" s="5"/>
    </row>
    <row r="2179" ht="15.75">
      <c r="L2179" s="5"/>
    </row>
    <row r="2180" ht="15.75">
      <c r="L2180" s="5"/>
    </row>
    <row r="2181" ht="15.75">
      <c r="L2181" s="5"/>
    </row>
    <row r="2182" ht="15.75">
      <c r="L2182" s="5"/>
    </row>
    <row r="2183" ht="15.75">
      <c r="L2183" s="5"/>
    </row>
    <row r="2184" ht="15.75">
      <c r="L2184" s="5"/>
    </row>
    <row r="2185" ht="15.75">
      <c r="L2185" s="5"/>
    </row>
    <row r="2186" ht="15.75">
      <c r="L2186" s="5"/>
    </row>
    <row r="2187" ht="15.75">
      <c r="L2187" s="5"/>
    </row>
    <row r="2188" ht="15.75">
      <c r="L2188" s="5"/>
    </row>
    <row r="2189" ht="15.75">
      <c r="L2189" s="5"/>
    </row>
    <row r="2190" ht="15.75">
      <c r="L2190" s="5"/>
    </row>
    <row r="2191" ht="15.75">
      <c r="L2191" s="5"/>
    </row>
    <row r="2192" ht="15.75">
      <c r="L2192" s="5"/>
    </row>
    <row r="2193" ht="15.75">
      <c r="L2193" s="5"/>
    </row>
    <row r="2194" ht="15.75">
      <c r="L2194" s="5"/>
    </row>
    <row r="2195" ht="15.75">
      <c r="L2195" s="5"/>
    </row>
    <row r="2196" ht="15.75">
      <c r="L2196" s="5"/>
    </row>
    <row r="2197" ht="15.75">
      <c r="L2197" s="5"/>
    </row>
    <row r="2198" ht="15.75">
      <c r="L2198" s="5"/>
    </row>
    <row r="2199" ht="15.75">
      <c r="L2199" s="5"/>
    </row>
    <row r="2200" ht="15.75">
      <c r="L2200" s="5"/>
    </row>
    <row r="2201" ht="15.75">
      <c r="L2201" s="5"/>
    </row>
    <row r="2202" ht="15.75">
      <c r="L2202" s="5"/>
    </row>
    <row r="2203" ht="15.75">
      <c r="L2203" s="5"/>
    </row>
    <row r="2204" ht="15.75">
      <c r="L2204" s="5"/>
    </row>
    <row r="2205" ht="15.75">
      <c r="L2205" s="5"/>
    </row>
    <row r="2206" ht="15.75">
      <c r="L2206" s="5"/>
    </row>
    <row r="2207" ht="15.75">
      <c r="L2207" s="5"/>
    </row>
    <row r="2208" ht="15.75">
      <c r="L2208" s="5"/>
    </row>
    <row r="2209" ht="15.75">
      <c r="L2209" s="5"/>
    </row>
    <row r="2210" ht="15.75">
      <c r="L2210" s="5"/>
    </row>
    <row r="2211" ht="15.75">
      <c r="L2211" s="5"/>
    </row>
    <row r="2212" ht="15.75">
      <c r="L2212" s="5"/>
    </row>
    <row r="2213" ht="15.75">
      <c r="L2213" s="5"/>
    </row>
    <row r="2214" ht="15.75">
      <c r="L2214" s="5"/>
    </row>
    <row r="2215" ht="15.75">
      <c r="L2215" s="5"/>
    </row>
    <row r="2216" ht="15.75">
      <c r="L2216" s="5"/>
    </row>
    <row r="2217" ht="15.75">
      <c r="L2217" s="5"/>
    </row>
    <row r="2218" ht="15.75">
      <c r="L2218" s="5"/>
    </row>
    <row r="2219" ht="15.75">
      <c r="L2219" s="5"/>
    </row>
    <row r="2220" ht="15.75">
      <c r="L2220" s="5"/>
    </row>
    <row r="2221" ht="15.75">
      <c r="L2221" s="5"/>
    </row>
    <row r="2222" ht="15.75">
      <c r="L2222" s="5"/>
    </row>
    <row r="2223" ht="15.75">
      <c r="L2223" s="5"/>
    </row>
    <row r="2224" ht="15.75">
      <c r="L2224" s="5"/>
    </row>
    <row r="2225" ht="15.75">
      <c r="L2225" s="5"/>
    </row>
    <row r="2226" ht="15.75">
      <c r="L2226" s="5"/>
    </row>
    <row r="2227" ht="15.75">
      <c r="L2227" s="5"/>
    </row>
    <row r="2228" ht="15.75">
      <c r="L2228" s="5"/>
    </row>
    <row r="2229" ht="15.75">
      <c r="L2229" s="5"/>
    </row>
    <row r="2230" ht="15.75">
      <c r="L2230" s="5"/>
    </row>
    <row r="2231" ht="15.75">
      <c r="L2231" s="5"/>
    </row>
    <row r="2232" ht="15.75">
      <c r="L2232" s="5"/>
    </row>
    <row r="2233" ht="15.75">
      <c r="L2233" s="5"/>
    </row>
    <row r="2234" ht="15.75">
      <c r="L2234" s="5"/>
    </row>
    <row r="2235" ht="15.75">
      <c r="L2235" s="5"/>
    </row>
    <row r="2236" ht="15.75">
      <c r="L2236" s="5"/>
    </row>
    <row r="2237" ht="15.75">
      <c r="L2237" s="5"/>
    </row>
    <row r="2238" ht="15.75">
      <c r="L2238" s="5"/>
    </row>
    <row r="2239" ht="15.75">
      <c r="L2239" s="5"/>
    </row>
    <row r="2240" ht="15.75">
      <c r="L2240" s="5"/>
    </row>
    <row r="2241" ht="15.75">
      <c r="L2241" s="5"/>
    </row>
    <row r="2242" ht="15.75">
      <c r="L2242" s="5"/>
    </row>
    <row r="2243" ht="15.75">
      <c r="L2243" s="5"/>
    </row>
    <row r="2244" ht="15.75">
      <c r="L2244" s="5"/>
    </row>
    <row r="2245" ht="15.75">
      <c r="L2245" s="5"/>
    </row>
    <row r="2246" ht="15.75">
      <c r="L2246" s="5"/>
    </row>
    <row r="2247" ht="15.75">
      <c r="L2247" s="5"/>
    </row>
    <row r="2248" ht="15.75">
      <c r="L2248" s="5"/>
    </row>
    <row r="2249" ht="15.75">
      <c r="L2249" s="5"/>
    </row>
    <row r="2250" ht="15.75">
      <c r="L2250" s="5"/>
    </row>
    <row r="2251" ht="15.75">
      <c r="L2251" s="5"/>
    </row>
    <row r="2252" ht="15.75">
      <c r="L2252" s="5"/>
    </row>
    <row r="2253" ht="15.75">
      <c r="L2253" s="5"/>
    </row>
    <row r="2254" ht="15.75">
      <c r="L2254" s="5"/>
    </row>
    <row r="2255" ht="15.75">
      <c r="L2255" s="5"/>
    </row>
    <row r="2256" ht="15.75">
      <c r="L2256" s="5"/>
    </row>
    <row r="2257" ht="15.75">
      <c r="L2257" s="5"/>
    </row>
    <row r="2258" ht="15.75">
      <c r="L2258" s="5"/>
    </row>
    <row r="2259" ht="15.75">
      <c r="L2259" s="5"/>
    </row>
    <row r="2260" ht="15.75">
      <c r="L2260" s="5"/>
    </row>
    <row r="2261" ht="15.75">
      <c r="L2261" s="5"/>
    </row>
    <row r="2262" ht="15.75">
      <c r="L2262" s="5"/>
    </row>
    <row r="2263" ht="15.75">
      <c r="L2263" s="5"/>
    </row>
    <row r="2264" ht="15.75">
      <c r="L2264" s="5"/>
    </row>
    <row r="2265" ht="15.75">
      <c r="L2265" s="5"/>
    </row>
    <row r="2266" ht="15.75">
      <c r="L2266" s="5"/>
    </row>
    <row r="2267" ht="15.75">
      <c r="L2267" s="5"/>
    </row>
    <row r="2268" ht="15.75">
      <c r="L2268" s="5"/>
    </row>
    <row r="2269" ht="15.75">
      <c r="L2269" s="5"/>
    </row>
    <row r="2270" ht="15.75">
      <c r="L2270" s="5"/>
    </row>
    <row r="2271" ht="15.75">
      <c r="L2271" s="5"/>
    </row>
    <row r="2272" ht="15.75">
      <c r="L2272" s="5"/>
    </row>
    <row r="2273" ht="15.75">
      <c r="L2273" s="5"/>
    </row>
    <row r="2274" ht="15.75">
      <c r="L2274" s="5"/>
    </row>
    <row r="2275" ht="15.75">
      <c r="L2275" s="5"/>
    </row>
    <row r="2276" ht="15.75">
      <c r="L2276" s="5"/>
    </row>
    <row r="2277" ht="15.75">
      <c r="L2277" s="5"/>
    </row>
    <row r="2278" ht="15.75">
      <c r="L2278" s="5"/>
    </row>
    <row r="2279" ht="15.75">
      <c r="L2279" s="5"/>
    </row>
    <row r="2280" ht="15.75">
      <c r="L2280" s="5"/>
    </row>
    <row r="2281" ht="15.75">
      <c r="L2281" s="5"/>
    </row>
    <row r="2282" ht="15.75">
      <c r="L2282" s="5"/>
    </row>
    <row r="2283" ht="15.75">
      <c r="L2283" s="5"/>
    </row>
    <row r="2284" ht="15.75">
      <c r="L2284" s="5"/>
    </row>
    <row r="2285" ht="15.75">
      <c r="L2285" s="5"/>
    </row>
    <row r="2286" ht="15.75">
      <c r="L2286" s="5"/>
    </row>
    <row r="2287" ht="15.75">
      <c r="L2287" s="5"/>
    </row>
    <row r="2288" ht="15.75">
      <c r="L2288" s="5"/>
    </row>
    <row r="2289" ht="15.75">
      <c r="L2289" s="5"/>
    </row>
    <row r="2290" ht="15.75">
      <c r="L2290" s="5"/>
    </row>
    <row r="2291" ht="15.75">
      <c r="L2291" s="5"/>
    </row>
    <row r="2292" ht="15.75">
      <c r="L2292" s="5"/>
    </row>
    <row r="2293" ht="15.75">
      <c r="L2293" s="5"/>
    </row>
    <row r="2294" ht="15.75">
      <c r="L2294" s="5"/>
    </row>
    <row r="2295" ht="15.75">
      <c r="L2295" s="5"/>
    </row>
    <row r="2296" ht="15.75">
      <c r="L2296" s="5"/>
    </row>
    <row r="2297" ht="15.75">
      <c r="L2297" s="5"/>
    </row>
    <row r="2298" ht="15.75">
      <c r="L2298" s="5"/>
    </row>
    <row r="2299" ht="15.75">
      <c r="L2299" s="5"/>
    </row>
    <row r="2300" ht="15.75">
      <c r="L2300" s="5"/>
    </row>
    <row r="2301" ht="15.75">
      <c r="L2301" s="5"/>
    </row>
    <row r="2302" ht="15.75">
      <c r="L2302" s="5"/>
    </row>
    <row r="2303" ht="15.75">
      <c r="L2303" s="5"/>
    </row>
    <row r="2304" ht="15.75">
      <c r="L2304" s="5"/>
    </row>
    <row r="2305" ht="15.75">
      <c r="L2305" s="5"/>
    </row>
    <row r="2306" ht="15.75">
      <c r="L2306" s="5"/>
    </row>
    <row r="2307" ht="15.75">
      <c r="L2307" s="5"/>
    </row>
    <row r="2308" ht="15.75">
      <c r="L2308" s="5"/>
    </row>
    <row r="2309" ht="15.75">
      <c r="L2309" s="5"/>
    </row>
    <row r="2310" ht="15.75">
      <c r="L2310" s="5"/>
    </row>
    <row r="2311" ht="15.75">
      <c r="L2311" s="5"/>
    </row>
    <row r="2312" ht="15.75">
      <c r="L2312" s="5"/>
    </row>
    <row r="2313" ht="15.75">
      <c r="L2313" s="5"/>
    </row>
    <row r="2314" ht="15.75">
      <c r="L2314" s="5"/>
    </row>
    <row r="2315" ht="15.75">
      <c r="L2315" s="5"/>
    </row>
    <row r="2316" ht="15.75">
      <c r="L2316" s="5"/>
    </row>
    <row r="2317" ht="15.75">
      <c r="L2317" s="5"/>
    </row>
    <row r="2318" ht="15.75">
      <c r="L2318" s="5"/>
    </row>
    <row r="2319" ht="15.75">
      <c r="L2319" s="5"/>
    </row>
    <row r="2320" ht="15.75">
      <c r="L2320" s="5"/>
    </row>
    <row r="2321" ht="15.75">
      <c r="L2321" s="5"/>
    </row>
    <row r="2322" ht="15.75">
      <c r="L2322" s="5"/>
    </row>
    <row r="2323" ht="15.75">
      <c r="L2323" s="5"/>
    </row>
    <row r="2324" ht="15.75">
      <c r="L2324" s="5"/>
    </row>
    <row r="2325" ht="15.75">
      <c r="L2325" s="5"/>
    </row>
    <row r="2326" ht="15.75">
      <c r="L2326" s="5"/>
    </row>
    <row r="2327" ht="15.75">
      <c r="L2327" s="5"/>
    </row>
    <row r="2328" ht="15.75">
      <c r="L2328" s="5"/>
    </row>
    <row r="2329" ht="15.75">
      <c r="L2329" s="5"/>
    </row>
    <row r="2330" ht="15.75">
      <c r="L2330" s="5"/>
    </row>
    <row r="2331" ht="15.75">
      <c r="L2331" s="5"/>
    </row>
    <row r="2332" ht="15.75">
      <c r="L2332" s="5"/>
    </row>
    <row r="2333" ht="15.75">
      <c r="L2333" s="5"/>
    </row>
    <row r="2334" ht="15.75">
      <c r="L2334" s="5"/>
    </row>
    <row r="2335" ht="15.75">
      <c r="L2335" s="5"/>
    </row>
    <row r="2336" ht="15.75">
      <c r="L2336" s="5"/>
    </row>
    <row r="2337" ht="15.75">
      <c r="L2337" s="5"/>
    </row>
    <row r="2338" ht="15.75">
      <c r="L2338" s="5"/>
    </row>
    <row r="2339" ht="15.75">
      <c r="L2339" s="5"/>
    </row>
    <row r="2340" ht="15.75">
      <c r="L2340" s="5"/>
    </row>
    <row r="2341" ht="15.75">
      <c r="L2341" s="5"/>
    </row>
    <row r="2342" ht="15.75">
      <c r="L2342" s="5"/>
    </row>
    <row r="2343" ht="15.75">
      <c r="L2343" s="5"/>
    </row>
    <row r="2344" ht="15.75">
      <c r="L2344" s="5"/>
    </row>
    <row r="2345" ht="15.75">
      <c r="L2345" s="5"/>
    </row>
    <row r="2346" ht="15.75">
      <c r="L2346" s="5"/>
    </row>
    <row r="2347" ht="15.75">
      <c r="L2347" s="5"/>
    </row>
    <row r="2348" ht="15.75">
      <c r="L2348" s="5"/>
    </row>
    <row r="2349" ht="15.75">
      <c r="L2349" s="5"/>
    </row>
    <row r="2350" ht="15.75">
      <c r="L2350" s="5"/>
    </row>
    <row r="2351" ht="15.75">
      <c r="L2351" s="5"/>
    </row>
    <row r="2352" ht="15.75">
      <c r="L2352" s="5"/>
    </row>
    <row r="2353" ht="15.75">
      <c r="L2353" s="5"/>
    </row>
    <row r="2354" ht="15.75">
      <c r="L2354" s="5"/>
    </row>
    <row r="2355" ht="15.75">
      <c r="L2355" s="5"/>
    </row>
    <row r="2356" ht="15.75">
      <c r="L2356" s="5"/>
    </row>
    <row r="2357" ht="15.75">
      <c r="L2357" s="5"/>
    </row>
    <row r="2358" ht="15.75">
      <c r="L2358" s="5"/>
    </row>
    <row r="2359" ht="15.75">
      <c r="L2359" s="5"/>
    </row>
    <row r="2360" ht="15.75">
      <c r="L2360" s="5"/>
    </row>
    <row r="2361" ht="15.75">
      <c r="L2361" s="5"/>
    </row>
    <row r="2362" ht="15.75">
      <c r="L2362" s="5"/>
    </row>
    <row r="2363" ht="15.75">
      <c r="L2363" s="5"/>
    </row>
    <row r="2364" ht="15.75">
      <c r="L2364" s="5"/>
    </row>
    <row r="2365" ht="15.75">
      <c r="L2365" s="5"/>
    </row>
    <row r="2366" ht="15.75">
      <c r="L2366" s="5"/>
    </row>
    <row r="2367" ht="15.75">
      <c r="L2367" s="5"/>
    </row>
    <row r="2368" ht="15.75">
      <c r="L2368" s="5"/>
    </row>
    <row r="2369" ht="15.75">
      <c r="L2369" s="5"/>
    </row>
    <row r="2370" ht="15.75">
      <c r="L2370" s="5"/>
    </row>
    <row r="2371" ht="15.75">
      <c r="L2371" s="5"/>
    </row>
    <row r="2372" ht="15.75">
      <c r="L2372" s="5"/>
    </row>
    <row r="2373" ht="15.75">
      <c r="L2373" s="5"/>
    </row>
    <row r="2374" ht="15.75">
      <c r="L2374" s="5"/>
    </row>
    <row r="2375" ht="15.75">
      <c r="L2375" s="5"/>
    </row>
    <row r="2376" ht="15.75">
      <c r="L2376" s="5"/>
    </row>
    <row r="2377" ht="15.75">
      <c r="L2377" s="5"/>
    </row>
    <row r="2378" ht="15.75">
      <c r="L2378" s="5"/>
    </row>
    <row r="2379" ht="15.75">
      <c r="L2379" s="5"/>
    </row>
    <row r="2380" ht="15.75">
      <c r="L2380" s="5"/>
    </row>
    <row r="2381" ht="15.75">
      <c r="L2381" s="5"/>
    </row>
    <row r="2382" ht="15.75">
      <c r="L2382" s="5"/>
    </row>
    <row r="2383" ht="15.75">
      <c r="L2383" s="5"/>
    </row>
    <row r="2384" ht="15.75">
      <c r="L2384" s="5"/>
    </row>
    <row r="2385" ht="15.75">
      <c r="L2385" s="5"/>
    </row>
    <row r="2386" ht="15.75">
      <c r="L2386" s="5"/>
    </row>
    <row r="2387" ht="15.75">
      <c r="L2387" s="5"/>
    </row>
    <row r="2388" ht="15.75">
      <c r="L2388" s="5"/>
    </row>
    <row r="2389" ht="15.75">
      <c r="L2389" s="5"/>
    </row>
    <row r="2390" ht="15.75">
      <c r="L2390" s="5"/>
    </row>
    <row r="2391" ht="15.75">
      <c r="L2391" s="5"/>
    </row>
    <row r="2392" ht="15.75">
      <c r="L2392" s="5"/>
    </row>
    <row r="2393" ht="15.75">
      <c r="L2393" s="5"/>
    </row>
    <row r="2394" ht="15.75">
      <c r="L2394" s="5"/>
    </row>
    <row r="2395" ht="15.75">
      <c r="L2395" s="5"/>
    </row>
    <row r="2396" ht="15.75">
      <c r="L2396" s="5"/>
    </row>
    <row r="2397" ht="15.75">
      <c r="L2397" s="5"/>
    </row>
    <row r="2398" ht="15.75">
      <c r="L2398" s="5"/>
    </row>
    <row r="2399" ht="15.75">
      <c r="L2399" s="5"/>
    </row>
    <row r="2400" ht="15.75">
      <c r="L2400" s="5"/>
    </row>
    <row r="2401" ht="15.75">
      <c r="L2401" s="5"/>
    </row>
    <row r="2402" ht="15.75">
      <c r="L2402" s="5"/>
    </row>
    <row r="2403" ht="15.75">
      <c r="L2403" s="5"/>
    </row>
    <row r="2404" ht="15.75">
      <c r="L2404" s="5"/>
    </row>
    <row r="2405" ht="15.75">
      <c r="L2405" s="5"/>
    </row>
    <row r="2406" ht="15.75">
      <c r="L2406" s="5"/>
    </row>
    <row r="2407" ht="15.75">
      <c r="L2407" s="5"/>
    </row>
    <row r="2408" ht="15.75">
      <c r="L2408" s="5"/>
    </row>
    <row r="2409" ht="15.75">
      <c r="L2409" s="5"/>
    </row>
    <row r="2410" ht="15.75">
      <c r="L2410" s="5"/>
    </row>
    <row r="2411" ht="15.75">
      <c r="L2411" s="5"/>
    </row>
    <row r="2412" ht="15.75">
      <c r="L2412" s="5"/>
    </row>
    <row r="2413" ht="15.75">
      <c r="L2413" s="5"/>
    </row>
    <row r="2414" ht="15.75">
      <c r="L2414" s="5"/>
    </row>
    <row r="2415" ht="15.75">
      <c r="L2415" s="5"/>
    </row>
    <row r="2416" ht="15.75">
      <c r="L2416" s="5"/>
    </row>
    <row r="2417" ht="15.75">
      <c r="L2417" s="5"/>
    </row>
    <row r="2418" ht="15.75">
      <c r="L2418" s="5"/>
    </row>
    <row r="2419" ht="15.75">
      <c r="L2419" s="5"/>
    </row>
    <row r="2420" ht="15.75">
      <c r="L2420" s="5"/>
    </row>
    <row r="2421" ht="15.75">
      <c r="L2421" s="5"/>
    </row>
    <row r="2422" ht="15.75">
      <c r="L2422" s="5"/>
    </row>
    <row r="2423" ht="15.75">
      <c r="L2423" s="5"/>
    </row>
    <row r="2424" ht="15.75">
      <c r="L2424" s="5"/>
    </row>
    <row r="2425" ht="15.75">
      <c r="L2425" s="5"/>
    </row>
    <row r="2426" ht="15.75">
      <c r="L2426" s="5"/>
    </row>
    <row r="2427" ht="15.75">
      <c r="L2427" s="5"/>
    </row>
    <row r="2428" ht="15.75">
      <c r="L2428" s="5"/>
    </row>
    <row r="2429" ht="15.75">
      <c r="L2429" s="5"/>
    </row>
    <row r="2430" ht="15.75">
      <c r="L2430" s="5"/>
    </row>
    <row r="2431" ht="15.75">
      <c r="L2431" s="5"/>
    </row>
    <row r="2432" ht="15.75">
      <c r="L2432" s="5"/>
    </row>
    <row r="2433" ht="15.75">
      <c r="L2433" s="5"/>
    </row>
    <row r="2434" ht="15.75">
      <c r="L2434" s="5"/>
    </row>
    <row r="2435" ht="15.75">
      <c r="L2435" s="5"/>
    </row>
    <row r="2436" ht="15.75">
      <c r="L2436" s="5"/>
    </row>
    <row r="2437" ht="15.75">
      <c r="L2437" s="5"/>
    </row>
    <row r="2438" ht="15.75">
      <c r="L2438" s="5"/>
    </row>
    <row r="2439" ht="15.75">
      <c r="L2439" s="5"/>
    </row>
    <row r="2440" ht="15.75">
      <c r="L2440" s="5"/>
    </row>
    <row r="2441" ht="15.75">
      <c r="L2441" s="5"/>
    </row>
    <row r="2442" ht="15.75">
      <c r="L2442" s="5"/>
    </row>
    <row r="2443" ht="15.75">
      <c r="L2443" s="5"/>
    </row>
    <row r="2444" ht="15.75">
      <c r="L2444" s="5"/>
    </row>
    <row r="2445" ht="15.75">
      <c r="L2445" s="5"/>
    </row>
    <row r="2446" ht="15.75">
      <c r="L2446" s="5"/>
    </row>
    <row r="2447" ht="15.75">
      <c r="L2447" s="5"/>
    </row>
    <row r="2448" ht="15.75">
      <c r="L2448" s="5"/>
    </row>
    <row r="2449" ht="15.75">
      <c r="L2449" s="5"/>
    </row>
    <row r="2450" ht="15.75">
      <c r="L2450" s="5"/>
    </row>
    <row r="2451" ht="15.75">
      <c r="L2451" s="5"/>
    </row>
    <row r="2452" ht="15.75">
      <c r="L2452" s="5"/>
    </row>
    <row r="2453" ht="15.75">
      <c r="L2453" s="5"/>
    </row>
    <row r="2454" ht="15.75">
      <c r="L2454" s="5"/>
    </row>
    <row r="2455" ht="15.75">
      <c r="L2455" s="5"/>
    </row>
    <row r="2456" ht="15.75">
      <c r="L2456" s="5"/>
    </row>
    <row r="2457" ht="15.75">
      <c r="L2457" s="5"/>
    </row>
    <row r="2458" ht="15.75">
      <c r="L2458" s="5"/>
    </row>
    <row r="2459" ht="15.75">
      <c r="L2459" s="5"/>
    </row>
    <row r="2460" ht="15.75">
      <c r="L2460" s="5"/>
    </row>
    <row r="2461" ht="15.75">
      <c r="L2461" s="5"/>
    </row>
    <row r="2462" ht="15.75">
      <c r="L2462" s="5"/>
    </row>
    <row r="2463" ht="15.75">
      <c r="L2463" s="5"/>
    </row>
    <row r="2464" ht="15.75">
      <c r="L2464" s="5"/>
    </row>
    <row r="2465" ht="15.75">
      <c r="L2465" s="5"/>
    </row>
    <row r="2466" ht="15.75">
      <c r="L2466" s="5"/>
    </row>
    <row r="2467" ht="15.75">
      <c r="L2467" s="5"/>
    </row>
    <row r="2468" ht="15.75">
      <c r="L2468" s="5"/>
    </row>
    <row r="2469" ht="15.75">
      <c r="L2469" s="5"/>
    </row>
    <row r="2470" ht="15.75">
      <c r="L2470" s="5"/>
    </row>
    <row r="2471" ht="15.75">
      <c r="L2471" s="5"/>
    </row>
    <row r="2472" ht="15.75">
      <c r="L2472" s="5"/>
    </row>
    <row r="2473" ht="15.75">
      <c r="L2473" s="5"/>
    </row>
    <row r="2474" ht="15.75">
      <c r="L2474" s="5"/>
    </row>
    <row r="2475" ht="15.75">
      <c r="L2475" s="5"/>
    </row>
    <row r="2476" ht="15.75">
      <c r="L2476" s="5"/>
    </row>
    <row r="2477" ht="15.75">
      <c r="L2477" s="5"/>
    </row>
    <row r="2478" ht="15.75">
      <c r="L2478" s="5"/>
    </row>
    <row r="2479" ht="15.75">
      <c r="L2479" s="5"/>
    </row>
    <row r="2480" ht="15.75">
      <c r="L2480" s="5"/>
    </row>
    <row r="2481" ht="15.75">
      <c r="L2481" s="5"/>
    </row>
    <row r="2482" ht="15.75">
      <c r="L2482" s="5"/>
    </row>
    <row r="2483" ht="15.75">
      <c r="L2483" s="5"/>
    </row>
    <row r="2484" ht="15.75">
      <c r="L2484" s="5"/>
    </row>
    <row r="2485" ht="15.75">
      <c r="L2485" s="5"/>
    </row>
    <row r="2486" ht="15.75">
      <c r="L2486" s="5"/>
    </row>
    <row r="2487" ht="15.75">
      <c r="L2487" s="5"/>
    </row>
    <row r="2488" ht="15.75">
      <c r="L2488" s="5"/>
    </row>
    <row r="2489" ht="15.75">
      <c r="L2489" s="5"/>
    </row>
    <row r="2490" ht="15.75">
      <c r="L2490" s="5"/>
    </row>
    <row r="2491" ht="15.75">
      <c r="L2491" s="5"/>
    </row>
    <row r="2492" ht="15.75">
      <c r="L2492" s="5"/>
    </row>
    <row r="2493" ht="15.75">
      <c r="L2493" s="5"/>
    </row>
    <row r="2494" ht="15.75">
      <c r="L2494" s="5"/>
    </row>
    <row r="2495" ht="15.75">
      <c r="L2495" s="5"/>
    </row>
    <row r="2496" ht="15.75">
      <c r="L2496" s="5"/>
    </row>
    <row r="2497" ht="15.75">
      <c r="L2497" s="5"/>
    </row>
    <row r="2498" ht="15.75">
      <c r="L2498" s="5"/>
    </row>
    <row r="2499" ht="15.75">
      <c r="L2499" s="5"/>
    </row>
    <row r="2500" ht="15.75">
      <c r="L2500" s="5"/>
    </row>
    <row r="2501" ht="15.75">
      <c r="L2501" s="5"/>
    </row>
    <row r="2502" ht="15.75">
      <c r="L2502" s="5"/>
    </row>
    <row r="2503" ht="15.75">
      <c r="L2503" s="5"/>
    </row>
    <row r="2504" ht="15.75">
      <c r="L2504" s="5"/>
    </row>
    <row r="2505" ht="15.75">
      <c r="L2505" s="5"/>
    </row>
    <row r="2506" ht="15.75">
      <c r="L2506" s="5"/>
    </row>
    <row r="2507" ht="15.75">
      <c r="L2507" s="5"/>
    </row>
    <row r="2508" ht="15.75">
      <c r="L2508" s="5"/>
    </row>
    <row r="2509" ht="15.75">
      <c r="L2509" s="5"/>
    </row>
    <row r="2510" ht="15.75">
      <c r="L2510" s="5"/>
    </row>
    <row r="2511" ht="15.75">
      <c r="L2511" s="5"/>
    </row>
    <row r="2512" ht="15.75">
      <c r="L2512" s="5"/>
    </row>
    <row r="2513" ht="15.75">
      <c r="L2513" s="5"/>
    </row>
    <row r="2514" ht="15.75">
      <c r="L2514" s="5"/>
    </row>
    <row r="2515" ht="15.75">
      <c r="L2515" s="5"/>
    </row>
    <row r="2516" ht="15.75">
      <c r="L2516" s="5"/>
    </row>
    <row r="2517" ht="15.75">
      <c r="L2517" s="5"/>
    </row>
    <row r="2518" ht="15.75">
      <c r="L2518" s="5"/>
    </row>
    <row r="2519" ht="15.75">
      <c r="L2519" s="5"/>
    </row>
    <row r="2520" ht="15.75">
      <c r="L2520" s="5"/>
    </row>
    <row r="2521" ht="15.75">
      <c r="L2521" s="5"/>
    </row>
    <row r="2522" ht="15.75">
      <c r="L2522" s="5"/>
    </row>
    <row r="2523" ht="15.75">
      <c r="L2523" s="5"/>
    </row>
    <row r="2524" ht="15.75">
      <c r="L2524" s="5"/>
    </row>
    <row r="2525" ht="15.75">
      <c r="L2525" s="5"/>
    </row>
    <row r="2526" ht="15.75">
      <c r="L2526" s="5"/>
    </row>
    <row r="2527" ht="15.75">
      <c r="L2527" s="5"/>
    </row>
    <row r="2528" ht="15.75">
      <c r="L2528" s="5"/>
    </row>
    <row r="2529" ht="15.75">
      <c r="L2529" s="5"/>
    </row>
    <row r="2530" ht="15.75">
      <c r="L2530" s="5"/>
    </row>
    <row r="2531" ht="15.75">
      <c r="L2531" s="5"/>
    </row>
    <row r="2532" ht="15.75">
      <c r="L2532" s="5"/>
    </row>
    <row r="2533" ht="15.75">
      <c r="L2533" s="5"/>
    </row>
    <row r="2534" ht="15.75">
      <c r="L2534" s="5"/>
    </row>
    <row r="2535" ht="15.75">
      <c r="L2535" s="5"/>
    </row>
    <row r="2536" ht="15.75">
      <c r="L2536" s="5"/>
    </row>
    <row r="2537" ht="15.75">
      <c r="L2537" s="5"/>
    </row>
    <row r="2538" ht="15.75">
      <c r="L2538" s="5"/>
    </row>
    <row r="2539" ht="15.75">
      <c r="L2539" s="5"/>
    </row>
    <row r="2540" ht="15.75">
      <c r="L2540" s="5"/>
    </row>
    <row r="2541" ht="15.75">
      <c r="L2541" s="5"/>
    </row>
    <row r="2542" ht="15.75">
      <c r="L2542" s="5"/>
    </row>
    <row r="2543" ht="15.75">
      <c r="L2543" s="5"/>
    </row>
    <row r="2544" ht="15.75">
      <c r="L2544" s="5"/>
    </row>
    <row r="2545" ht="15.75">
      <c r="L2545" s="5"/>
    </row>
    <row r="2546" ht="15.75">
      <c r="L2546" s="5"/>
    </row>
    <row r="2547" ht="15.75">
      <c r="L2547" s="5"/>
    </row>
    <row r="2548" ht="15.75">
      <c r="L2548" s="5"/>
    </row>
    <row r="2549" ht="15.75">
      <c r="L2549" s="5"/>
    </row>
    <row r="2550" ht="15.75">
      <c r="L2550" s="5"/>
    </row>
    <row r="2551" ht="15.75">
      <c r="L2551" s="5"/>
    </row>
    <row r="2552" ht="15.75">
      <c r="L2552" s="5"/>
    </row>
    <row r="2553" ht="15.75">
      <c r="L2553" s="5"/>
    </row>
    <row r="2554" ht="15.75">
      <c r="L2554" s="5"/>
    </row>
    <row r="2555" ht="15.75">
      <c r="L2555" s="5"/>
    </row>
    <row r="2556" ht="15.75">
      <c r="L2556" s="5"/>
    </row>
    <row r="2557" ht="15.75">
      <c r="L2557" s="5"/>
    </row>
    <row r="2558" ht="15.75">
      <c r="L2558" s="5"/>
    </row>
    <row r="2559" ht="15.75">
      <c r="L2559" s="5"/>
    </row>
    <row r="2560" ht="15.75">
      <c r="L2560" s="5"/>
    </row>
    <row r="2561" ht="15.75">
      <c r="L2561" s="5"/>
    </row>
    <row r="2562" ht="15.75">
      <c r="L2562" s="5"/>
    </row>
    <row r="2563" ht="15.75">
      <c r="L2563" s="5"/>
    </row>
    <row r="2564" ht="15.75">
      <c r="L2564" s="5"/>
    </row>
    <row r="2565" ht="15.75">
      <c r="L2565" s="5"/>
    </row>
    <row r="2566" ht="15.75">
      <c r="L2566" s="5"/>
    </row>
    <row r="2567" ht="15.75">
      <c r="L2567" s="5"/>
    </row>
    <row r="2568" ht="15.75">
      <c r="L2568" s="5"/>
    </row>
    <row r="2569" ht="15.75">
      <c r="L2569" s="5"/>
    </row>
    <row r="2570" ht="15.75">
      <c r="L2570" s="5"/>
    </row>
    <row r="2571" ht="15.75">
      <c r="L2571" s="5"/>
    </row>
    <row r="2572" ht="15.75">
      <c r="L2572" s="5"/>
    </row>
    <row r="2573" ht="15.75">
      <c r="L2573" s="5"/>
    </row>
    <row r="2574" ht="15.75">
      <c r="L2574" s="5"/>
    </row>
    <row r="2575" ht="15.75">
      <c r="L2575" s="5"/>
    </row>
    <row r="2576" ht="15.75">
      <c r="L2576" s="5"/>
    </row>
    <row r="2577" ht="15.75">
      <c r="L2577" s="5"/>
    </row>
    <row r="2578" ht="15.75">
      <c r="L2578" s="5"/>
    </row>
    <row r="2579" ht="15.75">
      <c r="L2579" s="5"/>
    </row>
    <row r="2580" ht="15.75">
      <c r="L2580" s="5"/>
    </row>
    <row r="2581" ht="15.75">
      <c r="L2581" s="5"/>
    </row>
    <row r="2582" ht="15.75">
      <c r="L2582" s="5"/>
    </row>
    <row r="2583" ht="15.75">
      <c r="L2583" s="5"/>
    </row>
    <row r="2584" ht="15.75">
      <c r="L2584" s="5"/>
    </row>
    <row r="2585" ht="15.75">
      <c r="L2585" s="5"/>
    </row>
    <row r="2586" ht="15.75">
      <c r="L2586" s="5"/>
    </row>
    <row r="2587" ht="15.75">
      <c r="L2587" s="5"/>
    </row>
    <row r="2588" ht="15.75">
      <c r="L2588" s="5"/>
    </row>
    <row r="2589" ht="15.75">
      <c r="L2589" s="5"/>
    </row>
    <row r="2590" ht="15.75">
      <c r="L2590" s="5"/>
    </row>
    <row r="2591" ht="15.75">
      <c r="L2591" s="5"/>
    </row>
    <row r="2592" ht="15.75">
      <c r="L2592" s="5"/>
    </row>
    <row r="2593" ht="15.75">
      <c r="L2593" s="5"/>
    </row>
    <row r="2594" ht="15.75">
      <c r="L2594" s="5"/>
    </row>
    <row r="2595" ht="15.75">
      <c r="L2595" s="5"/>
    </row>
    <row r="2596" ht="15.75">
      <c r="L2596" s="5"/>
    </row>
    <row r="2597" ht="15.75">
      <c r="L2597" s="5"/>
    </row>
    <row r="2598" ht="15.75">
      <c r="L2598" s="5"/>
    </row>
    <row r="2599" ht="15.75">
      <c r="L2599" s="5"/>
    </row>
    <row r="2600" ht="15.75">
      <c r="L2600" s="5"/>
    </row>
    <row r="2601" ht="15.75">
      <c r="L2601" s="5"/>
    </row>
    <row r="2602" ht="15.75">
      <c r="L2602" s="5"/>
    </row>
    <row r="2603" ht="15.75">
      <c r="L2603" s="5"/>
    </row>
    <row r="2604" ht="15.75">
      <c r="L2604" s="5"/>
    </row>
    <row r="2605" ht="15.75">
      <c r="L2605" s="5"/>
    </row>
    <row r="2606" ht="15.75">
      <c r="L2606" s="5"/>
    </row>
    <row r="2607" ht="15.75">
      <c r="L2607" s="5"/>
    </row>
    <row r="2608" ht="15.75">
      <c r="L2608" s="5"/>
    </row>
    <row r="2609" ht="15.75">
      <c r="L2609" s="5"/>
    </row>
    <row r="2610" ht="15.75">
      <c r="L2610" s="5"/>
    </row>
    <row r="2611" ht="15.75">
      <c r="L2611" s="5"/>
    </row>
    <row r="2612" ht="15.75">
      <c r="L2612" s="5"/>
    </row>
    <row r="2613" ht="15.75">
      <c r="L2613" s="5"/>
    </row>
    <row r="2614" ht="15.75">
      <c r="L2614" s="5"/>
    </row>
    <row r="2615" ht="15.75">
      <c r="L2615" s="5"/>
    </row>
    <row r="2616" ht="15.75">
      <c r="L2616" s="5"/>
    </row>
    <row r="2617" ht="15.75">
      <c r="L2617" s="5"/>
    </row>
    <row r="2618" ht="15.75">
      <c r="L2618" s="5"/>
    </row>
    <row r="2619" ht="15.75">
      <c r="L2619" s="5"/>
    </row>
    <row r="2620" ht="15.75">
      <c r="L2620" s="5"/>
    </row>
    <row r="2621" ht="15.75">
      <c r="L2621" s="5"/>
    </row>
    <row r="2622" ht="15.75">
      <c r="L2622" s="5"/>
    </row>
    <row r="2623" ht="15.75">
      <c r="L2623" s="5"/>
    </row>
    <row r="2624" ht="15.75">
      <c r="L2624" s="5"/>
    </row>
    <row r="2625" ht="15.75">
      <c r="L2625" s="5"/>
    </row>
    <row r="2626" ht="15.75">
      <c r="L2626" s="5"/>
    </row>
    <row r="2627" ht="15.75">
      <c r="L2627" s="5"/>
    </row>
    <row r="2628" ht="15.75">
      <c r="L2628" s="5"/>
    </row>
    <row r="2629" ht="15.75">
      <c r="L2629" s="5"/>
    </row>
    <row r="2630" ht="15.75">
      <c r="L2630" s="5"/>
    </row>
    <row r="2631" ht="15.75">
      <c r="L2631" s="5"/>
    </row>
    <row r="2632" ht="15.75">
      <c r="L2632" s="5"/>
    </row>
    <row r="2633" ht="15.75">
      <c r="L2633" s="5"/>
    </row>
    <row r="2634" ht="15.75">
      <c r="L2634" s="5"/>
    </row>
    <row r="2635" ht="15.75">
      <c r="L2635" s="5"/>
    </row>
    <row r="2636" ht="15.75">
      <c r="L2636" s="5"/>
    </row>
    <row r="2637" ht="15.75">
      <c r="L2637" s="5"/>
    </row>
    <row r="2638" ht="15.75">
      <c r="L2638" s="5"/>
    </row>
    <row r="2639" ht="15.75">
      <c r="L2639" s="5"/>
    </row>
    <row r="2640" ht="15.75">
      <c r="L2640" s="5"/>
    </row>
    <row r="2641" ht="15.75">
      <c r="L2641" s="5"/>
    </row>
    <row r="2642" ht="15.75">
      <c r="L2642" s="5"/>
    </row>
    <row r="2643" ht="15.75">
      <c r="L2643" s="5"/>
    </row>
    <row r="2644" ht="15.75">
      <c r="L2644" s="5"/>
    </row>
    <row r="2645" ht="15.75">
      <c r="L2645" s="5"/>
    </row>
    <row r="2646" ht="15.75">
      <c r="L2646" s="5"/>
    </row>
    <row r="2647" ht="15.75">
      <c r="L2647" s="5"/>
    </row>
    <row r="2648" ht="15.75">
      <c r="L2648" s="5"/>
    </row>
    <row r="2649" ht="15.75">
      <c r="L2649" s="5"/>
    </row>
    <row r="2650" ht="15.75">
      <c r="L2650" s="5"/>
    </row>
    <row r="2651" ht="15.75">
      <c r="L2651" s="5"/>
    </row>
    <row r="2652" ht="15.75">
      <c r="L2652" s="5"/>
    </row>
    <row r="2653" ht="15.75">
      <c r="L2653" s="5"/>
    </row>
    <row r="2654" ht="15.75">
      <c r="L2654" s="5"/>
    </row>
    <row r="2655" ht="15.75">
      <c r="L2655" s="5"/>
    </row>
    <row r="2656" ht="15.75">
      <c r="L2656" s="5"/>
    </row>
    <row r="2657" ht="15.75">
      <c r="L2657" s="5"/>
    </row>
    <row r="2658" ht="15.75">
      <c r="L2658" s="5"/>
    </row>
    <row r="2659" ht="15.75">
      <c r="L2659" s="5"/>
    </row>
    <row r="2660" ht="15.75">
      <c r="L2660" s="5"/>
    </row>
    <row r="2661" ht="15.75">
      <c r="L2661" s="5"/>
    </row>
    <row r="2662" ht="15.75">
      <c r="L2662" s="5"/>
    </row>
    <row r="2663" ht="15.75">
      <c r="L2663" s="5"/>
    </row>
    <row r="2664" ht="15.75">
      <c r="L2664" s="5"/>
    </row>
    <row r="2665" ht="15.75">
      <c r="L2665" s="5"/>
    </row>
    <row r="2666" ht="15.75">
      <c r="L2666" s="5"/>
    </row>
    <row r="2667" ht="15.75">
      <c r="L2667" s="5"/>
    </row>
    <row r="2668" ht="15.75">
      <c r="L2668" s="5"/>
    </row>
    <row r="2669" ht="15.75">
      <c r="L2669" s="5"/>
    </row>
    <row r="2670" ht="15.75">
      <c r="L2670" s="5"/>
    </row>
    <row r="2671" ht="15.75">
      <c r="L2671" s="5"/>
    </row>
    <row r="2672" ht="15.75">
      <c r="L2672" s="5"/>
    </row>
    <row r="2673" ht="15.75">
      <c r="L2673" s="5"/>
    </row>
    <row r="2674" ht="15.75">
      <c r="L2674" s="5"/>
    </row>
    <row r="2675" ht="15.75">
      <c r="L2675" s="5"/>
    </row>
    <row r="2676" ht="15.75">
      <c r="L2676" s="5"/>
    </row>
    <row r="2677" ht="15.75">
      <c r="L2677" s="5"/>
    </row>
    <row r="2678" ht="15.75">
      <c r="L2678" s="5"/>
    </row>
    <row r="2679" ht="15.75">
      <c r="L2679" s="5"/>
    </row>
    <row r="2680" ht="15.75">
      <c r="L2680" s="5"/>
    </row>
    <row r="2681" ht="15.75">
      <c r="L2681" s="5"/>
    </row>
    <row r="2682" ht="15.75">
      <c r="L2682" s="5"/>
    </row>
    <row r="2683" ht="15.75">
      <c r="L2683" s="5"/>
    </row>
    <row r="2684" ht="15.75">
      <c r="L2684" s="5"/>
    </row>
    <row r="2685" ht="15.75">
      <c r="L2685" s="5"/>
    </row>
    <row r="2686" ht="15.75">
      <c r="L2686" s="5"/>
    </row>
    <row r="2687" ht="15.75">
      <c r="L2687" s="5"/>
    </row>
    <row r="2688" ht="15.75">
      <c r="L2688" s="5"/>
    </row>
    <row r="2689" ht="15.75">
      <c r="L2689" s="5"/>
    </row>
    <row r="2690" ht="15.75">
      <c r="L2690" s="5"/>
    </row>
    <row r="2691" ht="15.75">
      <c r="L2691" s="5"/>
    </row>
    <row r="2692" ht="15.75">
      <c r="L2692" s="5"/>
    </row>
    <row r="2693" ht="15.75">
      <c r="L2693" s="5"/>
    </row>
    <row r="2694" ht="15.75">
      <c r="L2694" s="5"/>
    </row>
    <row r="2695" ht="15.75">
      <c r="L2695" s="5"/>
    </row>
    <row r="2696" ht="15.75">
      <c r="L2696" s="5"/>
    </row>
    <row r="2697" ht="15.75">
      <c r="L2697" s="5"/>
    </row>
    <row r="2698" ht="15.75">
      <c r="L2698" s="5"/>
    </row>
    <row r="2699" ht="15.75">
      <c r="L2699" s="5"/>
    </row>
    <row r="2700" ht="15.75">
      <c r="L2700" s="5"/>
    </row>
    <row r="2701" ht="15.75">
      <c r="L2701" s="5"/>
    </row>
    <row r="2702" ht="15.75">
      <c r="L2702" s="5"/>
    </row>
    <row r="2703" ht="15.75">
      <c r="L2703" s="5"/>
    </row>
    <row r="2704" ht="15.75">
      <c r="L2704" s="5"/>
    </row>
    <row r="2705" ht="15.75">
      <c r="L2705" s="5"/>
    </row>
    <row r="2706" ht="15.75">
      <c r="L2706" s="5"/>
    </row>
    <row r="2707" ht="15.75">
      <c r="L2707" s="5"/>
    </row>
    <row r="2708" ht="15.75">
      <c r="L2708" s="5"/>
    </row>
    <row r="2709" ht="15.75">
      <c r="L2709" s="5"/>
    </row>
    <row r="2710" ht="15.75">
      <c r="L2710" s="5"/>
    </row>
    <row r="2711" ht="15.75">
      <c r="L2711" s="5"/>
    </row>
    <row r="2712" ht="15.75">
      <c r="L2712" s="5"/>
    </row>
    <row r="2713" ht="15.75">
      <c r="L2713" s="5"/>
    </row>
    <row r="2714" ht="15.75">
      <c r="L2714" s="5"/>
    </row>
    <row r="2715" ht="15.75">
      <c r="L2715" s="5"/>
    </row>
    <row r="2716" ht="15.75">
      <c r="L2716" s="5"/>
    </row>
    <row r="2717" ht="15.75">
      <c r="L2717" s="5"/>
    </row>
    <row r="2718" ht="15.75">
      <c r="L2718" s="5"/>
    </row>
    <row r="2719" ht="15.75">
      <c r="L2719" s="5"/>
    </row>
    <row r="2720" ht="15.75">
      <c r="L2720" s="5"/>
    </row>
    <row r="2721" ht="15.75">
      <c r="L2721" s="5"/>
    </row>
    <row r="2722" ht="15.75">
      <c r="L2722" s="5"/>
    </row>
    <row r="2723" ht="15.75">
      <c r="L2723" s="5"/>
    </row>
    <row r="2724" ht="15.75">
      <c r="L2724" s="5"/>
    </row>
    <row r="2725" ht="15.75">
      <c r="L2725" s="5"/>
    </row>
    <row r="2726" ht="15.75">
      <c r="L2726" s="5"/>
    </row>
    <row r="2727" ht="15.75">
      <c r="L2727" s="5"/>
    </row>
    <row r="2728" ht="15.75">
      <c r="L2728" s="5"/>
    </row>
    <row r="2729" ht="15.75">
      <c r="L2729" s="5"/>
    </row>
    <row r="2730" ht="15.75">
      <c r="L2730" s="5"/>
    </row>
    <row r="2731" ht="15.75">
      <c r="L2731" s="5"/>
    </row>
    <row r="2732" ht="15.75">
      <c r="L2732" s="5"/>
    </row>
    <row r="2733" ht="15.75">
      <c r="L2733" s="5"/>
    </row>
    <row r="2734" ht="15.75">
      <c r="L2734" s="5"/>
    </row>
    <row r="2735" ht="15.75">
      <c r="L2735" s="5"/>
    </row>
    <row r="2736" ht="15.75">
      <c r="L2736" s="5"/>
    </row>
    <row r="2737" ht="15.75">
      <c r="L2737" s="5"/>
    </row>
    <row r="2738" ht="15.75">
      <c r="L2738" s="5"/>
    </row>
    <row r="2739" ht="15.75">
      <c r="L2739" s="5"/>
    </row>
    <row r="2740" ht="15.75">
      <c r="L2740" s="5"/>
    </row>
    <row r="2741" ht="15.75">
      <c r="L2741" s="5"/>
    </row>
    <row r="2742" ht="15.75">
      <c r="L2742" s="5"/>
    </row>
    <row r="2743" ht="15.75">
      <c r="L2743" s="5"/>
    </row>
    <row r="2744" ht="15.75">
      <c r="L2744" s="5"/>
    </row>
    <row r="2745" ht="15.75">
      <c r="L2745" s="5"/>
    </row>
    <row r="2746" ht="15.75">
      <c r="L2746" s="5"/>
    </row>
    <row r="2747" ht="15.75">
      <c r="L2747" s="5"/>
    </row>
    <row r="2748" ht="15.75">
      <c r="L2748" s="5"/>
    </row>
    <row r="2749" ht="15.75">
      <c r="L2749" s="5"/>
    </row>
    <row r="2750" ht="15.75">
      <c r="L2750" s="5"/>
    </row>
    <row r="2751" ht="15.75">
      <c r="L2751" s="5"/>
    </row>
    <row r="2752" ht="15.75">
      <c r="L2752" s="5"/>
    </row>
    <row r="2753" ht="15.75">
      <c r="L2753" s="5"/>
    </row>
    <row r="2754" ht="15.75">
      <c r="L2754" s="5"/>
    </row>
    <row r="2755" ht="15.75">
      <c r="L2755" s="5"/>
    </row>
    <row r="2756" ht="15.75">
      <c r="L2756" s="5"/>
    </row>
    <row r="2757" ht="15.75">
      <c r="L2757" s="5"/>
    </row>
    <row r="2758" ht="15.75">
      <c r="L2758" s="5"/>
    </row>
    <row r="2759" ht="15.75">
      <c r="L2759" s="5"/>
    </row>
    <row r="2760" ht="15.75">
      <c r="L2760" s="5"/>
    </row>
    <row r="2761" ht="15.75">
      <c r="L2761" s="5"/>
    </row>
    <row r="2762" ht="15.75">
      <c r="L2762" s="5"/>
    </row>
    <row r="2763" ht="15.75">
      <c r="L2763" s="5"/>
    </row>
    <row r="2764" ht="15.75">
      <c r="L2764" s="5"/>
    </row>
    <row r="2765" ht="15.75">
      <c r="L2765" s="5"/>
    </row>
    <row r="2766" ht="15.75">
      <c r="L2766" s="5"/>
    </row>
    <row r="2767" ht="15.75">
      <c r="L2767" s="5"/>
    </row>
    <row r="2768" ht="15.75">
      <c r="L2768" s="5"/>
    </row>
    <row r="2769" ht="15.75">
      <c r="L2769" s="5"/>
    </row>
    <row r="2770" ht="15.75">
      <c r="L2770" s="5"/>
    </row>
    <row r="2771" ht="15.75">
      <c r="L2771" s="5"/>
    </row>
    <row r="2772" ht="15.75">
      <c r="L2772" s="5"/>
    </row>
    <row r="2773" ht="15.75">
      <c r="L2773" s="5"/>
    </row>
    <row r="2774" ht="15.75">
      <c r="L2774" s="5"/>
    </row>
    <row r="2775" ht="15.75">
      <c r="L2775" s="5"/>
    </row>
    <row r="2776" ht="15.75">
      <c r="L2776" s="5"/>
    </row>
    <row r="2777" ht="15.75">
      <c r="L2777" s="5"/>
    </row>
    <row r="2778" ht="15.75">
      <c r="L2778" s="5"/>
    </row>
    <row r="2779" ht="15.75">
      <c r="L2779" s="5"/>
    </row>
    <row r="2780" ht="15.75">
      <c r="L2780" s="5"/>
    </row>
    <row r="2781" ht="15.75">
      <c r="L2781" s="5"/>
    </row>
    <row r="2782" ht="15.75">
      <c r="L2782" s="5"/>
    </row>
    <row r="2783" ht="15.75">
      <c r="L2783" s="5"/>
    </row>
    <row r="2784" ht="15.75">
      <c r="L2784" s="5"/>
    </row>
    <row r="2785" ht="15.75">
      <c r="L2785" s="5"/>
    </row>
    <row r="2786" ht="15.75">
      <c r="L2786" s="5"/>
    </row>
    <row r="2787" ht="15.75">
      <c r="L2787" s="5"/>
    </row>
    <row r="2788" ht="15.75">
      <c r="L2788" s="5"/>
    </row>
    <row r="2789" ht="15.75">
      <c r="L2789" s="5"/>
    </row>
    <row r="2790" ht="15.75">
      <c r="L2790" s="5"/>
    </row>
    <row r="2791" ht="15.75">
      <c r="L2791" s="5"/>
    </row>
    <row r="2792" ht="15.75">
      <c r="L2792" s="5"/>
    </row>
    <row r="2793" ht="15.75">
      <c r="L2793" s="5"/>
    </row>
    <row r="2794" ht="15.75">
      <c r="L2794" s="5"/>
    </row>
    <row r="2795" ht="15.75">
      <c r="L2795" s="5"/>
    </row>
    <row r="2796" ht="15.75">
      <c r="L2796" s="5"/>
    </row>
    <row r="2797" ht="15.75">
      <c r="L2797" s="5"/>
    </row>
    <row r="2798" ht="15.75">
      <c r="L2798" s="5"/>
    </row>
    <row r="2799" ht="15.75">
      <c r="L2799" s="5"/>
    </row>
    <row r="2800" ht="15.75">
      <c r="L2800" s="5"/>
    </row>
    <row r="2801" ht="15.75">
      <c r="L2801" s="5"/>
    </row>
    <row r="2802" ht="15.75">
      <c r="L2802" s="5"/>
    </row>
    <row r="2803" ht="15.75">
      <c r="L2803" s="5"/>
    </row>
    <row r="2804" ht="15.75">
      <c r="L2804" s="5"/>
    </row>
    <row r="2805" ht="15.75">
      <c r="L2805" s="5"/>
    </row>
    <row r="2806" ht="15.75">
      <c r="L2806" s="5"/>
    </row>
    <row r="2807" ht="15.75">
      <c r="L2807" s="5"/>
    </row>
    <row r="2808" ht="15.75">
      <c r="L2808" s="5"/>
    </row>
    <row r="2809" ht="15.75">
      <c r="L2809" s="5"/>
    </row>
    <row r="2810" ht="15.75">
      <c r="L2810" s="5"/>
    </row>
    <row r="2811" ht="15.75">
      <c r="L2811" s="5"/>
    </row>
    <row r="2812" ht="15.75">
      <c r="L2812" s="5"/>
    </row>
    <row r="2813" ht="15.75">
      <c r="L2813" s="5"/>
    </row>
    <row r="2814" ht="15.75">
      <c r="L2814" s="5"/>
    </row>
    <row r="2815" ht="15.75">
      <c r="L2815" s="5"/>
    </row>
    <row r="2816" ht="15.75">
      <c r="L2816" s="5"/>
    </row>
    <row r="2817" ht="15.75">
      <c r="L2817" s="5"/>
    </row>
    <row r="2818" ht="15.75">
      <c r="L2818" s="5"/>
    </row>
    <row r="2819" ht="15.75">
      <c r="L2819" s="5"/>
    </row>
    <row r="2820" ht="15.75">
      <c r="L2820" s="5"/>
    </row>
    <row r="2821" ht="15.75">
      <c r="L2821" s="5"/>
    </row>
    <row r="2822" ht="15.75">
      <c r="L2822" s="5"/>
    </row>
    <row r="2823" ht="15.75">
      <c r="L2823" s="5"/>
    </row>
    <row r="2824" ht="15.75">
      <c r="L2824" s="5"/>
    </row>
    <row r="2825" ht="15.75">
      <c r="L2825" s="5"/>
    </row>
    <row r="2826" ht="15.75">
      <c r="L2826" s="5"/>
    </row>
    <row r="2827" ht="15.75">
      <c r="L2827" s="5"/>
    </row>
    <row r="2828" ht="15.75">
      <c r="L2828" s="5"/>
    </row>
    <row r="2829" ht="15.75">
      <c r="L2829" s="5"/>
    </row>
    <row r="2830" ht="15.75">
      <c r="L2830" s="5"/>
    </row>
    <row r="2831" ht="15.75">
      <c r="L2831" s="5"/>
    </row>
    <row r="2832" ht="15.75">
      <c r="L2832" s="5"/>
    </row>
    <row r="2833" ht="15.75">
      <c r="L2833" s="5"/>
    </row>
    <row r="2834" ht="15.75">
      <c r="L2834" s="5"/>
    </row>
    <row r="2835" ht="15.75">
      <c r="L2835" s="5"/>
    </row>
    <row r="2836" ht="15.75">
      <c r="L2836" s="5"/>
    </row>
    <row r="2837" ht="15.75">
      <c r="L2837" s="5"/>
    </row>
    <row r="2838" ht="15.75">
      <c r="L2838" s="5"/>
    </row>
    <row r="2839" ht="15.75">
      <c r="L2839" s="5"/>
    </row>
    <row r="2840" ht="15.75">
      <c r="L2840" s="5"/>
    </row>
    <row r="2841" ht="15.75">
      <c r="L2841" s="5"/>
    </row>
    <row r="2842" ht="15.75">
      <c r="L2842" s="5"/>
    </row>
    <row r="2843" ht="15.75">
      <c r="L2843" s="5"/>
    </row>
    <row r="2844" ht="15.75">
      <c r="L2844" s="5"/>
    </row>
    <row r="2845" ht="15.75">
      <c r="L2845" s="5"/>
    </row>
    <row r="2846" ht="15.75">
      <c r="L2846" s="5"/>
    </row>
    <row r="2847" ht="15.75">
      <c r="L2847" s="5"/>
    </row>
    <row r="2848" ht="15.75">
      <c r="L2848" s="5"/>
    </row>
    <row r="2849" ht="15.75">
      <c r="L2849" s="5"/>
    </row>
    <row r="2850" ht="15.75">
      <c r="L2850" s="5"/>
    </row>
    <row r="2851" ht="15.75">
      <c r="L2851" s="5"/>
    </row>
    <row r="2852" ht="15.75">
      <c r="L2852" s="5"/>
    </row>
    <row r="2853" ht="15.75">
      <c r="L2853" s="5"/>
    </row>
    <row r="2854" ht="15.75">
      <c r="L2854" s="5"/>
    </row>
    <row r="2855" ht="15.75">
      <c r="L2855" s="5"/>
    </row>
    <row r="2856" ht="15.75">
      <c r="L2856" s="5"/>
    </row>
    <row r="2857" ht="15.75">
      <c r="L2857" s="5"/>
    </row>
    <row r="2858" ht="15.75">
      <c r="L2858" s="5"/>
    </row>
    <row r="2859" ht="15.75">
      <c r="L2859" s="5"/>
    </row>
    <row r="2860" ht="15.75">
      <c r="L2860" s="5"/>
    </row>
    <row r="2861" ht="15.75">
      <c r="L2861" s="5"/>
    </row>
    <row r="2862" ht="15.75">
      <c r="L2862" s="5"/>
    </row>
    <row r="2863" ht="15.75">
      <c r="L2863" s="5"/>
    </row>
    <row r="2864" ht="15.75">
      <c r="L2864" s="5"/>
    </row>
    <row r="2865" ht="15.75">
      <c r="L2865" s="5"/>
    </row>
    <row r="2866" ht="15.75">
      <c r="L2866" s="5"/>
    </row>
    <row r="2867" ht="15.75">
      <c r="L2867" s="5"/>
    </row>
    <row r="2868" ht="15.75">
      <c r="L2868" s="5"/>
    </row>
    <row r="2869" ht="15.75">
      <c r="L2869" s="5"/>
    </row>
    <row r="2870" ht="15.75">
      <c r="L2870" s="5"/>
    </row>
    <row r="2871" ht="15.75">
      <c r="L2871" s="5"/>
    </row>
    <row r="2872" ht="15.75">
      <c r="L2872" s="5"/>
    </row>
    <row r="2873" ht="15.75">
      <c r="L2873" s="5"/>
    </row>
    <row r="2874" ht="15.75">
      <c r="L2874" s="5"/>
    </row>
    <row r="2875" ht="15.75">
      <c r="L2875" s="5"/>
    </row>
    <row r="2876" ht="15.75">
      <c r="L2876" s="5"/>
    </row>
    <row r="2877" ht="15.75">
      <c r="L2877" s="5"/>
    </row>
    <row r="2878" ht="15.75">
      <c r="L2878" s="5"/>
    </row>
    <row r="2879" ht="15.75">
      <c r="L2879" s="5"/>
    </row>
    <row r="2880" ht="15.75">
      <c r="L2880" s="5"/>
    </row>
    <row r="2881" ht="15.75">
      <c r="L2881" s="5"/>
    </row>
    <row r="2882" ht="15.75">
      <c r="L2882" s="5"/>
    </row>
    <row r="2883" ht="15.75">
      <c r="L2883" s="5"/>
    </row>
    <row r="2884" ht="15.75">
      <c r="L2884" s="5"/>
    </row>
    <row r="2885" ht="15.75">
      <c r="L2885" s="5"/>
    </row>
    <row r="2886" ht="15.75">
      <c r="L2886" s="5"/>
    </row>
    <row r="2887" ht="15.75">
      <c r="L2887" s="5"/>
    </row>
    <row r="2888" ht="15.75">
      <c r="L2888" s="5"/>
    </row>
    <row r="2889" ht="15.75">
      <c r="L2889" s="5"/>
    </row>
    <row r="2890" ht="15.75">
      <c r="L2890" s="5"/>
    </row>
    <row r="2891" ht="15.75">
      <c r="L2891" s="5"/>
    </row>
    <row r="2892" ht="15.75">
      <c r="L2892" s="5"/>
    </row>
    <row r="2893" ht="15.75">
      <c r="L2893" s="5"/>
    </row>
    <row r="2894" ht="15.75">
      <c r="L2894" s="5"/>
    </row>
    <row r="2895" ht="15.75">
      <c r="L2895" s="5"/>
    </row>
    <row r="2896" ht="15.75">
      <c r="L2896" s="5"/>
    </row>
    <row r="2897" ht="15.75">
      <c r="L2897" s="5"/>
    </row>
    <row r="2898" ht="15.75">
      <c r="L2898" s="5"/>
    </row>
    <row r="2899" ht="15.75">
      <c r="L2899" s="5"/>
    </row>
    <row r="2900" ht="15.75">
      <c r="L2900" s="5"/>
    </row>
    <row r="2901" ht="15.75">
      <c r="L2901" s="5"/>
    </row>
    <row r="2902" ht="15.75">
      <c r="L2902" s="5"/>
    </row>
    <row r="2903" ht="15.75">
      <c r="L2903" s="5"/>
    </row>
    <row r="2904" ht="15.75">
      <c r="L2904" s="5"/>
    </row>
    <row r="2905" ht="15.75">
      <c r="L2905" s="5"/>
    </row>
    <row r="2906" ht="15.75">
      <c r="L2906" s="5"/>
    </row>
    <row r="2907" ht="15.75">
      <c r="L2907" s="5"/>
    </row>
    <row r="2908" ht="15.75">
      <c r="L2908" s="5"/>
    </row>
    <row r="2909" ht="15.75">
      <c r="L2909" s="5"/>
    </row>
    <row r="2910" ht="15.75">
      <c r="L2910" s="5"/>
    </row>
    <row r="2911" ht="15.75">
      <c r="L2911" s="5"/>
    </row>
    <row r="2912" ht="15.75">
      <c r="L2912" s="5"/>
    </row>
    <row r="2913" ht="15.75">
      <c r="L2913" s="5"/>
    </row>
    <row r="2914" ht="15.75">
      <c r="L2914" s="5"/>
    </row>
    <row r="2915" ht="15.75">
      <c r="L2915" s="5"/>
    </row>
    <row r="2916" ht="15.75">
      <c r="L2916" s="5"/>
    </row>
    <row r="2917" ht="15.75">
      <c r="L2917" s="5"/>
    </row>
    <row r="2918" ht="15.75">
      <c r="L2918" s="5"/>
    </row>
    <row r="2919" ht="15.75">
      <c r="L2919" s="5"/>
    </row>
    <row r="2920" ht="15.75">
      <c r="L2920" s="5"/>
    </row>
    <row r="2921" ht="15.75">
      <c r="L2921" s="5"/>
    </row>
    <row r="2922" ht="15.75">
      <c r="L2922" s="5"/>
    </row>
    <row r="2923" ht="15.75">
      <c r="L2923" s="5"/>
    </row>
    <row r="2924" ht="15.75">
      <c r="L2924" s="5"/>
    </row>
    <row r="2925" ht="15.75">
      <c r="L2925" s="5"/>
    </row>
    <row r="2926" ht="15.75">
      <c r="L2926" s="5"/>
    </row>
    <row r="2927" ht="15.75">
      <c r="L2927" s="5"/>
    </row>
    <row r="2928" ht="15.75">
      <c r="L2928" s="5"/>
    </row>
    <row r="2929" ht="15.75">
      <c r="L2929" s="5"/>
    </row>
    <row r="2930" ht="15.75">
      <c r="L2930" s="5"/>
    </row>
    <row r="2931" ht="15.75">
      <c r="L2931" s="5"/>
    </row>
    <row r="2932" ht="15.75">
      <c r="L2932" s="5"/>
    </row>
    <row r="2933" ht="15.75">
      <c r="L2933" s="5"/>
    </row>
    <row r="2934" ht="15.75">
      <c r="L2934" s="5"/>
    </row>
    <row r="2935" ht="15.75">
      <c r="L2935" s="5"/>
    </row>
    <row r="2936" ht="15.75">
      <c r="L2936" s="5"/>
    </row>
    <row r="2937" ht="15.75">
      <c r="L2937" s="5"/>
    </row>
    <row r="2938" ht="15.75">
      <c r="L2938" s="5"/>
    </row>
    <row r="2939" ht="15.75">
      <c r="L2939" s="5"/>
    </row>
    <row r="2940" ht="15.75">
      <c r="L2940" s="5"/>
    </row>
    <row r="2941" ht="15.75">
      <c r="L2941" s="5"/>
    </row>
    <row r="2942" ht="15.75">
      <c r="L2942" s="5"/>
    </row>
    <row r="2943" ht="15.75">
      <c r="L2943" s="5"/>
    </row>
    <row r="2944" ht="15.75">
      <c r="L2944" s="5"/>
    </row>
    <row r="2945" ht="15.75">
      <c r="L2945" s="5"/>
    </row>
    <row r="2946" ht="15.75">
      <c r="L2946" s="5"/>
    </row>
    <row r="2947" ht="15.75">
      <c r="L2947" s="5"/>
    </row>
    <row r="2948" ht="15.75">
      <c r="L2948" s="5"/>
    </row>
    <row r="2949" ht="15.75">
      <c r="L2949" s="5"/>
    </row>
    <row r="2950" ht="15.75">
      <c r="L2950" s="5"/>
    </row>
    <row r="2951" ht="15.75">
      <c r="L2951" s="5"/>
    </row>
    <row r="2952" ht="15.75">
      <c r="L2952" s="5"/>
    </row>
    <row r="2953" ht="15.75">
      <c r="L2953" s="5"/>
    </row>
    <row r="2954" ht="15.75">
      <c r="L2954" s="5"/>
    </row>
    <row r="2955" ht="15.75">
      <c r="L2955" s="5"/>
    </row>
    <row r="2956" ht="15.75">
      <c r="L2956" s="5"/>
    </row>
    <row r="2957" ht="15.75">
      <c r="L2957" s="5"/>
    </row>
    <row r="2958" ht="15.75">
      <c r="L2958" s="5"/>
    </row>
    <row r="2959" ht="15.75">
      <c r="L2959" s="5"/>
    </row>
    <row r="2960" ht="15.75">
      <c r="L2960" s="5"/>
    </row>
    <row r="2961" ht="15.75">
      <c r="L2961" s="5"/>
    </row>
    <row r="2962" ht="15.75">
      <c r="L2962" s="5"/>
    </row>
    <row r="2963" ht="15.75">
      <c r="L2963" s="5"/>
    </row>
    <row r="2964" ht="15.75">
      <c r="L2964" s="5"/>
    </row>
    <row r="2965" ht="15.75">
      <c r="L2965" s="5"/>
    </row>
    <row r="2966" ht="15.75">
      <c r="L2966" s="5"/>
    </row>
    <row r="2967" ht="15.75">
      <c r="L2967" s="5"/>
    </row>
    <row r="2968" ht="15.75">
      <c r="L2968" s="5"/>
    </row>
    <row r="2969" ht="15.75">
      <c r="L2969" s="5"/>
    </row>
    <row r="2970" ht="15.75">
      <c r="L2970" s="5"/>
    </row>
    <row r="2971" ht="15.75">
      <c r="L2971" s="5"/>
    </row>
    <row r="2972" ht="15.75">
      <c r="L2972" s="5"/>
    </row>
    <row r="2973" ht="15.75">
      <c r="L2973" s="5"/>
    </row>
    <row r="2974" ht="15.75">
      <c r="L2974" s="5"/>
    </row>
    <row r="2975" ht="15.75">
      <c r="L2975" s="5"/>
    </row>
    <row r="2976" ht="15.75">
      <c r="L2976" s="5"/>
    </row>
    <row r="2977" ht="15.75">
      <c r="L2977" s="5"/>
    </row>
    <row r="2978" ht="15.75">
      <c r="L2978" s="5"/>
    </row>
    <row r="2979" ht="15.75">
      <c r="L2979" s="5"/>
    </row>
    <row r="2980" ht="15.75">
      <c r="L2980" s="5"/>
    </row>
    <row r="2981" ht="15.75">
      <c r="L2981" s="5"/>
    </row>
    <row r="2982" ht="15.75">
      <c r="L2982" s="5"/>
    </row>
    <row r="2983" ht="15.75">
      <c r="L2983" s="5"/>
    </row>
    <row r="2984" ht="15.75">
      <c r="L2984" s="5"/>
    </row>
    <row r="2985" ht="15.75">
      <c r="L2985" s="5"/>
    </row>
    <row r="2986" ht="15.75">
      <c r="L2986" s="5"/>
    </row>
    <row r="2987" ht="15.75">
      <c r="L2987" s="5"/>
    </row>
    <row r="2988" ht="15.75">
      <c r="L2988" s="5"/>
    </row>
    <row r="2989" ht="15.75">
      <c r="L2989" s="5"/>
    </row>
    <row r="2990" ht="15.75">
      <c r="L2990" s="5"/>
    </row>
    <row r="2991" ht="15.75">
      <c r="L2991" s="5"/>
    </row>
    <row r="2992" ht="15.75">
      <c r="L2992" s="5"/>
    </row>
    <row r="2993" ht="15.75">
      <c r="L2993" s="5"/>
    </row>
    <row r="2994" ht="15.75">
      <c r="L2994" s="5"/>
    </row>
    <row r="2995" ht="15.75">
      <c r="L2995" s="5"/>
    </row>
    <row r="2996" ht="15.75">
      <c r="L2996" s="5"/>
    </row>
    <row r="2997" ht="15.75">
      <c r="L2997" s="5"/>
    </row>
    <row r="2998" ht="15.75">
      <c r="L2998" s="5"/>
    </row>
    <row r="2999" ht="15.75">
      <c r="L2999" s="5"/>
    </row>
    <row r="3000" ht="15.75">
      <c r="L3000" s="5"/>
    </row>
    <row r="3001" ht="15.75">
      <c r="L3001" s="5"/>
    </row>
    <row r="3002" ht="15.75">
      <c r="L3002" s="5"/>
    </row>
    <row r="3003" ht="15.75">
      <c r="L3003" s="5"/>
    </row>
    <row r="3004" ht="15.75">
      <c r="L3004" s="5"/>
    </row>
    <row r="3005" ht="15.75">
      <c r="L3005" s="5"/>
    </row>
    <row r="3006" ht="15.75">
      <c r="L3006" s="5"/>
    </row>
    <row r="3007" ht="15.75">
      <c r="L3007" s="5"/>
    </row>
    <row r="3008" ht="15.75">
      <c r="L3008" s="5"/>
    </row>
    <row r="3009" ht="15.75">
      <c r="L3009" s="5"/>
    </row>
    <row r="3010" ht="15.75">
      <c r="L3010" s="5"/>
    </row>
    <row r="3011" ht="15.75">
      <c r="L3011" s="5"/>
    </row>
    <row r="3012" ht="15.75">
      <c r="L3012" s="5"/>
    </row>
    <row r="3013" ht="15.75">
      <c r="L3013" s="5"/>
    </row>
    <row r="3014" ht="15.75">
      <c r="L3014" s="5"/>
    </row>
    <row r="3015" ht="15.75">
      <c r="L3015" s="5"/>
    </row>
    <row r="3016" ht="15.75">
      <c r="L3016" s="5"/>
    </row>
    <row r="3017" ht="15.75">
      <c r="L3017" s="5"/>
    </row>
    <row r="3018" ht="15.75">
      <c r="L3018" s="5"/>
    </row>
    <row r="3019" ht="15.75">
      <c r="L3019" s="5"/>
    </row>
    <row r="3020" ht="15.75">
      <c r="L3020" s="5"/>
    </row>
    <row r="3021" ht="15.75">
      <c r="L3021" s="5"/>
    </row>
    <row r="3022" ht="15.75">
      <c r="L3022" s="5"/>
    </row>
    <row r="3023" ht="15.75">
      <c r="L3023" s="5"/>
    </row>
    <row r="3024" ht="15.75">
      <c r="L3024" s="5"/>
    </row>
    <row r="3025" ht="15.75">
      <c r="L3025" s="5"/>
    </row>
    <row r="3026" ht="15.75">
      <c r="L3026" s="5"/>
    </row>
    <row r="3027" ht="15.75">
      <c r="L3027" s="5"/>
    </row>
    <row r="3028" ht="15.75">
      <c r="L3028" s="5"/>
    </row>
    <row r="3029" ht="15.75">
      <c r="L3029" s="5"/>
    </row>
    <row r="3030" ht="15.75">
      <c r="L3030" s="5"/>
    </row>
    <row r="3031" ht="15.75">
      <c r="L3031" s="5"/>
    </row>
    <row r="3032" ht="15.75">
      <c r="L3032" s="5"/>
    </row>
    <row r="3033" ht="15.75">
      <c r="L3033" s="5"/>
    </row>
    <row r="3034" ht="15.75">
      <c r="L3034" s="5"/>
    </row>
    <row r="3035" ht="15.75">
      <c r="L3035" s="5"/>
    </row>
    <row r="3036" ht="15.75">
      <c r="L3036" s="5"/>
    </row>
    <row r="3037" ht="15.75">
      <c r="L3037" s="5"/>
    </row>
    <row r="3038" ht="15.75">
      <c r="L3038" s="5"/>
    </row>
    <row r="3039" ht="15.75">
      <c r="L3039" s="5"/>
    </row>
    <row r="3040" ht="15.75">
      <c r="L3040" s="5"/>
    </row>
    <row r="3041" ht="15.75">
      <c r="L3041" s="5"/>
    </row>
    <row r="3042" ht="15.75">
      <c r="L3042" s="5"/>
    </row>
    <row r="3043" ht="15.75">
      <c r="L3043" s="5"/>
    </row>
    <row r="3044" ht="15.75">
      <c r="L3044" s="5"/>
    </row>
    <row r="3045" ht="15.75">
      <c r="L3045" s="5"/>
    </row>
    <row r="3046" ht="15.75">
      <c r="L3046" s="5"/>
    </row>
    <row r="3047" ht="15.75">
      <c r="L3047" s="5"/>
    </row>
    <row r="3048" ht="15.75">
      <c r="L3048" s="5"/>
    </row>
    <row r="3049" ht="15.75">
      <c r="L3049" s="5"/>
    </row>
    <row r="3050" ht="15.75">
      <c r="L3050" s="5"/>
    </row>
    <row r="3051" ht="15.75">
      <c r="L3051" s="5"/>
    </row>
    <row r="3052" ht="15.75">
      <c r="L3052" s="5"/>
    </row>
    <row r="3053" ht="15.75">
      <c r="L3053" s="5"/>
    </row>
    <row r="3054" ht="15.75">
      <c r="L3054" s="5"/>
    </row>
    <row r="3055" ht="15.75">
      <c r="L3055" s="5"/>
    </row>
    <row r="3056" ht="15.75">
      <c r="L3056" s="5"/>
    </row>
    <row r="3057" ht="15.75">
      <c r="L3057" s="5"/>
    </row>
    <row r="3058" ht="15.75">
      <c r="L3058" s="5"/>
    </row>
    <row r="3059" ht="15.75">
      <c r="L3059" s="5"/>
    </row>
    <row r="3060" ht="15.75">
      <c r="L3060" s="5"/>
    </row>
    <row r="3061" ht="15.75">
      <c r="L3061" s="5"/>
    </row>
    <row r="3062" ht="15.75">
      <c r="L3062" s="5"/>
    </row>
    <row r="3063" ht="15.75">
      <c r="L3063" s="5"/>
    </row>
    <row r="3064" ht="15.75">
      <c r="L3064" s="5"/>
    </row>
    <row r="3065" ht="15.75">
      <c r="L3065" s="5"/>
    </row>
    <row r="3066" ht="15.75">
      <c r="L3066" s="5"/>
    </row>
    <row r="3067" ht="15.75">
      <c r="L3067" s="5"/>
    </row>
    <row r="3068" ht="15.75">
      <c r="L3068" s="5"/>
    </row>
    <row r="3069" ht="15.75">
      <c r="L3069" s="5"/>
    </row>
    <row r="3070" ht="15.75">
      <c r="L3070" s="5"/>
    </row>
    <row r="3071" ht="15.75">
      <c r="L3071" s="5"/>
    </row>
    <row r="3072" ht="15.75">
      <c r="L3072" s="5"/>
    </row>
    <row r="3073" ht="15.75">
      <c r="L3073" s="5"/>
    </row>
    <row r="3074" ht="15.75">
      <c r="L3074" s="5"/>
    </row>
    <row r="3075" ht="15.75">
      <c r="L3075" s="5"/>
    </row>
    <row r="3076" ht="15.75">
      <c r="L3076" s="5"/>
    </row>
    <row r="3077" ht="15.75">
      <c r="L3077" s="5"/>
    </row>
    <row r="3078" ht="15.75">
      <c r="L3078" s="5"/>
    </row>
    <row r="3079" ht="15.75">
      <c r="L3079" s="5"/>
    </row>
    <row r="3080" ht="15.75">
      <c r="L3080" s="5"/>
    </row>
    <row r="3081" ht="15.75">
      <c r="L3081" s="5"/>
    </row>
    <row r="3082" ht="15.75">
      <c r="L3082" s="5"/>
    </row>
    <row r="3083" ht="15.75">
      <c r="L3083" s="5"/>
    </row>
    <row r="3084" ht="15.75">
      <c r="L3084" s="5"/>
    </row>
    <row r="3085" ht="15.75">
      <c r="L3085" s="5"/>
    </row>
    <row r="3086" ht="15.75">
      <c r="L3086" s="5"/>
    </row>
    <row r="3087" ht="15.75">
      <c r="L3087" s="5"/>
    </row>
    <row r="3088" ht="15.75">
      <c r="L3088" s="5"/>
    </row>
    <row r="3089" ht="15.75">
      <c r="L3089" s="5"/>
    </row>
    <row r="3090" ht="15.75">
      <c r="L3090" s="5"/>
    </row>
    <row r="3091" ht="15.75">
      <c r="L3091" s="5"/>
    </row>
    <row r="3092" ht="15.75">
      <c r="L3092" s="5"/>
    </row>
    <row r="3093" ht="15.75">
      <c r="L3093" s="5"/>
    </row>
    <row r="3094" ht="15.75">
      <c r="L3094" s="5"/>
    </row>
    <row r="3095" ht="15.75">
      <c r="L3095" s="5"/>
    </row>
    <row r="3096" ht="15.75">
      <c r="L3096" s="5"/>
    </row>
    <row r="3097" ht="15.75">
      <c r="L3097" s="5"/>
    </row>
    <row r="3098" ht="15.75">
      <c r="L3098" s="5"/>
    </row>
    <row r="3099" ht="15.75">
      <c r="L3099" s="5"/>
    </row>
    <row r="3100" ht="15.75">
      <c r="L3100" s="5"/>
    </row>
    <row r="3101" ht="15.75">
      <c r="L3101" s="5"/>
    </row>
    <row r="3102" ht="15.75">
      <c r="L3102" s="5"/>
    </row>
    <row r="3103" ht="15.75">
      <c r="L3103" s="5"/>
    </row>
    <row r="3104" ht="15.75">
      <c r="L3104" s="5"/>
    </row>
    <row r="3105" ht="15.75">
      <c r="L3105" s="5"/>
    </row>
    <row r="3106" ht="15.75">
      <c r="L3106" s="5"/>
    </row>
    <row r="3107" ht="15.75">
      <c r="L3107" s="5"/>
    </row>
    <row r="3108" ht="15.75">
      <c r="L3108" s="5"/>
    </row>
    <row r="3109" ht="15.75">
      <c r="L3109" s="5"/>
    </row>
    <row r="3110" ht="15.75">
      <c r="L3110" s="5"/>
    </row>
    <row r="3111" ht="15.75">
      <c r="L3111" s="5"/>
    </row>
    <row r="3112" ht="15.75">
      <c r="L3112" s="5"/>
    </row>
    <row r="3113" ht="15.75">
      <c r="L3113" s="5"/>
    </row>
    <row r="3114" ht="15.75">
      <c r="L3114" s="5"/>
    </row>
    <row r="3115" ht="15.75">
      <c r="L3115" s="5"/>
    </row>
    <row r="3116" ht="15.75">
      <c r="L3116" s="5"/>
    </row>
    <row r="3117" ht="15.75">
      <c r="L3117" s="5"/>
    </row>
    <row r="3118" ht="15.75">
      <c r="L3118" s="5"/>
    </row>
    <row r="3119" ht="15.75">
      <c r="L3119" s="5"/>
    </row>
    <row r="3120" ht="15.75">
      <c r="L3120" s="5"/>
    </row>
    <row r="3121" ht="15.75">
      <c r="L3121" s="5"/>
    </row>
    <row r="3122" ht="15.75">
      <c r="L3122" s="5"/>
    </row>
    <row r="3123" ht="15.75">
      <c r="L3123" s="5"/>
    </row>
    <row r="3124" ht="15.75">
      <c r="L3124" s="5"/>
    </row>
    <row r="3125" ht="15.75">
      <c r="L3125" s="5"/>
    </row>
    <row r="3126" ht="15.75">
      <c r="L3126" s="5"/>
    </row>
    <row r="3127" ht="15.75">
      <c r="L3127" s="5"/>
    </row>
    <row r="3128" ht="15.75">
      <c r="L3128" s="5"/>
    </row>
    <row r="3129" ht="15.75">
      <c r="L3129" s="5"/>
    </row>
    <row r="3130" ht="15.75">
      <c r="L3130" s="5"/>
    </row>
    <row r="3131" ht="15.75">
      <c r="L3131" s="5"/>
    </row>
    <row r="3132" ht="15.75">
      <c r="L3132" s="5"/>
    </row>
    <row r="3133" ht="15.75">
      <c r="L3133" s="5"/>
    </row>
    <row r="3134" ht="15.75">
      <c r="L3134" s="5"/>
    </row>
    <row r="3135" ht="15.75">
      <c r="L3135" s="5"/>
    </row>
    <row r="3136" ht="15.75">
      <c r="L3136" s="5"/>
    </row>
    <row r="3137" ht="15.75">
      <c r="L3137" s="5"/>
    </row>
    <row r="3138" ht="15.75">
      <c r="L3138" s="5"/>
    </row>
    <row r="3139" ht="15.75">
      <c r="L3139" s="5"/>
    </row>
    <row r="3140" ht="15.75">
      <c r="L3140" s="5"/>
    </row>
    <row r="3141" ht="15.75">
      <c r="L3141" s="5"/>
    </row>
    <row r="3142" ht="15.75">
      <c r="L3142" s="5"/>
    </row>
    <row r="3143" ht="15.75">
      <c r="L3143" s="5"/>
    </row>
    <row r="3144" ht="15.75">
      <c r="L3144" s="5"/>
    </row>
    <row r="3145" ht="15.75">
      <c r="L3145" s="5"/>
    </row>
    <row r="3146" ht="15.75">
      <c r="L3146" s="5"/>
    </row>
    <row r="3147" ht="15.75">
      <c r="L3147" s="5"/>
    </row>
    <row r="3148" ht="15.75">
      <c r="L3148" s="5"/>
    </row>
    <row r="3149" ht="15.75">
      <c r="L3149" s="5"/>
    </row>
    <row r="3150" ht="15.75">
      <c r="L3150" s="5"/>
    </row>
    <row r="3151" ht="15.75">
      <c r="L3151" s="5"/>
    </row>
    <row r="3152" ht="15.75">
      <c r="L3152" s="5"/>
    </row>
    <row r="3153" ht="15.75">
      <c r="L3153" s="5"/>
    </row>
    <row r="3154" ht="15.75">
      <c r="L3154" s="5"/>
    </row>
    <row r="3155" ht="15.75">
      <c r="L3155" s="5"/>
    </row>
    <row r="3156" ht="15.75">
      <c r="L3156" s="5"/>
    </row>
    <row r="3157" ht="15.75">
      <c r="L3157" s="5"/>
    </row>
    <row r="3158" ht="15.75">
      <c r="L3158" s="5"/>
    </row>
    <row r="3159" ht="15.75">
      <c r="L3159" s="5"/>
    </row>
    <row r="3160" ht="15.75">
      <c r="L3160" s="5"/>
    </row>
    <row r="3161" ht="15.75">
      <c r="L3161" s="5"/>
    </row>
    <row r="3162" ht="15.75">
      <c r="L3162" s="5"/>
    </row>
    <row r="3163" ht="15.75">
      <c r="L3163" s="5"/>
    </row>
    <row r="3164" ht="15.75">
      <c r="L3164" s="5"/>
    </row>
    <row r="3165" ht="15.75">
      <c r="L3165" s="5"/>
    </row>
    <row r="3166" ht="15.75">
      <c r="L3166" s="5"/>
    </row>
    <row r="3167" ht="15.75">
      <c r="L3167" s="5"/>
    </row>
    <row r="3168" ht="15.75">
      <c r="L3168" s="5"/>
    </row>
    <row r="3169" ht="15.75">
      <c r="L3169" s="5"/>
    </row>
    <row r="3170" ht="15.75">
      <c r="L3170" s="5"/>
    </row>
    <row r="3171" ht="15.75">
      <c r="L3171" s="5"/>
    </row>
    <row r="3172" ht="15.75">
      <c r="L3172" s="5"/>
    </row>
    <row r="3173" ht="15.75">
      <c r="L3173" s="5"/>
    </row>
    <row r="3174" ht="15.75">
      <c r="L3174" s="5"/>
    </row>
    <row r="3175" ht="15.75">
      <c r="L3175" s="5"/>
    </row>
    <row r="3176" ht="15.75">
      <c r="L3176" s="5"/>
    </row>
    <row r="3177" ht="15.75">
      <c r="L3177" s="5"/>
    </row>
    <row r="3178" ht="15.75">
      <c r="L3178" s="5"/>
    </row>
    <row r="3179" ht="15.75">
      <c r="L3179" s="5"/>
    </row>
    <row r="3180" ht="15.75">
      <c r="L3180" s="5"/>
    </row>
    <row r="3181" ht="15.75">
      <c r="L3181" s="5"/>
    </row>
    <row r="3182" ht="15.75">
      <c r="L3182" s="5"/>
    </row>
    <row r="3183" ht="15.75">
      <c r="L3183" s="5"/>
    </row>
    <row r="3184" ht="15.75">
      <c r="L3184" s="5"/>
    </row>
    <row r="3185" ht="15.75">
      <c r="L3185" s="5"/>
    </row>
    <row r="3186" ht="15.75">
      <c r="L3186" s="5"/>
    </row>
    <row r="3187" ht="15.75">
      <c r="L3187" s="5"/>
    </row>
    <row r="3188" ht="15.75">
      <c r="L3188" s="5"/>
    </row>
    <row r="3189" ht="15.75">
      <c r="L3189" s="5"/>
    </row>
    <row r="3190" ht="15.75">
      <c r="L3190" s="5"/>
    </row>
    <row r="3191" ht="15.75">
      <c r="L3191" s="5"/>
    </row>
    <row r="3192" ht="15.75">
      <c r="L3192" s="5"/>
    </row>
    <row r="3193" ht="15.75">
      <c r="L3193" s="5"/>
    </row>
    <row r="3194" ht="15.75">
      <c r="L3194" s="5"/>
    </row>
    <row r="3195" ht="15.75">
      <c r="L3195" s="5"/>
    </row>
    <row r="3196" ht="15.75">
      <c r="L3196" s="5"/>
    </row>
    <row r="3197" ht="15.75">
      <c r="L3197" s="5"/>
    </row>
    <row r="3198" ht="15.75">
      <c r="L3198" s="5"/>
    </row>
    <row r="3199" ht="15.75">
      <c r="L3199" s="5"/>
    </row>
    <row r="3200" ht="15.75">
      <c r="L3200" s="5"/>
    </row>
    <row r="3201" ht="15.75">
      <c r="L3201" s="5"/>
    </row>
    <row r="3202" ht="15.75">
      <c r="L3202" s="5"/>
    </row>
    <row r="3203" ht="15.75">
      <c r="L3203" s="5"/>
    </row>
    <row r="3204" ht="15.75">
      <c r="L3204" s="5"/>
    </row>
    <row r="3205" ht="15.75">
      <c r="L3205" s="5"/>
    </row>
    <row r="3206" ht="15.75">
      <c r="L3206" s="5"/>
    </row>
    <row r="3207" ht="15.75">
      <c r="L3207" s="5"/>
    </row>
    <row r="3208" ht="15.75">
      <c r="L3208" s="5"/>
    </row>
    <row r="3209" ht="15.75">
      <c r="L3209" s="5"/>
    </row>
    <row r="3210" ht="15.75">
      <c r="L3210" s="5"/>
    </row>
    <row r="3211" ht="15.75">
      <c r="L3211" s="5"/>
    </row>
    <row r="3212" ht="15.75">
      <c r="L3212" s="5"/>
    </row>
    <row r="3213" ht="15.75">
      <c r="L3213" s="5"/>
    </row>
    <row r="3214" ht="15.75">
      <c r="L3214" s="5"/>
    </row>
    <row r="3215" ht="15.75">
      <c r="L3215" s="5"/>
    </row>
    <row r="3216" ht="15.75">
      <c r="L3216" s="5"/>
    </row>
    <row r="3217" ht="15.75">
      <c r="L3217" s="5"/>
    </row>
    <row r="3218" ht="15.75">
      <c r="L3218" s="5"/>
    </row>
    <row r="3219" ht="15.75">
      <c r="L3219" s="5"/>
    </row>
    <row r="3220" ht="15.75">
      <c r="L3220" s="5"/>
    </row>
    <row r="3221" ht="15.75">
      <c r="L3221" s="5"/>
    </row>
    <row r="3222" ht="15.75">
      <c r="L3222" s="5"/>
    </row>
    <row r="3223" ht="15.75">
      <c r="L3223" s="5"/>
    </row>
    <row r="3224" ht="15.75">
      <c r="L3224" s="5"/>
    </row>
    <row r="3225" ht="15.75">
      <c r="L3225" s="5"/>
    </row>
    <row r="3226" ht="15.75">
      <c r="L3226" s="5"/>
    </row>
    <row r="3227" ht="15.75">
      <c r="L3227" s="5"/>
    </row>
    <row r="3228" ht="15.75">
      <c r="L3228" s="5"/>
    </row>
    <row r="3229" ht="15.75">
      <c r="L3229" s="5"/>
    </row>
    <row r="3230" ht="15.75">
      <c r="L3230" s="5"/>
    </row>
    <row r="3231" ht="15.75">
      <c r="L3231" s="5"/>
    </row>
    <row r="3232" ht="15.75">
      <c r="L3232" s="5"/>
    </row>
    <row r="3233" ht="15.75">
      <c r="L3233" s="5"/>
    </row>
    <row r="3234" ht="15.75">
      <c r="L3234" s="5"/>
    </row>
    <row r="3235" ht="15.75">
      <c r="L3235" s="5"/>
    </row>
    <row r="3236" ht="15.75">
      <c r="L3236" s="5"/>
    </row>
    <row r="3237" ht="15.75">
      <c r="L3237" s="5"/>
    </row>
    <row r="3238" ht="15.75">
      <c r="L3238" s="5"/>
    </row>
    <row r="3239" ht="15.75">
      <c r="L3239" s="5"/>
    </row>
    <row r="3240" ht="15.75">
      <c r="L3240" s="5"/>
    </row>
    <row r="3241" ht="15.75">
      <c r="L3241" s="5"/>
    </row>
    <row r="3242" ht="15.75">
      <c r="L3242" s="5"/>
    </row>
    <row r="3243" ht="15.75">
      <c r="L3243" s="5"/>
    </row>
    <row r="3244" ht="15.75">
      <c r="L3244" s="5"/>
    </row>
    <row r="3245" ht="15.75">
      <c r="L3245" s="5"/>
    </row>
    <row r="3246" ht="15.75">
      <c r="L3246" s="5"/>
    </row>
    <row r="3247" ht="15.75">
      <c r="L3247" s="5"/>
    </row>
    <row r="3248" ht="15.75">
      <c r="L3248" s="5"/>
    </row>
    <row r="3249" ht="15.75">
      <c r="L3249" s="5"/>
    </row>
    <row r="3250" ht="15.75">
      <c r="L3250" s="5"/>
    </row>
    <row r="3251" ht="15.75">
      <c r="L3251" s="5"/>
    </row>
    <row r="3252" ht="15.75">
      <c r="L3252" s="5"/>
    </row>
    <row r="3253" ht="15.75">
      <c r="L3253" s="5"/>
    </row>
    <row r="3254" ht="15.75">
      <c r="L3254" s="5"/>
    </row>
    <row r="3255" ht="15.75">
      <c r="L3255" s="5"/>
    </row>
    <row r="3256" ht="15.75">
      <c r="L3256" s="5"/>
    </row>
    <row r="3257" ht="15.75">
      <c r="L3257" s="5"/>
    </row>
    <row r="3258" ht="15.75">
      <c r="L3258" s="5"/>
    </row>
    <row r="3259" ht="15.75">
      <c r="L3259" s="5"/>
    </row>
    <row r="3260" ht="15.75">
      <c r="L3260" s="5"/>
    </row>
    <row r="3261" ht="15.75">
      <c r="L3261" s="5"/>
    </row>
    <row r="3262" ht="15.75">
      <c r="L3262" s="5"/>
    </row>
    <row r="3263" ht="15.75">
      <c r="L3263" s="5"/>
    </row>
    <row r="3264" ht="15.75">
      <c r="L3264" s="5"/>
    </row>
    <row r="3265" ht="15.75">
      <c r="L3265" s="5"/>
    </row>
    <row r="3266" ht="15.75">
      <c r="L3266" s="5"/>
    </row>
    <row r="3267" ht="15.75">
      <c r="L3267" s="5"/>
    </row>
    <row r="3268" ht="15.75">
      <c r="L3268" s="5"/>
    </row>
    <row r="3269" ht="15.75">
      <c r="L3269" s="5"/>
    </row>
    <row r="3270" ht="15.75">
      <c r="L3270" s="5"/>
    </row>
    <row r="3271" ht="15.75">
      <c r="L3271" s="5"/>
    </row>
    <row r="3272" ht="15.75">
      <c r="L3272" s="5"/>
    </row>
    <row r="3273" ht="15.75">
      <c r="L3273" s="5"/>
    </row>
    <row r="3274" ht="15.75">
      <c r="L3274" s="5"/>
    </row>
    <row r="3275" ht="15.75">
      <c r="L3275" s="5"/>
    </row>
    <row r="3276" ht="15.75">
      <c r="L3276" s="5"/>
    </row>
    <row r="3277" ht="15.75">
      <c r="L3277" s="5"/>
    </row>
    <row r="3278" ht="15.75">
      <c r="L3278" s="5"/>
    </row>
    <row r="3279" ht="15.75">
      <c r="L3279" s="5"/>
    </row>
    <row r="3280" ht="15.75">
      <c r="L3280" s="5"/>
    </row>
    <row r="3281" ht="15.75">
      <c r="L3281" s="5"/>
    </row>
    <row r="3282" ht="15.75">
      <c r="L3282" s="5"/>
    </row>
    <row r="3283" ht="15.75">
      <c r="L3283" s="5"/>
    </row>
    <row r="3284" ht="15.75">
      <c r="L3284" s="5"/>
    </row>
    <row r="3285" ht="15.75">
      <c r="L3285" s="5"/>
    </row>
    <row r="3286" ht="15.75">
      <c r="L3286" s="5"/>
    </row>
    <row r="3287" ht="15.75">
      <c r="L3287" s="5"/>
    </row>
    <row r="3288" ht="15.75">
      <c r="L3288" s="5"/>
    </row>
    <row r="3289" ht="15.75">
      <c r="L3289" s="5"/>
    </row>
    <row r="3290" ht="15.75">
      <c r="L3290" s="5"/>
    </row>
    <row r="3291" ht="15.75">
      <c r="L3291" s="5"/>
    </row>
    <row r="3292" ht="15.75">
      <c r="L3292" s="5"/>
    </row>
    <row r="3293" ht="15.75">
      <c r="L3293" s="5"/>
    </row>
    <row r="3294" ht="15.75">
      <c r="L3294" s="5"/>
    </row>
    <row r="3295" ht="15.75">
      <c r="L3295" s="5"/>
    </row>
    <row r="3296" ht="15.75">
      <c r="L3296" s="5"/>
    </row>
    <row r="3297" ht="15.75">
      <c r="L3297" s="5"/>
    </row>
    <row r="3298" ht="15.75">
      <c r="L3298" s="5"/>
    </row>
    <row r="3299" ht="15.75">
      <c r="L3299" s="5"/>
    </row>
    <row r="3300" ht="15.75">
      <c r="L3300" s="5"/>
    </row>
    <row r="3301" ht="15.75">
      <c r="L3301" s="5"/>
    </row>
    <row r="3302" ht="15.75">
      <c r="L3302" s="5"/>
    </row>
    <row r="3303" ht="15.75">
      <c r="L3303" s="5"/>
    </row>
    <row r="3304" ht="15.75">
      <c r="L3304" s="5"/>
    </row>
    <row r="3305" ht="15.75">
      <c r="L3305" s="5"/>
    </row>
    <row r="3306" ht="15.75">
      <c r="L3306" s="5"/>
    </row>
    <row r="3307" ht="15.75">
      <c r="L3307" s="5"/>
    </row>
    <row r="3308" ht="15.75">
      <c r="L3308" s="5"/>
    </row>
    <row r="3309" ht="15.75">
      <c r="L3309" s="5"/>
    </row>
    <row r="3310" ht="15.75">
      <c r="L3310" s="5"/>
    </row>
    <row r="3311" ht="15.75">
      <c r="L3311" s="5"/>
    </row>
    <row r="3312" ht="15.75">
      <c r="L3312" s="5"/>
    </row>
    <row r="3313" ht="15.75">
      <c r="L3313" s="5"/>
    </row>
    <row r="3314" ht="15.75">
      <c r="L3314" s="5"/>
    </row>
    <row r="3315" ht="15.75">
      <c r="L3315" s="5"/>
    </row>
    <row r="3316" ht="15.75">
      <c r="L3316" s="5"/>
    </row>
    <row r="3317" ht="15.75">
      <c r="L3317" s="5"/>
    </row>
    <row r="3318" ht="15.75">
      <c r="L3318" s="5"/>
    </row>
    <row r="3319" ht="15.75">
      <c r="L3319" s="5"/>
    </row>
    <row r="3320" ht="15.75">
      <c r="L3320" s="5"/>
    </row>
    <row r="3321" ht="15.75">
      <c r="L3321" s="5"/>
    </row>
    <row r="3322" ht="15.75">
      <c r="L3322" s="5"/>
    </row>
    <row r="3323" ht="15.75">
      <c r="L3323" s="5"/>
    </row>
    <row r="3324" ht="15.75">
      <c r="L3324" s="5"/>
    </row>
    <row r="3325" ht="15.75">
      <c r="L3325" s="5"/>
    </row>
    <row r="3326" ht="15.75">
      <c r="L3326" s="5"/>
    </row>
    <row r="3327" ht="15.75">
      <c r="L3327" s="5"/>
    </row>
    <row r="3328" ht="15.75">
      <c r="L3328" s="5"/>
    </row>
    <row r="3329" ht="15.75">
      <c r="L3329" s="5"/>
    </row>
    <row r="3330" ht="15.75">
      <c r="L3330" s="5"/>
    </row>
    <row r="3331" ht="15.75">
      <c r="L3331" s="5"/>
    </row>
    <row r="3332" ht="15.75">
      <c r="L3332" s="5"/>
    </row>
    <row r="3333" ht="15.75">
      <c r="L3333" s="5"/>
    </row>
    <row r="3334" ht="15.75">
      <c r="L3334" s="5"/>
    </row>
    <row r="3335" ht="15.75">
      <c r="L3335" s="5"/>
    </row>
    <row r="3336" ht="15.75">
      <c r="L3336" s="5"/>
    </row>
    <row r="3337" ht="15.75">
      <c r="L3337" s="5"/>
    </row>
    <row r="3338" ht="15.75">
      <c r="L3338" s="5"/>
    </row>
    <row r="3339" ht="15.75">
      <c r="L3339" s="5"/>
    </row>
    <row r="3340" ht="15.75">
      <c r="L3340" s="5"/>
    </row>
    <row r="3341" ht="15.75">
      <c r="L3341" s="5"/>
    </row>
    <row r="3342" ht="15.75">
      <c r="L3342" s="5"/>
    </row>
    <row r="3343" ht="15.75">
      <c r="L3343" s="5"/>
    </row>
    <row r="3344" ht="15.75">
      <c r="L3344" s="5"/>
    </row>
    <row r="3345" ht="15.75">
      <c r="L3345" s="5"/>
    </row>
    <row r="3346" ht="15.75">
      <c r="L3346" s="5"/>
    </row>
    <row r="3347" ht="15.75">
      <c r="L3347" s="5"/>
    </row>
    <row r="3348" ht="15.75">
      <c r="L3348" s="5"/>
    </row>
    <row r="3349" ht="15.75">
      <c r="L3349" s="5"/>
    </row>
    <row r="3350" ht="15.75">
      <c r="L3350" s="5"/>
    </row>
    <row r="3351" ht="15.75">
      <c r="L3351" s="5"/>
    </row>
    <row r="3352" ht="15.75">
      <c r="L3352" s="5"/>
    </row>
    <row r="3353" ht="15.75">
      <c r="L3353" s="5"/>
    </row>
    <row r="3354" ht="15.75">
      <c r="L3354" s="5"/>
    </row>
    <row r="3355" ht="15.75">
      <c r="L3355" s="5"/>
    </row>
    <row r="3356" ht="15.75">
      <c r="L3356" s="5"/>
    </row>
    <row r="3357" ht="15.75">
      <c r="L3357" s="5"/>
    </row>
    <row r="3358" ht="15.75">
      <c r="L3358" s="5"/>
    </row>
    <row r="3359" ht="15.75">
      <c r="L3359" s="5"/>
    </row>
    <row r="3360" ht="15.75">
      <c r="L3360" s="5"/>
    </row>
    <row r="3361" ht="15.75">
      <c r="L3361" s="5"/>
    </row>
    <row r="3362" ht="15.75">
      <c r="L3362" s="5"/>
    </row>
    <row r="3363" ht="15.75">
      <c r="L3363" s="5"/>
    </row>
    <row r="3364" ht="15.75">
      <c r="L3364" s="5"/>
    </row>
    <row r="3365" ht="15.75">
      <c r="L3365" s="5"/>
    </row>
    <row r="3366" ht="15.75">
      <c r="L3366" s="5"/>
    </row>
    <row r="3367" ht="15.75">
      <c r="L3367" s="5"/>
    </row>
    <row r="3368" ht="15.75">
      <c r="L3368" s="5"/>
    </row>
    <row r="3369" ht="15.75">
      <c r="L3369" s="5"/>
    </row>
    <row r="3370" ht="15.75">
      <c r="L3370" s="5"/>
    </row>
    <row r="3371" ht="15.75">
      <c r="L3371" s="5"/>
    </row>
    <row r="3372" ht="15.75">
      <c r="L3372" s="5"/>
    </row>
    <row r="3373" ht="15.75">
      <c r="L3373" s="5"/>
    </row>
    <row r="3374" ht="15.75">
      <c r="L3374" s="5"/>
    </row>
    <row r="3375" ht="15.75">
      <c r="L3375" s="5"/>
    </row>
    <row r="3376" ht="15.75">
      <c r="L3376" s="5"/>
    </row>
    <row r="3377" ht="15.75">
      <c r="L3377" s="5"/>
    </row>
    <row r="3378" ht="15.75">
      <c r="L3378" s="5"/>
    </row>
    <row r="3379" ht="15.75">
      <c r="L3379" s="5"/>
    </row>
    <row r="3380" ht="15.75">
      <c r="L3380" s="5"/>
    </row>
    <row r="3381" ht="15.75">
      <c r="L3381" s="5"/>
    </row>
    <row r="3382" ht="15.75">
      <c r="L3382" s="5"/>
    </row>
    <row r="3383" ht="15.75">
      <c r="L3383" s="5"/>
    </row>
    <row r="3384" ht="15.75">
      <c r="L3384" s="5"/>
    </row>
    <row r="3385" ht="15.75">
      <c r="L3385" s="5"/>
    </row>
    <row r="3386" ht="15.75">
      <c r="L3386" s="5"/>
    </row>
    <row r="3387" ht="15.75">
      <c r="L3387" s="5"/>
    </row>
    <row r="3388" ht="15.75">
      <c r="L3388" s="5"/>
    </row>
    <row r="3389" ht="15.75">
      <c r="L3389" s="5"/>
    </row>
    <row r="3390" ht="15.75">
      <c r="L3390" s="5"/>
    </row>
    <row r="3391" ht="15.75">
      <c r="L3391" s="5"/>
    </row>
    <row r="3392" ht="15.75">
      <c r="L3392" s="5"/>
    </row>
    <row r="3393" ht="15.75">
      <c r="L3393" s="5"/>
    </row>
    <row r="3394" ht="15.75">
      <c r="L3394" s="5"/>
    </row>
    <row r="3395" ht="15.75">
      <c r="L3395" s="5"/>
    </row>
    <row r="3396" ht="15.75">
      <c r="L3396" s="5"/>
    </row>
    <row r="3397" ht="15.75">
      <c r="L3397" s="5"/>
    </row>
    <row r="3398" ht="15.75">
      <c r="L3398" s="5"/>
    </row>
    <row r="3399" ht="15.75">
      <c r="L3399" s="5"/>
    </row>
    <row r="3400" ht="15.75">
      <c r="L3400" s="5"/>
    </row>
    <row r="3401" ht="15.75">
      <c r="L3401" s="5"/>
    </row>
    <row r="3402" ht="15.75">
      <c r="L3402" s="5"/>
    </row>
    <row r="3403" ht="15.75">
      <c r="L3403" s="5"/>
    </row>
    <row r="3404" ht="15.75">
      <c r="L3404" s="5"/>
    </row>
    <row r="3405" ht="15.75">
      <c r="L3405" s="5"/>
    </row>
    <row r="3406" ht="15.75">
      <c r="L3406" s="5"/>
    </row>
    <row r="3407" ht="15.75">
      <c r="L3407" s="5"/>
    </row>
    <row r="3408" ht="15.75">
      <c r="L3408" s="5"/>
    </row>
    <row r="3409" ht="15.75">
      <c r="L3409" s="5"/>
    </row>
    <row r="3410" ht="15.75">
      <c r="L3410" s="5"/>
    </row>
    <row r="3411" ht="15.75">
      <c r="L3411" s="5"/>
    </row>
    <row r="3412" ht="15.75">
      <c r="L3412" s="5"/>
    </row>
    <row r="3413" ht="15.75">
      <c r="L3413" s="5"/>
    </row>
    <row r="3414" ht="15.75">
      <c r="L3414" s="5"/>
    </row>
    <row r="3415" ht="15.75">
      <c r="L3415" s="5"/>
    </row>
    <row r="3416" ht="15.75">
      <c r="L3416" s="5"/>
    </row>
    <row r="3417" ht="15.75">
      <c r="L3417" s="5"/>
    </row>
    <row r="3418" ht="15.75">
      <c r="L3418" s="5"/>
    </row>
    <row r="3419" ht="15.75">
      <c r="L3419" s="5"/>
    </row>
    <row r="3420" ht="15.75">
      <c r="L3420" s="5"/>
    </row>
    <row r="3421" ht="15.75">
      <c r="L3421" s="5"/>
    </row>
    <row r="3422" ht="15.75">
      <c r="L3422" s="5"/>
    </row>
    <row r="3423" ht="15.75">
      <c r="L3423" s="5"/>
    </row>
    <row r="3424" ht="15.75">
      <c r="L3424" s="5"/>
    </row>
    <row r="3425" ht="15.75">
      <c r="L3425" s="5"/>
    </row>
    <row r="3426" ht="15.75">
      <c r="L3426" s="5"/>
    </row>
    <row r="3427" ht="15.75">
      <c r="L3427" s="5"/>
    </row>
    <row r="3428" ht="15.75">
      <c r="L3428" s="5"/>
    </row>
    <row r="3429" ht="15.75">
      <c r="L3429" s="5"/>
    </row>
    <row r="3430" ht="15.75">
      <c r="L3430" s="5"/>
    </row>
    <row r="3431" ht="15.75">
      <c r="L3431" s="5"/>
    </row>
    <row r="3432" ht="15.75">
      <c r="L3432" s="5"/>
    </row>
    <row r="3433" ht="15.75">
      <c r="L3433" s="5"/>
    </row>
    <row r="3434" ht="15.75">
      <c r="L3434" s="5"/>
    </row>
    <row r="3435" ht="15.75">
      <c r="L3435" s="5"/>
    </row>
    <row r="3436" ht="15.75">
      <c r="L3436" s="5"/>
    </row>
    <row r="3437" ht="15.75">
      <c r="L3437" s="5"/>
    </row>
    <row r="3438" ht="15.75">
      <c r="L3438" s="5"/>
    </row>
    <row r="3439" ht="15.75">
      <c r="L3439" s="5"/>
    </row>
    <row r="3440" ht="15.75">
      <c r="L3440" s="5"/>
    </row>
    <row r="3441" ht="15.75">
      <c r="L3441" s="5"/>
    </row>
    <row r="3442" ht="15.75">
      <c r="L3442" s="5"/>
    </row>
    <row r="3443" ht="15.75">
      <c r="L3443" s="5"/>
    </row>
    <row r="3444" ht="15.75">
      <c r="L3444" s="5"/>
    </row>
    <row r="3445" ht="15.75">
      <c r="L3445" s="5"/>
    </row>
    <row r="3446" ht="15.75">
      <c r="L3446" s="5"/>
    </row>
    <row r="3447" ht="15.75">
      <c r="L3447" s="5"/>
    </row>
    <row r="3448" ht="15.75">
      <c r="L3448" s="5"/>
    </row>
    <row r="3449" ht="15.75">
      <c r="L3449" s="5"/>
    </row>
    <row r="3450" ht="15.75">
      <c r="L3450" s="5"/>
    </row>
    <row r="3451" ht="15.75">
      <c r="L3451" s="5"/>
    </row>
    <row r="3452" ht="15.75">
      <c r="L3452" s="5"/>
    </row>
    <row r="3453" ht="15.75">
      <c r="L3453" s="5"/>
    </row>
    <row r="3454" ht="15.75">
      <c r="L3454" s="5"/>
    </row>
    <row r="3455" ht="15.75">
      <c r="L3455" s="5"/>
    </row>
    <row r="3456" ht="15.75">
      <c r="L3456" s="5"/>
    </row>
    <row r="3457" ht="15.75">
      <c r="L3457" s="5"/>
    </row>
    <row r="3458" ht="15.75">
      <c r="L3458" s="5"/>
    </row>
    <row r="3459" ht="15.75">
      <c r="L3459" s="5"/>
    </row>
    <row r="3460" ht="15.75">
      <c r="L3460" s="5"/>
    </row>
    <row r="3461" ht="15.75">
      <c r="L3461" s="5"/>
    </row>
    <row r="3462" ht="15.75">
      <c r="L3462" s="5"/>
    </row>
    <row r="3463" ht="15.75">
      <c r="L3463" s="5"/>
    </row>
    <row r="3464" ht="15.75">
      <c r="L3464" s="5"/>
    </row>
    <row r="3465" ht="15.75">
      <c r="L3465" s="5"/>
    </row>
    <row r="3466" ht="15.75">
      <c r="L3466" s="5"/>
    </row>
    <row r="3467" ht="15.75">
      <c r="L3467" s="5"/>
    </row>
    <row r="3468" ht="15.75">
      <c r="L3468" s="5"/>
    </row>
    <row r="3469" ht="15.75">
      <c r="L3469" s="5"/>
    </row>
    <row r="3470" ht="15.75">
      <c r="L3470" s="5"/>
    </row>
    <row r="3471" ht="15.75">
      <c r="L3471" s="5"/>
    </row>
    <row r="3472" ht="15.75">
      <c r="L3472" s="5"/>
    </row>
    <row r="3473" ht="15.75">
      <c r="L3473" s="5"/>
    </row>
    <row r="3474" ht="15.75">
      <c r="L3474" s="5"/>
    </row>
    <row r="3475" ht="15.75">
      <c r="L3475" s="5"/>
    </row>
    <row r="3476" ht="15.75">
      <c r="L3476" s="5"/>
    </row>
    <row r="3477" ht="15.75">
      <c r="L3477" s="5"/>
    </row>
    <row r="3478" ht="15.75">
      <c r="L3478" s="5"/>
    </row>
    <row r="3479" ht="15.75">
      <c r="L3479" s="5"/>
    </row>
    <row r="3480" ht="15.75">
      <c r="L3480" s="5"/>
    </row>
    <row r="3481" ht="15.75">
      <c r="L3481" s="5"/>
    </row>
    <row r="3482" ht="15.75">
      <c r="L3482" s="5"/>
    </row>
    <row r="3483" ht="15.75">
      <c r="L3483" s="5"/>
    </row>
    <row r="3484" ht="15.75">
      <c r="L3484" s="5"/>
    </row>
    <row r="3485" ht="15.75">
      <c r="L3485" s="5"/>
    </row>
    <row r="3486" ht="15.75">
      <c r="L3486" s="5"/>
    </row>
    <row r="3487" ht="15.75">
      <c r="L3487" s="5"/>
    </row>
    <row r="3488" ht="15.75">
      <c r="L3488" s="5"/>
    </row>
    <row r="3489" ht="15.75">
      <c r="L3489" s="5"/>
    </row>
    <row r="3490" ht="15.75">
      <c r="L3490" s="5"/>
    </row>
    <row r="3491" ht="15.75">
      <c r="L3491" s="5"/>
    </row>
    <row r="3492" ht="15.75">
      <c r="L3492" s="5"/>
    </row>
    <row r="3493" ht="15.75">
      <c r="L3493" s="5"/>
    </row>
    <row r="3494" ht="15.75">
      <c r="L3494" s="5"/>
    </row>
    <row r="3495" ht="15.75">
      <c r="L3495" s="5"/>
    </row>
    <row r="3496" ht="15.75">
      <c r="L3496" s="5"/>
    </row>
    <row r="3497" ht="15.75">
      <c r="L3497" s="5"/>
    </row>
    <row r="3498" ht="15.75">
      <c r="L3498" s="5"/>
    </row>
    <row r="3499" ht="15.75">
      <c r="L3499" s="5"/>
    </row>
    <row r="3500" ht="15.75">
      <c r="L3500" s="5"/>
    </row>
    <row r="3501" ht="15.75">
      <c r="L3501" s="5"/>
    </row>
    <row r="3502" ht="15.75">
      <c r="L3502" s="5"/>
    </row>
    <row r="3503" ht="15.75">
      <c r="L3503" s="5"/>
    </row>
    <row r="3504" ht="15.75">
      <c r="L3504" s="5"/>
    </row>
    <row r="3505" ht="15.75">
      <c r="L3505" s="5"/>
    </row>
    <row r="3506" ht="15.75">
      <c r="L3506" s="5"/>
    </row>
    <row r="3507" ht="15.75">
      <c r="L3507" s="5"/>
    </row>
    <row r="3508" ht="15.75">
      <c r="L3508" s="5"/>
    </row>
    <row r="3509" ht="15.75">
      <c r="L3509" s="5"/>
    </row>
    <row r="3510" ht="15.75">
      <c r="L3510" s="5"/>
    </row>
    <row r="3511" ht="15.75">
      <c r="L3511" s="5"/>
    </row>
    <row r="3512" ht="15.75">
      <c r="L3512" s="5"/>
    </row>
    <row r="3513" ht="15.75">
      <c r="L3513" s="5"/>
    </row>
    <row r="3514" ht="15.75">
      <c r="L3514" s="5"/>
    </row>
    <row r="3515" ht="15.75">
      <c r="L3515" s="5"/>
    </row>
    <row r="3516" ht="15.75">
      <c r="L3516" s="5"/>
    </row>
    <row r="3517" ht="15.75">
      <c r="L3517" s="5"/>
    </row>
    <row r="3518" ht="15.75">
      <c r="L3518" s="5"/>
    </row>
    <row r="3519" ht="15.75">
      <c r="L3519" s="5"/>
    </row>
    <row r="3520" ht="15.75">
      <c r="L3520" s="5"/>
    </row>
    <row r="3521" ht="15.75">
      <c r="L3521" s="5"/>
    </row>
    <row r="3522" ht="15.75">
      <c r="L3522" s="5"/>
    </row>
    <row r="3523" ht="15.75">
      <c r="L3523" s="5"/>
    </row>
    <row r="3524" ht="15.75">
      <c r="L3524" s="5"/>
    </row>
    <row r="3525" ht="15.75">
      <c r="L3525" s="5"/>
    </row>
    <row r="3526" ht="15.75">
      <c r="L3526" s="5"/>
    </row>
    <row r="3527" ht="15.75">
      <c r="L3527" s="5"/>
    </row>
    <row r="3528" ht="15.75">
      <c r="L3528" s="5"/>
    </row>
    <row r="3529" ht="15.75">
      <c r="L3529" s="5"/>
    </row>
    <row r="3530" ht="15.75">
      <c r="L3530" s="5"/>
    </row>
    <row r="3531" ht="15.75">
      <c r="L3531" s="5"/>
    </row>
    <row r="3532" ht="15.75">
      <c r="L3532" s="5"/>
    </row>
    <row r="3533" ht="15.75">
      <c r="L3533" s="5"/>
    </row>
    <row r="3534" ht="15.75">
      <c r="L3534" s="5"/>
    </row>
    <row r="3535" ht="15.75">
      <c r="L3535" s="5"/>
    </row>
    <row r="3536" ht="15.75">
      <c r="L3536" s="5"/>
    </row>
    <row r="3537" ht="15.75">
      <c r="L3537" s="5"/>
    </row>
    <row r="3538" ht="15.75">
      <c r="L3538" s="5"/>
    </row>
    <row r="3539" ht="15.75">
      <c r="L3539" s="5"/>
    </row>
    <row r="3540" ht="15.75">
      <c r="L3540" s="5"/>
    </row>
    <row r="3541" ht="15.75">
      <c r="L3541" s="5"/>
    </row>
    <row r="3542" ht="15.75">
      <c r="L3542" s="5"/>
    </row>
    <row r="3543" ht="15.75">
      <c r="L3543" s="5"/>
    </row>
    <row r="3544" ht="15.75">
      <c r="L3544" s="5"/>
    </row>
    <row r="3545" ht="15.75">
      <c r="L3545" s="5"/>
    </row>
    <row r="3546" ht="15.75">
      <c r="L3546" s="5"/>
    </row>
    <row r="3547" ht="15.75">
      <c r="L3547" s="5"/>
    </row>
    <row r="3548" ht="15.75">
      <c r="L3548" s="5"/>
    </row>
    <row r="3549" ht="15.75">
      <c r="L3549" s="5"/>
    </row>
    <row r="3550" ht="15.75">
      <c r="L3550" s="5"/>
    </row>
    <row r="3551" ht="15.75">
      <c r="L3551" s="5"/>
    </row>
    <row r="3552" ht="15.75">
      <c r="L3552" s="5"/>
    </row>
    <row r="3553" ht="15.75">
      <c r="L3553" s="5"/>
    </row>
    <row r="3554" ht="15.75">
      <c r="L3554" s="5"/>
    </row>
    <row r="3555" ht="15.75">
      <c r="L3555" s="5"/>
    </row>
    <row r="3556" ht="15.75">
      <c r="L3556" s="5"/>
    </row>
    <row r="3557" ht="15.75">
      <c r="L3557" s="5"/>
    </row>
    <row r="3558" ht="15.75">
      <c r="L3558" s="5"/>
    </row>
    <row r="3559" ht="15.75">
      <c r="L3559" s="5"/>
    </row>
    <row r="3560" ht="15.75">
      <c r="L3560" s="5"/>
    </row>
    <row r="3561" ht="15.75">
      <c r="L3561" s="5"/>
    </row>
    <row r="3562" ht="15.75">
      <c r="L3562" s="5"/>
    </row>
    <row r="3563" ht="15.75">
      <c r="L3563" s="5"/>
    </row>
    <row r="3564" ht="15.75">
      <c r="L3564" s="5"/>
    </row>
    <row r="3565" ht="15.75">
      <c r="L3565" s="5"/>
    </row>
    <row r="3566" ht="15.75">
      <c r="L3566" s="5"/>
    </row>
    <row r="3567" ht="15.75">
      <c r="L3567" s="5"/>
    </row>
    <row r="3568" ht="15.75">
      <c r="L3568" s="5"/>
    </row>
    <row r="3569" ht="15.75">
      <c r="L3569" s="5"/>
    </row>
    <row r="3570" ht="15.75">
      <c r="L3570" s="5"/>
    </row>
    <row r="3571" ht="15.75">
      <c r="L3571" s="5"/>
    </row>
    <row r="3572" ht="15.75">
      <c r="L3572" s="5"/>
    </row>
    <row r="3573" ht="15.75">
      <c r="L3573" s="5"/>
    </row>
    <row r="3574" ht="15.75">
      <c r="L3574" s="5"/>
    </row>
    <row r="3575" ht="15.75">
      <c r="L3575" s="5"/>
    </row>
    <row r="3576" ht="15.75">
      <c r="L3576" s="5"/>
    </row>
    <row r="3577" ht="15.75">
      <c r="L3577" s="5"/>
    </row>
    <row r="3578" ht="15.75">
      <c r="L3578" s="5"/>
    </row>
    <row r="3579" ht="15.75">
      <c r="L3579" s="5"/>
    </row>
    <row r="3580" ht="15.75">
      <c r="L3580" s="5"/>
    </row>
    <row r="3581" ht="15.75">
      <c r="L3581" s="5"/>
    </row>
    <row r="3582" ht="15.75">
      <c r="L3582" s="5"/>
    </row>
    <row r="3583" ht="15.75">
      <c r="L3583" s="5"/>
    </row>
    <row r="3584" ht="15.75">
      <c r="L3584" s="5"/>
    </row>
    <row r="3585" ht="15.75">
      <c r="L3585" s="5"/>
    </row>
    <row r="3586" ht="15.75">
      <c r="L3586" s="5"/>
    </row>
    <row r="3587" ht="15.75">
      <c r="L3587" s="5"/>
    </row>
    <row r="3588" ht="15.75">
      <c r="L3588" s="5"/>
    </row>
    <row r="3589" ht="15.75">
      <c r="L3589" s="5"/>
    </row>
    <row r="3590" ht="15.75">
      <c r="L3590" s="5"/>
    </row>
    <row r="3591" ht="15.75">
      <c r="L3591" s="5"/>
    </row>
    <row r="3592" ht="15.75">
      <c r="L3592" s="5"/>
    </row>
    <row r="3593" ht="15.75">
      <c r="L3593" s="5"/>
    </row>
    <row r="3594" ht="15.75">
      <c r="L3594" s="5"/>
    </row>
    <row r="3595" ht="15.75">
      <c r="L3595" s="5"/>
    </row>
    <row r="3596" ht="15.75">
      <c r="L3596" s="5"/>
    </row>
    <row r="3597" ht="15.75">
      <c r="L3597" s="5"/>
    </row>
    <row r="3598" ht="15.75">
      <c r="L3598" s="5"/>
    </row>
    <row r="3599" ht="15.75">
      <c r="L3599" s="5"/>
    </row>
    <row r="3600" ht="15.75">
      <c r="L3600" s="5"/>
    </row>
    <row r="3601" ht="15.75">
      <c r="L3601" s="5"/>
    </row>
    <row r="3602" ht="15.75">
      <c r="L3602" s="5"/>
    </row>
    <row r="3603" ht="15.75">
      <c r="L3603" s="5"/>
    </row>
    <row r="3604" ht="15.75">
      <c r="L3604" s="5"/>
    </row>
    <row r="3605" ht="15.75">
      <c r="L3605" s="5"/>
    </row>
    <row r="3606" ht="15.75">
      <c r="L3606" s="5"/>
    </row>
    <row r="3607" ht="15.75">
      <c r="L3607" s="5"/>
    </row>
    <row r="3608" ht="15.75">
      <c r="L3608" s="5"/>
    </row>
    <row r="3609" ht="15.75">
      <c r="L3609" s="5"/>
    </row>
    <row r="3610" ht="15.75">
      <c r="L3610" s="5"/>
    </row>
    <row r="3611" ht="15.75">
      <c r="L3611" s="5"/>
    </row>
    <row r="3612" ht="15.75">
      <c r="L3612" s="5"/>
    </row>
    <row r="3613" ht="15.75">
      <c r="L3613" s="5"/>
    </row>
    <row r="3614" ht="15.75">
      <c r="L3614" s="5"/>
    </row>
    <row r="3615" ht="15.75">
      <c r="L3615" s="5"/>
    </row>
    <row r="3616" ht="15.75">
      <c r="L3616" s="5"/>
    </row>
    <row r="3617" ht="15.75">
      <c r="L3617" s="5"/>
    </row>
    <row r="3618" ht="15.75">
      <c r="L3618" s="5"/>
    </row>
    <row r="3619" ht="15.75">
      <c r="L3619" s="5"/>
    </row>
    <row r="3620" ht="15.75">
      <c r="L3620" s="5"/>
    </row>
    <row r="3621" ht="15.75">
      <c r="L3621" s="5"/>
    </row>
    <row r="3622" ht="15.75">
      <c r="L3622" s="5"/>
    </row>
    <row r="3623" ht="15.75">
      <c r="L3623" s="5"/>
    </row>
    <row r="3624" ht="15.75">
      <c r="L3624" s="5"/>
    </row>
    <row r="3625" ht="15.75">
      <c r="L3625" s="5"/>
    </row>
    <row r="3626" ht="15.75">
      <c r="L3626" s="5"/>
    </row>
    <row r="3627" ht="15.75">
      <c r="L3627" s="5"/>
    </row>
    <row r="3628" ht="15.75">
      <c r="L3628" s="5"/>
    </row>
    <row r="3629" ht="15.75">
      <c r="L3629" s="5"/>
    </row>
    <row r="3630" ht="15.75">
      <c r="L3630" s="5"/>
    </row>
    <row r="3631" ht="15.75">
      <c r="L3631" s="5"/>
    </row>
    <row r="3632" ht="15.75">
      <c r="L3632" s="5"/>
    </row>
    <row r="3633" ht="15.75">
      <c r="L3633" s="5"/>
    </row>
    <row r="3634" ht="15.75">
      <c r="L3634" s="5"/>
    </row>
    <row r="3635" ht="15.75">
      <c r="L3635" s="5"/>
    </row>
    <row r="3636" ht="15.75">
      <c r="L3636" s="5"/>
    </row>
    <row r="3637" ht="15.75">
      <c r="L3637" s="5"/>
    </row>
    <row r="3638" ht="15.75">
      <c r="L3638" s="5"/>
    </row>
    <row r="3639" ht="15.75">
      <c r="L3639" s="5"/>
    </row>
    <row r="3640" ht="15.75">
      <c r="L3640" s="5"/>
    </row>
    <row r="3641" ht="15.75">
      <c r="L3641" s="5"/>
    </row>
    <row r="3642" ht="15.75">
      <c r="L3642" s="5"/>
    </row>
    <row r="3643" ht="15.75">
      <c r="L3643" s="5"/>
    </row>
    <row r="3644" ht="15.75">
      <c r="L3644" s="5"/>
    </row>
    <row r="3645" ht="15.75">
      <c r="L3645" s="5"/>
    </row>
    <row r="3646" ht="15.75">
      <c r="L3646" s="5"/>
    </row>
    <row r="3647" ht="15.75">
      <c r="L3647" s="5"/>
    </row>
    <row r="3648" ht="15.75">
      <c r="L3648" s="5"/>
    </row>
    <row r="3649" ht="15.75">
      <c r="L3649" s="5"/>
    </row>
    <row r="3650" ht="15.75">
      <c r="L3650" s="5"/>
    </row>
    <row r="3651" ht="15.75">
      <c r="L3651" s="5"/>
    </row>
    <row r="3652" ht="15.75">
      <c r="L3652" s="5"/>
    </row>
    <row r="3653" ht="15.75">
      <c r="L3653" s="5"/>
    </row>
    <row r="3654" ht="15.75">
      <c r="L3654" s="5"/>
    </row>
    <row r="3655" ht="15.75">
      <c r="L3655" s="5"/>
    </row>
    <row r="3656" ht="15.75">
      <c r="L3656" s="5"/>
    </row>
    <row r="3657" ht="15.75">
      <c r="L3657" s="5"/>
    </row>
    <row r="3658" ht="15.75">
      <c r="L3658" s="5"/>
    </row>
    <row r="3659" ht="15.75">
      <c r="L3659" s="5"/>
    </row>
    <row r="3660" ht="15.75">
      <c r="L3660" s="5"/>
    </row>
    <row r="3661" ht="15.75">
      <c r="L3661" s="5"/>
    </row>
    <row r="3662" ht="15.75">
      <c r="L3662" s="5"/>
    </row>
    <row r="3663" ht="15.75">
      <c r="L3663" s="5"/>
    </row>
    <row r="3664" ht="15.75">
      <c r="L3664" s="5"/>
    </row>
    <row r="3665" ht="15.75">
      <c r="L3665" s="5"/>
    </row>
    <row r="3666" ht="15.75">
      <c r="L3666" s="5"/>
    </row>
    <row r="3667" ht="15.75">
      <c r="L3667" s="5"/>
    </row>
    <row r="3668" ht="15.75">
      <c r="L3668" s="5"/>
    </row>
    <row r="3669" ht="15.75">
      <c r="L3669" s="5"/>
    </row>
    <row r="3670" ht="15.75">
      <c r="L3670" s="5"/>
    </row>
    <row r="3671" ht="15.75">
      <c r="L3671" s="5"/>
    </row>
    <row r="3672" ht="15.75">
      <c r="L3672" s="5"/>
    </row>
    <row r="3673" ht="15.75">
      <c r="L3673" s="5"/>
    </row>
    <row r="3674" ht="15.75">
      <c r="L3674" s="5"/>
    </row>
    <row r="3675" ht="15.75">
      <c r="L3675" s="5"/>
    </row>
    <row r="3676" ht="15.75">
      <c r="L3676" s="5"/>
    </row>
    <row r="3677" ht="15.75">
      <c r="L3677" s="5"/>
    </row>
    <row r="3678" ht="15.75">
      <c r="L3678" s="5"/>
    </row>
    <row r="3679" ht="15.75">
      <c r="L3679" s="5"/>
    </row>
    <row r="3680" ht="15.75">
      <c r="L3680" s="5"/>
    </row>
    <row r="3681" ht="15.75">
      <c r="L3681" s="5"/>
    </row>
    <row r="3682" ht="15.75">
      <c r="L3682" s="5"/>
    </row>
    <row r="3683" ht="15.75">
      <c r="L3683" s="5"/>
    </row>
    <row r="3684" ht="15.75">
      <c r="L3684" s="5"/>
    </row>
    <row r="3685" ht="15.75">
      <c r="L3685" s="5"/>
    </row>
    <row r="3686" ht="15.75">
      <c r="L3686" s="5"/>
    </row>
    <row r="3687" ht="15.75">
      <c r="L3687" s="5"/>
    </row>
    <row r="3688" ht="15.75">
      <c r="L3688" s="5"/>
    </row>
    <row r="3689" ht="15.75">
      <c r="L3689" s="5"/>
    </row>
    <row r="3690" ht="15.75">
      <c r="L3690" s="5"/>
    </row>
    <row r="3691" ht="15.75">
      <c r="L3691" s="5"/>
    </row>
    <row r="3692" ht="15.75">
      <c r="L3692" s="5"/>
    </row>
    <row r="3693" ht="15.75">
      <c r="L3693" s="5"/>
    </row>
    <row r="3694" ht="15.75">
      <c r="L3694" s="5"/>
    </row>
    <row r="3695" ht="15.75">
      <c r="L3695" s="5"/>
    </row>
    <row r="3696" ht="15.75">
      <c r="L3696" s="5"/>
    </row>
    <row r="3697" ht="15.75">
      <c r="L3697" s="5"/>
    </row>
    <row r="3698" ht="15.75">
      <c r="L3698" s="5"/>
    </row>
    <row r="3699" ht="15.75">
      <c r="L3699" s="5"/>
    </row>
    <row r="3700" ht="15.75">
      <c r="L3700" s="5"/>
    </row>
    <row r="3701" ht="15.75">
      <c r="L3701" s="5"/>
    </row>
    <row r="3702" ht="15.75">
      <c r="L3702" s="5"/>
    </row>
    <row r="3703" ht="15.75">
      <c r="L3703" s="5"/>
    </row>
    <row r="3704" ht="15.75">
      <c r="L3704" s="5"/>
    </row>
    <row r="3705" ht="15.75">
      <c r="L3705" s="5"/>
    </row>
    <row r="3706" ht="15.75">
      <c r="L3706" s="5"/>
    </row>
    <row r="3707" ht="15.75">
      <c r="L3707" s="5"/>
    </row>
    <row r="3708" ht="15.75">
      <c r="L3708" s="5"/>
    </row>
    <row r="3709" ht="15.75">
      <c r="L3709" s="5"/>
    </row>
    <row r="3710" ht="15.75">
      <c r="L3710" s="5"/>
    </row>
    <row r="3711" ht="15.75">
      <c r="L3711" s="5"/>
    </row>
    <row r="3712" ht="15.75">
      <c r="L3712" s="5"/>
    </row>
    <row r="3713" ht="15.75">
      <c r="L3713" s="5"/>
    </row>
    <row r="3714" ht="15.75">
      <c r="L3714" s="5"/>
    </row>
    <row r="3715" ht="15.75">
      <c r="L3715" s="5"/>
    </row>
    <row r="3716" ht="15.75">
      <c r="L3716" s="5"/>
    </row>
    <row r="3717" ht="15.75">
      <c r="L3717" s="5"/>
    </row>
    <row r="3718" ht="15.75">
      <c r="L3718" s="5"/>
    </row>
    <row r="3719" ht="15.75">
      <c r="L3719" s="5"/>
    </row>
    <row r="3720" ht="15.75">
      <c r="L3720" s="5"/>
    </row>
    <row r="3721" ht="15.75">
      <c r="L3721" s="5"/>
    </row>
    <row r="3722" ht="15.75">
      <c r="L3722" s="5"/>
    </row>
    <row r="3723" ht="15.75">
      <c r="L3723" s="5"/>
    </row>
    <row r="3724" ht="15.75">
      <c r="L3724" s="5"/>
    </row>
    <row r="3725" ht="15.75">
      <c r="L3725" s="5"/>
    </row>
    <row r="3726" ht="15.75">
      <c r="L3726" s="5"/>
    </row>
    <row r="3727" ht="15.75">
      <c r="L3727" s="5"/>
    </row>
    <row r="3728" ht="15.75">
      <c r="L3728" s="5"/>
    </row>
    <row r="3729" ht="15.75">
      <c r="L3729" s="5"/>
    </row>
    <row r="3730" ht="15.75">
      <c r="L3730" s="5"/>
    </row>
    <row r="3731" ht="15.75">
      <c r="L3731" s="5"/>
    </row>
    <row r="3732" ht="15.75">
      <c r="L3732" s="5"/>
    </row>
    <row r="3733" ht="15.75">
      <c r="L3733" s="5"/>
    </row>
    <row r="3734" ht="15.75">
      <c r="L3734" s="5"/>
    </row>
    <row r="3735" ht="15.75">
      <c r="L3735" s="5"/>
    </row>
    <row r="3736" ht="15.75">
      <c r="L3736" s="5"/>
    </row>
    <row r="3737" ht="15.75">
      <c r="L3737" s="5"/>
    </row>
    <row r="3738" ht="15.75">
      <c r="L3738" s="5"/>
    </row>
    <row r="3739" ht="15.75">
      <c r="L3739" s="5"/>
    </row>
    <row r="3740" ht="15.75">
      <c r="L3740" s="5"/>
    </row>
    <row r="3741" ht="15.75">
      <c r="L3741" s="5"/>
    </row>
    <row r="3742" ht="15.75">
      <c r="L3742" s="5"/>
    </row>
    <row r="3743" ht="15.75">
      <c r="L3743" s="5"/>
    </row>
    <row r="3744" ht="15.75">
      <c r="L3744" s="5"/>
    </row>
    <row r="3745" ht="15.75">
      <c r="L3745" s="5"/>
    </row>
    <row r="3746" ht="15.75">
      <c r="L3746" s="5"/>
    </row>
    <row r="3747" ht="15.75">
      <c r="L3747" s="5"/>
    </row>
    <row r="3748" ht="15.75">
      <c r="L3748" s="5"/>
    </row>
    <row r="3749" ht="15.75">
      <c r="L3749" s="5"/>
    </row>
    <row r="3750" ht="15.75">
      <c r="L3750" s="5"/>
    </row>
    <row r="3751" ht="15.75">
      <c r="L3751" s="5"/>
    </row>
    <row r="3752" ht="15.75">
      <c r="L3752" s="5"/>
    </row>
    <row r="3753" ht="15.75">
      <c r="L3753" s="5"/>
    </row>
    <row r="3754" ht="15.75">
      <c r="L3754" s="5"/>
    </row>
    <row r="3755" ht="15.75">
      <c r="L3755" s="5"/>
    </row>
    <row r="3756" ht="15.75">
      <c r="L3756" s="5"/>
    </row>
    <row r="3757" ht="15.75">
      <c r="L3757" s="5"/>
    </row>
    <row r="3758" ht="15.75">
      <c r="L3758" s="5"/>
    </row>
    <row r="3759" ht="15.75">
      <c r="L3759" s="5"/>
    </row>
    <row r="3760" ht="15.75">
      <c r="L3760" s="5"/>
    </row>
    <row r="3761" ht="15.75">
      <c r="L3761" s="5"/>
    </row>
    <row r="3762" ht="15.75">
      <c r="L3762" s="5"/>
    </row>
    <row r="3763" ht="15.75">
      <c r="L3763" s="5"/>
    </row>
    <row r="3764" ht="15.75">
      <c r="L3764" s="5"/>
    </row>
    <row r="3765" ht="15.75">
      <c r="L3765" s="5"/>
    </row>
    <row r="3766" ht="15.75">
      <c r="L3766" s="5"/>
    </row>
    <row r="3767" ht="15.75">
      <c r="L3767" s="5"/>
    </row>
    <row r="3768" ht="15.75">
      <c r="L3768" s="5"/>
    </row>
    <row r="3769" ht="15.75">
      <c r="L3769" s="5"/>
    </row>
    <row r="3770" ht="15.75">
      <c r="L3770" s="5"/>
    </row>
    <row r="3771" ht="15.75">
      <c r="L3771" s="5"/>
    </row>
    <row r="3772" ht="15.75">
      <c r="L3772" s="5"/>
    </row>
    <row r="3773" ht="15.75">
      <c r="L3773" s="5"/>
    </row>
    <row r="3774" ht="15.75">
      <c r="L3774" s="5"/>
    </row>
    <row r="3775" ht="15.75">
      <c r="L3775" s="5"/>
    </row>
    <row r="3776" ht="15.75">
      <c r="L3776" s="5"/>
    </row>
    <row r="3777" ht="15.75">
      <c r="L3777" s="5"/>
    </row>
    <row r="3778" ht="15.75">
      <c r="L3778" s="5"/>
    </row>
    <row r="3779" ht="15.75">
      <c r="L3779" s="5"/>
    </row>
    <row r="3780" ht="15.75">
      <c r="L3780" s="5"/>
    </row>
    <row r="3781" ht="15.75">
      <c r="L3781" s="5"/>
    </row>
    <row r="3782" ht="15.75">
      <c r="L3782" s="5"/>
    </row>
    <row r="3783" ht="15.75">
      <c r="L3783" s="5"/>
    </row>
    <row r="3784" ht="15.75">
      <c r="L3784" s="5"/>
    </row>
    <row r="3785" ht="15.75">
      <c r="L3785" s="5"/>
    </row>
    <row r="3786" ht="15.75">
      <c r="L3786" s="5"/>
    </row>
    <row r="3787" ht="15.75">
      <c r="L3787" s="5"/>
    </row>
    <row r="3788" ht="15.75">
      <c r="L3788" s="5"/>
    </row>
    <row r="3789" ht="15.75">
      <c r="L3789" s="5"/>
    </row>
    <row r="3790" ht="15.75">
      <c r="L3790" s="5"/>
    </row>
    <row r="3791" ht="15.75">
      <c r="L3791" s="5"/>
    </row>
    <row r="3792" ht="15.75">
      <c r="L3792" s="5"/>
    </row>
    <row r="3793" ht="15.75">
      <c r="L3793" s="5"/>
    </row>
    <row r="3794" ht="15.75">
      <c r="L3794" s="5"/>
    </row>
    <row r="3795" ht="15.75">
      <c r="L3795" s="5"/>
    </row>
    <row r="3796" ht="15.75">
      <c r="L3796" s="5"/>
    </row>
    <row r="3797" ht="15.75">
      <c r="L3797" s="5"/>
    </row>
    <row r="3798" ht="15.75">
      <c r="L3798" s="5"/>
    </row>
    <row r="3799" ht="15.75">
      <c r="L3799" s="5"/>
    </row>
    <row r="3800" ht="15.75">
      <c r="L3800" s="5"/>
    </row>
    <row r="3801" ht="15.75">
      <c r="L3801" s="5"/>
    </row>
    <row r="3802" ht="15.75">
      <c r="L3802" s="5"/>
    </row>
    <row r="3803" ht="15.75">
      <c r="L3803" s="5"/>
    </row>
    <row r="3804" ht="15.75">
      <c r="L3804" s="5"/>
    </row>
    <row r="3805" ht="15.75">
      <c r="L3805" s="5"/>
    </row>
    <row r="3806" ht="15.75">
      <c r="L3806" s="5"/>
    </row>
    <row r="3807" ht="15.75">
      <c r="L3807" s="5"/>
    </row>
    <row r="3808" ht="15.75">
      <c r="L3808" s="5"/>
    </row>
    <row r="3809" ht="15.75">
      <c r="L3809" s="5"/>
    </row>
    <row r="3810" ht="15.75">
      <c r="L3810" s="5"/>
    </row>
    <row r="3811" ht="15.75">
      <c r="L3811" s="5"/>
    </row>
    <row r="3812" ht="15.75">
      <c r="L3812" s="5"/>
    </row>
    <row r="3813" ht="15.75">
      <c r="L3813" s="5"/>
    </row>
    <row r="3814" ht="15.75">
      <c r="L3814" s="5"/>
    </row>
    <row r="3815" ht="15.75">
      <c r="L3815" s="5"/>
    </row>
    <row r="3816" ht="15.75">
      <c r="L3816" s="5"/>
    </row>
    <row r="3817" ht="15.75">
      <c r="L3817" s="5"/>
    </row>
    <row r="3818" ht="15.75">
      <c r="L3818" s="5"/>
    </row>
    <row r="3819" ht="15.75">
      <c r="L3819" s="5"/>
    </row>
    <row r="3820" ht="15.75">
      <c r="L3820" s="5"/>
    </row>
    <row r="3821" ht="15.75">
      <c r="L3821" s="5"/>
    </row>
    <row r="3822" ht="15.75">
      <c r="L3822" s="5"/>
    </row>
    <row r="3823" ht="15.75">
      <c r="L3823" s="5"/>
    </row>
    <row r="3824" ht="15.75">
      <c r="L3824" s="5"/>
    </row>
    <row r="3825" ht="15.75">
      <c r="L3825" s="5"/>
    </row>
    <row r="3826" ht="15.75">
      <c r="L3826" s="5"/>
    </row>
    <row r="3827" ht="15.75">
      <c r="L3827" s="5"/>
    </row>
    <row r="3828" ht="15.75">
      <c r="L3828" s="5"/>
    </row>
    <row r="3829" ht="15.75">
      <c r="L3829" s="5"/>
    </row>
    <row r="3830" ht="15.75">
      <c r="L3830" s="5"/>
    </row>
    <row r="3831" ht="15.75">
      <c r="L3831" s="5"/>
    </row>
    <row r="3832" ht="15.75">
      <c r="L3832" s="5"/>
    </row>
    <row r="3833" ht="15.75">
      <c r="L3833" s="5"/>
    </row>
    <row r="3834" ht="15.75">
      <c r="L3834" s="5"/>
    </row>
    <row r="3835" ht="15.75">
      <c r="L3835" s="5"/>
    </row>
    <row r="3836" ht="15.75">
      <c r="L3836" s="5"/>
    </row>
    <row r="3837" ht="15.75">
      <c r="L3837" s="5"/>
    </row>
    <row r="3838" ht="15.75">
      <c r="L3838" s="5"/>
    </row>
    <row r="3839" ht="15.75">
      <c r="L3839" s="5"/>
    </row>
    <row r="3840" ht="15.75">
      <c r="L3840" s="5"/>
    </row>
    <row r="3841" ht="15.75">
      <c r="L3841" s="5"/>
    </row>
    <row r="3842" ht="15.75">
      <c r="L3842" s="5"/>
    </row>
    <row r="3843" ht="15.75">
      <c r="L3843" s="5"/>
    </row>
    <row r="3844" ht="15.75">
      <c r="L3844" s="5"/>
    </row>
    <row r="3845" ht="15.75">
      <c r="L3845" s="5"/>
    </row>
    <row r="3846" ht="15.75">
      <c r="L3846" s="5"/>
    </row>
    <row r="3847" ht="15.75">
      <c r="L3847" s="5"/>
    </row>
    <row r="3848" ht="15.75">
      <c r="L3848" s="5"/>
    </row>
    <row r="3849" ht="15.75">
      <c r="L3849" s="5"/>
    </row>
    <row r="3850" ht="15.75">
      <c r="L3850" s="5"/>
    </row>
    <row r="3851" ht="15.75">
      <c r="L3851" s="5"/>
    </row>
    <row r="3852" ht="15.75">
      <c r="L3852" s="5"/>
    </row>
    <row r="3853" ht="15.75">
      <c r="L3853" s="5"/>
    </row>
    <row r="3854" ht="15.75">
      <c r="L3854" s="5"/>
    </row>
    <row r="3855" ht="15.75">
      <c r="L3855" s="5"/>
    </row>
    <row r="3856" ht="15.75">
      <c r="L3856" s="5"/>
    </row>
    <row r="3857" ht="15.75">
      <c r="L3857" s="5"/>
    </row>
    <row r="3858" ht="15.75">
      <c r="L3858" s="5"/>
    </row>
    <row r="3859" ht="15.75">
      <c r="L3859" s="5"/>
    </row>
    <row r="3860" ht="15.75">
      <c r="L3860" s="5"/>
    </row>
    <row r="3861" ht="15.75">
      <c r="L3861" s="5"/>
    </row>
    <row r="3862" ht="15.75">
      <c r="L3862" s="5"/>
    </row>
    <row r="3863" ht="15.75">
      <c r="L3863" s="5"/>
    </row>
    <row r="3864" ht="15.75">
      <c r="L3864" s="5"/>
    </row>
    <row r="3865" ht="15.75">
      <c r="L3865" s="5"/>
    </row>
    <row r="3866" ht="15.75">
      <c r="L3866" s="5"/>
    </row>
    <row r="3867" ht="15.75">
      <c r="L3867" s="5"/>
    </row>
    <row r="3868" ht="15.75">
      <c r="L3868" s="5"/>
    </row>
    <row r="3869" ht="15.75">
      <c r="L3869" s="5"/>
    </row>
    <row r="3870" ht="15.75">
      <c r="L3870" s="5"/>
    </row>
    <row r="3871" ht="15.75">
      <c r="L3871" s="5"/>
    </row>
    <row r="3872" ht="15.75">
      <c r="L3872" s="5"/>
    </row>
    <row r="3873" ht="15.75">
      <c r="L3873" s="5"/>
    </row>
    <row r="3874" ht="15.75">
      <c r="L3874" s="5"/>
    </row>
    <row r="3875" ht="15.75">
      <c r="L3875" s="5"/>
    </row>
    <row r="3876" ht="15.75">
      <c r="L3876" s="5"/>
    </row>
    <row r="3877" ht="15.75">
      <c r="L3877" s="5"/>
    </row>
    <row r="3878" ht="15.75">
      <c r="L3878" s="5"/>
    </row>
    <row r="3879" ht="15.75">
      <c r="L3879" s="5"/>
    </row>
    <row r="3880" ht="15.75">
      <c r="L3880" s="5"/>
    </row>
    <row r="3881" ht="15.75">
      <c r="L3881" s="5"/>
    </row>
    <row r="3882" ht="15.75">
      <c r="L3882" s="5"/>
    </row>
    <row r="3883" ht="15.75">
      <c r="L3883" s="5"/>
    </row>
    <row r="3884" ht="15.75">
      <c r="L3884" s="5"/>
    </row>
    <row r="3885" ht="15.75">
      <c r="L3885" s="5"/>
    </row>
    <row r="3886" ht="15.75">
      <c r="L3886" s="5"/>
    </row>
    <row r="3887" ht="15.75">
      <c r="L3887" s="5"/>
    </row>
    <row r="3888" ht="15.75">
      <c r="L3888" s="5"/>
    </row>
    <row r="3889" ht="15.75">
      <c r="L3889" s="5"/>
    </row>
    <row r="3890" ht="15.75">
      <c r="L3890" s="5"/>
    </row>
    <row r="3891" ht="15.75">
      <c r="L3891" s="5"/>
    </row>
    <row r="3892" ht="15.75">
      <c r="L3892" s="5"/>
    </row>
    <row r="3893" ht="15.75">
      <c r="L3893" s="5"/>
    </row>
    <row r="3894" ht="15.75">
      <c r="L3894" s="5"/>
    </row>
    <row r="3895" ht="15.75">
      <c r="L3895" s="5"/>
    </row>
    <row r="3896" ht="15.75">
      <c r="L3896" s="5"/>
    </row>
    <row r="3897" ht="15.75">
      <c r="L3897" s="5"/>
    </row>
    <row r="3898" ht="15.75">
      <c r="L3898" s="5"/>
    </row>
    <row r="3899" ht="15.75">
      <c r="L3899" s="5"/>
    </row>
    <row r="3900" ht="15.75">
      <c r="L3900" s="5"/>
    </row>
    <row r="3901" ht="15.75">
      <c r="L3901" s="5"/>
    </row>
    <row r="3902" ht="15.75">
      <c r="L3902" s="5"/>
    </row>
    <row r="3903" ht="15.75">
      <c r="L3903" s="5"/>
    </row>
    <row r="3904" ht="15.75">
      <c r="L3904" s="5"/>
    </row>
    <row r="3905" ht="15.75">
      <c r="L3905" s="5"/>
    </row>
    <row r="3906" ht="15.75">
      <c r="L3906" s="5"/>
    </row>
    <row r="3907" ht="15.75">
      <c r="L3907" s="5"/>
    </row>
    <row r="3908" ht="15.75">
      <c r="L3908" s="5"/>
    </row>
    <row r="3909" ht="15.75">
      <c r="L3909" s="5"/>
    </row>
    <row r="3910" ht="15.75">
      <c r="L3910" s="5"/>
    </row>
    <row r="3911" ht="15.75">
      <c r="L3911" s="5"/>
    </row>
    <row r="3912" ht="15.75">
      <c r="L3912" s="5"/>
    </row>
    <row r="3913" ht="15.75">
      <c r="L3913" s="5"/>
    </row>
    <row r="3914" ht="15.75">
      <c r="L3914" s="5"/>
    </row>
    <row r="3915" ht="15.75">
      <c r="L3915" s="5"/>
    </row>
    <row r="3916" ht="15.75">
      <c r="L3916" s="5"/>
    </row>
    <row r="3917" ht="15.75">
      <c r="L3917" s="5"/>
    </row>
    <row r="3918" ht="15.75">
      <c r="L3918" s="5"/>
    </row>
    <row r="3919" ht="15.75">
      <c r="L3919" s="5"/>
    </row>
    <row r="3920" ht="15.75">
      <c r="L3920" s="5"/>
    </row>
    <row r="3921" ht="15.75">
      <c r="L3921" s="5"/>
    </row>
    <row r="3922" ht="15.75">
      <c r="L3922" s="5"/>
    </row>
    <row r="3923" ht="15.75">
      <c r="L3923" s="5"/>
    </row>
    <row r="3924" ht="15.75">
      <c r="L3924" s="5"/>
    </row>
    <row r="3925" ht="15.75">
      <c r="L3925" s="5"/>
    </row>
    <row r="3926" ht="15.75">
      <c r="L3926" s="5"/>
    </row>
    <row r="3927" ht="15.75">
      <c r="L3927" s="5"/>
    </row>
    <row r="3928" ht="15.75">
      <c r="L3928" s="5"/>
    </row>
    <row r="3929" ht="15.75">
      <c r="L3929" s="5"/>
    </row>
    <row r="3930" ht="15.75">
      <c r="L3930" s="5"/>
    </row>
    <row r="3931" ht="15.75">
      <c r="L3931" s="5"/>
    </row>
    <row r="3932" ht="15.75">
      <c r="L3932" s="5"/>
    </row>
    <row r="3933" ht="15.75">
      <c r="L3933" s="5"/>
    </row>
    <row r="3934" ht="15.75">
      <c r="L3934" s="5"/>
    </row>
    <row r="3935" ht="15.75">
      <c r="L3935" s="5"/>
    </row>
    <row r="3936" ht="15.75">
      <c r="L3936" s="5"/>
    </row>
    <row r="3937" ht="15.75">
      <c r="L3937" s="5"/>
    </row>
    <row r="3938" ht="15.75">
      <c r="L3938" s="5"/>
    </row>
    <row r="3939" ht="15.75">
      <c r="L3939" s="5"/>
    </row>
    <row r="3940" ht="15.75">
      <c r="L3940" s="5"/>
    </row>
    <row r="3941" ht="15.75">
      <c r="L3941" s="5"/>
    </row>
    <row r="3942" ht="15.75">
      <c r="L3942" s="5"/>
    </row>
    <row r="3943" ht="15.75">
      <c r="L3943" s="5"/>
    </row>
    <row r="3944" ht="15.75">
      <c r="L3944" s="5"/>
    </row>
    <row r="3945" ht="15.75">
      <c r="L3945" s="5"/>
    </row>
    <row r="3946" ht="15.75">
      <c r="L3946" s="5"/>
    </row>
    <row r="3947" ht="15.75">
      <c r="L3947" s="5"/>
    </row>
    <row r="3948" ht="15.75">
      <c r="L3948" s="5"/>
    </row>
    <row r="3949" ht="15.75">
      <c r="L3949" s="5"/>
    </row>
    <row r="3950" ht="15.75">
      <c r="L3950" s="5"/>
    </row>
    <row r="3951" ht="15.75">
      <c r="L3951" s="5"/>
    </row>
    <row r="3952" ht="15.75">
      <c r="L3952" s="5"/>
    </row>
    <row r="3953" ht="15.75">
      <c r="L3953" s="5"/>
    </row>
    <row r="3954" ht="15.75">
      <c r="L3954" s="5"/>
    </row>
    <row r="3955" ht="15.75">
      <c r="L3955" s="5"/>
    </row>
    <row r="3956" ht="15.75">
      <c r="L3956" s="5"/>
    </row>
    <row r="3957" ht="15.75">
      <c r="L3957" s="5"/>
    </row>
    <row r="3958" ht="15.75">
      <c r="L3958" s="5"/>
    </row>
    <row r="3959" ht="15.75">
      <c r="L3959" s="5"/>
    </row>
    <row r="3960" ht="15.75">
      <c r="L3960" s="5"/>
    </row>
    <row r="3961" ht="15.75">
      <c r="L3961" s="5"/>
    </row>
    <row r="3962" ht="15.75">
      <c r="L3962" s="5"/>
    </row>
    <row r="3963" ht="15.75">
      <c r="L3963" s="5"/>
    </row>
    <row r="3964" ht="15.75">
      <c r="L3964" s="5"/>
    </row>
    <row r="3965" ht="15.75">
      <c r="L3965" s="5"/>
    </row>
    <row r="3966" ht="15.75">
      <c r="L3966" s="5"/>
    </row>
    <row r="3967" ht="15.75">
      <c r="L3967" s="5"/>
    </row>
    <row r="3968" ht="15.75">
      <c r="L3968" s="5"/>
    </row>
    <row r="3969" ht="15.75">
      <c r="L3969" s="5"/>
    </row>
    <row r="3970" ht="15.75">
      <c r="L3970" s="5"/>
    </row>
    <row r="3971" ht="15.75">
      <c r="L3971" s="5"/>
    </row>
    <row r="3972" ht="15.75">
      <c r="L3972" s="5"/>
    </row>
    <row r="3973" ht="15.75">
      <c r="L3973" s="5"/>
    </row>
    <row r="3974" ht="15.75">
      <c r="L3974" s="5"/>
    </row>
    <row r="3975" ht="15.75">
      <c r="L3975" s="5"/>
    </row>
    <row r="3976" ht="15.75">
      <c r="L3976" s="5"/>
    </row>
    <row r="3977" ht="15.75">
      <c r="L3977" s="5"/>
    </row>
    <row r="3978" ht="15.75">
      <c r="L3978" s="5"/>
    </row>
    <row r="3979" ht="15.75">
      <c r="L3979" s="5"/>
    </row>
    <row r="3980" ht="15.75">
      <c r="L3980" s="5"/>
    </row>
    <row r="3981" ht="15.75">
      <c r="L3981" s="5"/>
    </row>
    <row r="3982" ht="15.75">
      <c r="L3982" s="5"/>
    </row>
    <row r="3983" ht="15.75">
      <c r="L3983" s="5"/>
    </row>
    <row r="3984" ht="15.75">
      <c r="L3984" s="5"/>
    </row>
    <row r="3985" ht="15.75">
      <c r="L3985" s="5"/>
    </row>
    <row r="3986" ht="15.75">
      <c r="L3986" s="5"/>
    </row>
    <row r="3987" ht="15.75">
      <c r="L3987" s="5"/>
    </row>
    <row r="3988" ht="15.75">
      <c r="L3988" s="5"/>
    </row>
    <row r="3989" ht="15.75">
      <c r="L3989" s="5"/>
    </row>
    <row r="3990" ht="15.75">
      <c r="L3990" s="5"/>
    </row>
    <row r="3991" ht="15.75">
      <c r="L3991" s="5"/>
    </row>
    <row r="3992" ht="15.75">
      <c r="L3992" s="5"/>
    </row>
    <row r="3993" ht="15.75">
      <c r="L3993" s="5"/>
    </row>
    <row r="3994" ht="15.75">
      <c r="L3994" s="5"/>
    </row>
    <row r="3995" ht="15.75">
      <c r="L3995" s="5"/>
    </row>
    <row r="3996" ht="15.75">
      <c r="L3996" s="5"/>
    </row>
    <row r="3997" ht="15.75">
      <c r="L3997" s="5"/>
    </row>
    <row r="3998" ht="15.75">
      <c r="L3998" s="5"/>
    </row>
    <row r="3999" ht="15.75">
      <c r="L3999" s="5"/>
    </row>
    <row r="4000" ht="15.75">
      <c r="L4000" s="5"/>
    </row>
    <row r="4001" ht="15.75">
      <c r="L4001" s="5"/>
    </row>
    <row r="4002" ht="15.75">
      <c r="L4002" s="5"/>
    </row>
    <row r="4003" ht="15.75">
      <c r="L4003" s="5"/>
    </row>
    <row r="4004" ht="15.75">
      <c r="L4004" s="5"/>
    </row>
    <row r="4005" ht="15.75">
      <c r="L4005" s="5"/>
    </row>
    <row r="4006" ht="15.75">
      <c r="L4006" s="5"/>
    </row>
    <row r="4007" ht="15.75">
      <c r="L4007" s="5"/>
    </row>
    <row r="4008" ht="15.75">
      <c r="L4008" s="5"/>
    </row>
    <row r="4009" ht="15.75">
      <c r="L4009" s="5"/>
    </row>
    <row r="4010" ht="15.75">
      <c r="L4010" s="5"/>
    </row>
    <row r="4011" ht="15.75">
      <c r="L4011" s="5"/>
    </row>
  </sheetData>
  <mergeCells count="9">
    <mergeCell ref="L3:L4"/>
    <mergeCell ref="M3:M4"/>
    <mergeCell ref="M41:M43"/>
    <mergeCell ref="F3:F4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0"/>
  <sheetViews>
    <sheetView zoomScale="150" zoomScaleNormal="150" workbookViewId="0" topLeftCell="A217">
      <selection activeCell="A253" sqref="A1:IV16384"/>
    </sheetView>
  </sheetViews>
  <sheetFormatPr defaultColWidth="9.140625" defaultRowHeight="12.75"/>
  <cols>
    <col min="1" max="1" width="2.28125" style="3" customWidth="1"/>
    <col min="2" max="2" width="5.140625" style="3" customWidth="1"/>
    <col min="3" max="3" width="6.7109375" style="3" customWidth="1"/>
    <col min="4" max="4" width="7.57421875" style="3" customWidth="1"/>
    <col min="5" max="5" width="37.7109375" style="3" customWidth="1"/>
    <col min="6" max="6" width="19.00390625" style="3" customWidth="1"/>
    <col min="7" max="7" width="16.7109375" style="238" customWidth="1"/>
    <col min="8" max="8" width="11.57421875" style="3" hidden="1" customWidth="1"/>
    <col min="9" max="9" width="10.28125" style="3" hidden="1" customWidth="1"/>
    <col min="10" max="11" width="13.28125" style="3" hidden="1" customWidth="1"/>
    <col min="12" max="12" width="0.13671875" style="3" hidden="1" customWidth="1"/>
    <col min="13" max="13" width="19.00390625" style="168" customWidth="1"/>
    <col min="14" max="14" width="31.00390625" style="3" customWidth="1"/>
    <col min="15" max="15" width="9.140625" style="3" customWidth="1"/>
    <col min="16" max="18" width="11.57421875" style="3" customWidth="1"/>
    <col min="19" max="16384" width="9.140625" style="3" customWidth="1"/>
  </cols>
  <sheetData>
    <row r="1" spans="2:14" ht="38.25" customHeight="1">
      <c r="B1" s="1" t="s">
        <v>234</v>
      </c>
      <c r="C1" s="42"/>
      <c r="D1" s="2"/>
      <c r="F1" s="4"/>
      <c r="G1" s="135"/>
      <c r="H1" s="4"/>
      <c r="I1" s="4"/>
      <c r="J1" s="4"/>
      <c r="K1" s="4"/>
      <c r="L1" s="4"/>
      <c r="M1" s="5"/>
      <c r="N1" s="136" t="s">
        <v>235</v>
      </c>
    </row>
    <row r="2" spans="2:14" ht="13.5" thickBot="1">
      <c r="B2" s="1"/>
      <c r="C2" s="42"/>
      <c r="D2" s="2"/>
      <c r="F2" s="4"/>
      <c r="G2" s="135"/>
      <c r="H2" s="4"/>
      <c r="I2" s="4"/>
      <c r="J2" s="4"/>
      <c r="K2" s="4"/>
      <c r="L2" s="4"/>
      <c r="M2" s="5"/>
      <c r="N2" s="4"/>
    </row>
    <row r="3" spans="2:14" s="12" customFormat="1" ht="15.75" customHeight="1">
      <c r="B3" s="251" t="s">
        <v>32</v>
      </c>
      <c r="C3" s="242" t="s">
        <v>126</v>
      </c>
      <c r="D3" s="242" t="s">
        <v>34</v>
      </c>
      <c r="E3" s="242" t="s">
        <v>35</v>
      </c>
      <c r="F3" s="253" t="s">
        <v>236</v>
      </c>
      <c r="G3" s="255" t="s">
        <v>36</v>
      </c>
      <c r="H3" s="169"/>
      <c r="I3" s="169"/>
      <c r="J3" s="169"/>
      <c r="K3" s="170"/>
      <c r="L3" s="169" t="s">
        <v>13</v>
      </c>
      <c r="M3" s="249" t="s">
        <v>14</v>
      </c>
      <c r="N3" s="242" t="s">
        <v>10</v>
      </c>
    </row>
    <row r="4" spans="2:14" s="171" customFormat="1" ht="17.25" customHeight="1" thickBot="1">
      <c r="B4" s="252"/>
      <c r="C4" s="243"/>
      <c r="D4" s="243"/>
      <c r="E4" s="243"/>
      <c r="F4" s="254"/>
      <c r="G4" s="256"/>
      <c r="H4" s="172" t="s">
        <v>15</v>
      </c>
      <c r="I4" s="172" t="s">
        <v>15</v>
      </c>
      <c r="J4" s="172" t="s">
        <v>15</v>
      </c>
      <c r="K4" s="172" t="s">
        <v>15</v>
      </c>
      <c r="L4" s="172" t="s">
        <v>15</v>
      </c>
      <c r="M4" s="250"/>
      <c r="N4" s="243"/>
    </row>
    <row r="5" spans="2:14" ht="12.75">
      <c r="B5" s="173"/>
      <c r="C5" s="174"/>
      <c r="D5" s="174"/>
      <c r="E5" s="174"/>
      <c r="F5" s="174"/>
      <c r="G5" s="175"/>
      <c r="H5" s="175"/>
      <c r="I5" s="175"/>
      <c r="J5" s="175"/>
      <c r="K5" s="175"/>
      <c r="L5" s="175"/>
      <c r="M5" s="174"/>
      <c r="N5" s="174"/>
    </row>
    <row r="6" spans="2:14" s="5" customFormat="1" ht="16.5" customHeight="1">
      <c r="B6" s="176" t="s">
        <v>127</v>
      </c>
      <c r="C6" s="177"/>
      <c r="D6" s="177"/>
      <c r="E6" s="178" t="s">
        <v>128</v>
      </c>
      <c r="F6" s="179">
        <f>F7+F11+F16+F14+F18</f>
        <v>366300</v>
      </c>
      <c r="G6" s="180">
        <f>G7+G11+G16+G14+G18</f>
        <v>20060</v>
      </c>
      <c r="H6" s="179">
        <f aca="true" t="shared" si="0" ref="H6:M6">H7+H11+H16+H14+H18</f>
        <v>0</v>
      </c>
      <c r="I6" s="179">
        <f t="shared" si="0"/>
        <v>0</v>
      </c>
      <c r="J6" s="179">
        <f t="shared" si="0"/>
        <v>0</v>
      </c>
      <c r="K6" s="179">
        <f t="shared" si="0"/>
        <v>0</v>
      </c>
      <c r="L6" s="179">
        <f t="shared" si="0"/>
        <v>0</v>
      </c>
      <c r="M6" s="179">
        <f t="shared" si="0"/>
        <v>386360</v>
      </c>
      <c r="N6" s="181"/>
    </row>
    <row r="7" spans="2:14" s="5" customFormat="1" ht="17.25" customHeight="1">
      <c r="B7" s="182"/>
      <c r="C7" s="183" t="s">
        <v>129</v>
      </c>
      <c r="D7" s="29"/>
      <c r="E7" s="30" t="s">
        <v>130</v>
      </c>
      <c r="F7" s="184">
        <f>SUM(F8:F10)</f>
        <v>35000</v>
      </c>
      <c r="G7" s="185">
        <f aca="true" t="shared" si="1" ref="G7:M7">SUM(G8:G10)</f>
        <v>0</v>
      </c>
      <c r="H7" s="184">
        <f t="shared" si="1"/>
        <v>0</v>
      </c>
      <c r="I7" s="184">
        <f t="shared" si="1"/>
        <v>0</v>
      </c>
      <c r="J7" s="184">
        <f t="shared" si="1"/>
        <v>0</v>
      </c>
      <c r="K7" s="184">
        <f t="shared" si="1"/>
        <v>0</v>
      </c>
      <c r="L7" s="184">
        <f t="shared" si="1"/>
        <v>0</v>
      </c>
      <c r="M7" s="64">
        <f t="shared" si="1"/>
        <v>35000</v>
      </c>
      <c r="N7" s="29"/>
    </row>
    <row r="8" spans="2:14" s="5" customFormat="1" ht="12.75">
      <c r="B8" s="182"/>
      <c r="C8" s="38"/>
      <c r="D8" s="32">
        <v>4210</v>
      </c>
      <c r="E8" s="39" t="s">
        <v>131</v>
      </c>
      <c r="F8" s="186">
        <v>4000</v>
      </c>
      <c r="G8" s="314"/>
      <c r="H8" s="184"/>
      <c r="I8" s="184"/>
      <c r="J8" s="184"/>
      <c r="K8" s="184"/>
      <c r="L8" s="184"/>
      <c r="M8" s="188">
        <f aca="true" t="shared" si="2" ref="M8:M21">F8+G8+H8+I8+J8+K8+L8</f>
        <v>4000</v>
      </c>
      <c r="N8" s="29"/>
    </row>
    <row r="9" spans="2:14" s="5" customFormat="1" ht="24.75" customHeight="1">
      <c r="B9" s="182"/>
      <c r="C9" s="38"/>
      <c r="D9" s="32">
        <v>4270</v>
      </c>
      <c r="E9" s="39" t="s">
        <v>132</v>
      </c>
      <c r="F9" s="186">
        <v>30000</v>
      </c>
      <c r="G9" s="314"/>
      <c r="H9" s="184"/>
      <c r="I9" s="184"/>
      <c r="J9" s="184"/>
      <c r="K9" s="184"/>
      <c r="L9" s="184"/>
      <c r="M9" s="188">
        <f t="shared" si="2"/>
        <v>30000</v>
      </c>
      <c r="N9" s="153"/>
    </row>
    <row r="10" spans="2:14" s="5" customFormat="1" ht="12.75">
      <c r="B10" s="182"/>
      <c r="C10" s="38"/>
      <c r="D10" s="32">
        <v>4300</v>
      </c>
      <c r="E10" s="39" t="s">
        <v>133</v>
      </c>
      <c r="F10" s="186">
        <v>1000</v>
      </c>
      <c r="G10" s="314"/>
      <c r="H10" s="184"/>
      <c r="I10" s="184"/>
      <c r="J10" s="184"/>
      <c r="K10" s="184"/>
      <c r="L10" s="184"/>
      <c r="M10" s="188">
        <f t="shared" si="2"/>
        <v>1000</v>
      </c>
      <c r="N10" s="29"/>
    </row>
    <row r="11" spans="2:14" s="5" customFormat="1" ht="12.75">
      <c r="B11" s="182"/>
      <c r="C11" s="183" t="s">
        <v>134</v>
      </c>
      <c r="D11" s="29"/>
      <c r="E11" s="30" t="s">
        <v>135</v>
      </c>
      <c r="F11" s="184">
        <f>SUM(F12:F13)</f>
        <v>259500</v>
      </c>
      <c r="G11" s="185">
        <f aca="true" t="shared" si="3" ref="G11:L11">SUM(G13)</f>
        <v>20060</v>
      </c>
      <c r="H11" s="184">
        <f t="shared" si="3"/>
        <v>0</v>
      </c>
      <c r="I11" s="184">
        <f t="shared" si="3"/>
        <v>0</v>
      </c>
      <c r="J11" s="184">
        <f t="shared" si="3"/>
        <v>0</v>
      </c>
      <c r="K11" s="184">
        <f t="shared" si="3"/>
        <v>0</v>
      </c>
      <c r="L11" s="184">
        <f t="shared" si="3"/>
        <v>0</v>
      </c>
      <c r="M11" s="64">
        <f>SUM(M12:M13)</f>
        <v>279560</v>
      </c>
      <c r="N11" s="189"/>
    </row>
    <row r="12" spans="2:14" s="5" customFormat="1" ht="12.75">
      <c r="B12" s="182"/>
      <c r="C12" s="183"/>
      <c r="D12" s="32">
        <v>4300</v>
      </c>
      <c r="E12" s="39" t="s">
        <v>133</v>
      </c>
      <c r="F12" s="186">
        <v>30000</v>
      </c>
      <c r="G12" s="185"/>
      <c r="H12" s="184"/>
      <c r="I12" s="184"/>
      <c r="J12" s="184"/>
      <c r="K12" s="184"/>
      <c r="L12" s="184"/>
      <c r="M12" s="188">
        <f t="shared" si="2"/>
        <v>30000</v>
      </c>
      <c r="N12" s="189"/>
    </row>
    <row r="13" spans="2:14" s="31" customFormat="1" ht="78.75">
      <c r="B13" s="190"/>
      <c r="C13" s="38"/>
      <c r="D13" s="32">
        <v>6050</v>
      </c>
      <c r="E13" s="39" t="s">
        <v>136</v>
      </c>
      <c r="F13" s="37">
        <v>229500</v>
      </c>
      <c r="G13" s="34">
        <v>20060</v>
      </c>
      <c r="H13" s="28"/>
      <c r="I13" s="28"/>
      <c r="J13" s="28"/>
      <c r="K13" s="28"/>
      <c r="L13" s="28"/>
      <c r="M13" s="188">
        <f t="shared" si="2"/>
        <v>249560</v>
      </c>
      <c r="N13" s="191" t="s">
        <v>237</v>
      </c>
    </row>
    <row r="14" spans="2:14" s="5" customFormat="1" ht="63.75">
      <c r="B14" s="182"/>
      <c r="C14" s="183" t="s">
        <v>137</v>
      </c>
      <c r="D14" s="29"/>
      <c r="E14" s="30" t="s">
        <v>138</v>
      </c>
      <c r="F14" s="184">
        <f>SUM(F15)</f>
        <v>7700</v>
      </c>
      <c r="G14" s="185">
        <f aca="true" t="shared" si="4" ref="G14:M14">SUM(G15)</f>
        <v>0</v>
      </c>
      <c r="H14" s="184">
        <f t="shared" si="4"/>
        <v>0</v>
      </c>
      <c r="I14" s="184">
        <f t="shared" si="4"/>
        <v>0</v>
      </c>
      <c r="J14" s="184">
        <f t="shared" si="4"/>
        <v>0</v>
      </c>
      <c r="K14" s="184">
        <f t="shared" si="4"/>
        <v>0</v>
      </c>
      <c r="L14" s="184">
        <f t="shared" si="4"/>
        <v>0</v>
      </c>
      <c r="M14" s="64">
        <f t="shared" si="4"/>
        <v>7700</v>
      </c>
      <c r="N14" s="153"/>
    </row>
    <row r="15" spans="2:14" s="5" customFormat="1" ht="12.75">
      <c r="B15" s="182"/>
      <c r="C15" s="32"/>
      <c r="D15" s="32">
        <v>4300</v>
      </c>
      <c r="E15" s="39" t="s">
        <v>133</v>
      </c>
      <c r="F15" s="186">
        <v>7700</v>
      </c>
      <c r="G15" s="185"/>
      <c r="H15" s="184"/>
      <c r="I15" s="184"/>
      <c r="J15" s="184"/>
      <c r="K15" s="184"/>
      <c r="L15" s="184"/>
      <c r="M15" s="188">
        <f t="shared" si="2"/>
        <v>7700</v>
      </c>
      <c r="N15" s="153"/>
    </row>
    <row r="16" spans="2:14" s="5" customFormat="1" ht="12.75">
      <c r="B16" s="182"/>
      <c r="C16" s="183" t="s">
        <v>139</v>
      </c>
      <c r="D16" s="32"/>
      <c r="E16" s="30" t="s">
        <v>140</v>
      </c>
      <c r="F16" s="184">
        <f>SUM(F17)</f>
        <v>16100</v>
      </c>
      <c r="G16" s="185">
        <f aca="true" t="shared" si="5" ref="G16:M16">SUM(G17)</f>
        <v>0</v>
      </c>
      <c r="H16" s="184">
        <f t="shared" si="5"/>
        <v>0</v>
      </c>
      <c r="I16" s="184">
        <f t="shared" si="5"/>
        <v>0</v>
      </c>
      <c r="J16" s="184">
        <f t="shared" si="5"/>
        <v>0</v>
      </c>
      <c r="K16" s="184">
        <f t="shared" si="5"/>
        <v>0</v>
      </c>
      <c r="L16" s="184">
        <f t="shared" si="5"/>
        <v>0</v>
      </c>
      <c r="M16" s="64">
        <f t="shared" si="5"/>
        <v>16100</v>
      </c>
      <c r="N16" s="153"/>
    </row>
    <row r="17" spans="2:14" s="5" customFormat="1" ht="38.25">
      <c r="B17" s="182"/>
      <c r="C17" s="32"/>
      <c r="D17" s="32">
        <v>2850</v>
      </c>
      <c r="E17" s="39" t="s">
        <v>141</v>
      </c>
      <c r="F17" s="186">
        <v>16100</v>
      </c>
      <c r="G17" s="185"/>
      <c r="H17" s="184"/>
      <c r="I17" s="184"/>
      <c r="J17" s="184"/>
      <c r="K17" s="184"/>
      <c r="L17" s="184"/>
      <c r="M17" s="188">
        <f t="shared" si="2"/>
        <v>16100</v>
      </c>
      <c r="N17" s="153"/>
    </row>
    <row r="18" spans="2:14" s="5" customFormat="1" ht="12.75">
      <c r="B18" s="182"/>
      <c r="C18" s="183" t="s">
        <v>142</v>
      </c>
      <c r="D18" s="29"/>
      <c r="E18" s="30" t="s">
        <v>40</v>
      </c>
      <c r="F18" s="184">
        <f>SUM(F19:F21)</f>
        <v>48000</v>
      </c>
      <c r="G18" s="185">
        <f>SUM(G19:G21)</f>
        <v>0</v>
      </c>
      <c r="H18" s="184">
        <f>SUM(H19:H20)</f>
        <v>0</v>
      </c>
      <c r="I18" s="184">
        <f>SUM(I19:I20)</f>
        <v>0</v>
      </c>
      <c r="J18" s="184">
        <f>SUM(J19:J20)</f>
        <v>0</v>
      </c>
      <c r="K18" s="184">
        <f>SUM(K19:K20)</f>
        <v>0</v>
      </c>
      <c r="L18" s="184">
        <f>SUM(L19:L20)</f>
        <v>0</v>
      </c>
      <c r="M18" s="64">
        <f>SUM(M19:M21)</f>
        <v>48000</v>
      </c>
      <c r="N18" s="153"/>
    </row>
    <row r="19" spans="2:14" s="31" customFormat="1" ht="18.75" customHeight="1">
      <c r="B19" s="182"/>
      <c r="C19" s="183"/>
      <c r="D19" s="32">
        <v>4210</v>
      </c>
      <c r="E19" s="39" t="s">
        <v>131</v>
      </c>
      <c r="F19" s="37">
        <v>8000</v>
      </c>
      <c r="G19" s="315"/>
      <c r="H19" s="28"/>
      <c r="I19" s="28"/>
      <c r="J19" s="28"/>
      <c r="K19" s="28"/>
      <c r="L19" s="28"/>
      <c r="M19" s="188">
        <f t="shared" si="2"/>
        <v>8000</v>
      </c>
      <c r="N19" s="246"/>
    </row>
    <row r="20" spans="2:14" s="5" customFormat="1" ht="21" customHeight="1">
      <c r="B20" s="182"/>
      <c r="C20" s="32"/>
      <c r="D20" s="32">
        <v>4300</v>
      </c>
      <c r="E20" s="39" t="s">
        <v>133</v>
      </c>
      <c r="F20" s="186">
        <v>40000</v>
      </c>
      <c r="G20" s="316"/>
      <c r="H20" s="184"/>
      <c r="I20" s="184"/>
      <c r="J20" s="184"/>
      <c r="K20" s="184"/>
      <c r="L20" s="184"/>
      <c r="M20" s="188">
        <f t="shared" si="2"/>
        <v>40000</v>
      </c>
      <c r="N20" s="247"/>
    </row>
    <row r="21" spans="2:14" s="5" customFormat="1" ht="12.75">
      <c r="B21" s="182"/>
      <c r="C21" s="32"/>
      <c r="D21" s="18">
        <v>4430</v>
      </c>
      <c r="E21" s="20" t="s">
        <v>156</v>
      </c>
      <c r="F21" s="186"/>
      <c r="G21" s="316"/>
      <c r="H21" s="184"/>
      <c r="I21" s="184"/>
      <c r="J21" s="184"/>
      <c r="K21" s="184"/>
      <c r="L21" s="184"/>
      <c r="M21" s="188">
        <f t="shared" si="2"/>
        <v>0</v>
      </c>
      <c r="N21" s="248"/>
    </row>
    <row r="22" spans="2:14" s="5" customFormat="1" ht="15" customHeight="1">
      <c r="B22" s="192">
        <v>600</v>
      </c>
      <c r="C22" s="181"/>
      <c r="D22" s="181"/>
      <c r="E22" s="193" t="s">
        <v>46</v>
      </c>
      <c r="F22" s="194">
        <f aca="true" t="shared" si="6" ref="F22:M22">F23+F26</f>
        <v>410000</v>
      </c>
      <c r="G22" s="180">
        <f t="shared" si="6"/>
        <v>2485</v>
      </c>
      <c r="H22" s="194">
        <f t="shared" si="6"/>
        <v>0</v>
      </c>
      <c r="I22" s="194">
        <f t="shared" si="6"/>
        <v>0</v>
      </c>
      <c r="J22" s="194">
        <f t="shared" si="6"/>
        <v>0</v>
      </c>
      <c r="K22" s="194">
        <f t="shared" si="6"/>
        <v>0</v>
      </c>
      <c r="L22" s="194">
        <f t="shared" si="6"/>
        <v>0</v>
      </c>
      <c r="M22" s="194">
        <f t="shared" si="6"/>
        <v>412485</v>
      </c>
      <c r="N22" s="196"/>
    </row>
    <row r="23" spans="2:14" s="5" customFormat="1" ht="18" customHeight="1">
      <c r="B23" s="182"/>
      <c r="C23" s="24">
        <v>60014</v>
      </c>
      <c r="D23" s="24"/>
      <c r="E23" s="25" t="s">
        <v>7</v>
      </c>
      <c r="F23" s="197">
        <f>SUM(F24:F25)</f>
        <v>130000</v>
      </c>
      <c r="G23" s="199">
        <f>SUM(G24:G25)</f>
        <v>2485</v>
      </c>
      <c r="H23" s="197">
        <f>SUM(H25:H25)</f>
        <v>0</v>
      </c>
      <c r="I23" s="197">
        <f>SUM(I25:I25)</f>
        <v>0</v>
      </c>
      <c r="J23" s="197">
        <f>SUM(J25:J25)</f>
        <v>0</v>
      </c>
      <c r="K23" s="197">
        <f>SUM(K25:K25)</f>
        <v>0</v>
      </c>
      <c r="L23" s="197">
        <f>SUM(L25:L25)</f>
        <v>0</v>
      </c>
      <c r="M23" s="198">
        <f>SUM(M24:M25)</f>
        <v>132485</v>
      </c>
      <c r="N23" s="153"/>
    </row>
    <row r="24" spans="2:14" s="5" customFormat="1" ht="45" customHeight="1">
      <c r="B24" s="182"/>
      <c r="C24" s="24"/>
      <c r="D24" s="26">
        <v>2710</v>
      </c>
      <c r="E24" s="27" t="s">
        <v>23</v>
      </c>
      <c r="F24" s="317">
        <v>130000</v>
      </c>
      <c r="G24" s="318"/>
      <c r="H24" s="197"/>
      <c r="I24" s="197"/>
      <c r="J24" s="197"/>
      <c r="K24" s="197"/>
      <c r="L24" s="197"/>
      <c r="M24" s="188">
        <f aca="true" t="shared" si="7" ref="M24:M34">F24+G24+H24+I24+J24+K24+L24</f>
        <v>130000</v>
      </c>
      <c r="N24" s="153"/>
    </row>
    <row r="25" spans="2:14" s="5" customFormat="1" ht="22.5">
      <c r="B25" s="182"/>
      <c r="C25" s="26"/>
      <c r="D25" s="26">
        <v>8550</v>
      </c>
      <c r="E25" s="27" t="s">
        <v>238</v>
      </c>
      <c r="F25" s="317"/>
      <c r="G25" s="318">
        <v>2485</v>
      </c>
      <c r="H25" s="184"/>
      <c r="I25" s="184"/>
      <c r="J25" s="184"/>
      <c r="K25" s="184"/>
      <c r="L25" s="184"/>
      <c r="M25" s="188">
        <f t="shared" si="7"/>
        <v>2485</v>
      </c>
      <c r="N25" s="153" t="s">
        <v>239</v>
      </c>
    </row>
    <row r="26" spans="2:14" s="5" customFormat="1" ht="19.5" customHeight="1">
      <c r="B26" s="200"/>
      <c r="C26" s="13">
        <v>60016</v>
      </c>
      <c r="D26" s="13"/>
      <c r="E26" s="15" t="s">
        <v>47</v>
      </c>
      <c r="F26" s="319">
        <f>SUM(F27:F27)</f>
        <v>280000</v>
      </c>
      <c r="G26" s="320">
        <f>SUM(G27:G27)</f>
        <v>0</v>
      </c>
      <c r="H26" s="197">
        <f aca="true" t="shared" si="8" ref="H26:M26">H27</f>
        <v>0</v>
      </c>
      <c r="I26" s="197">
        <f t="shared" si="8"/>
        <v>0</v>
      </c>
      <c r="J26" s="197">
        <f t="shared" si="8"/>
        <v>0</v>
      </c>
      <c r="K26" s="197">
        <f t="shared" si="8"/>
        <v>0</v>
      </c>
      <c r="L26" s="197">
        <f t="shared" si="8"/>
        <v>0</v>
      </c>
      <c r="M26" s="198">
        <f t="shared" si="8"/>
        <v>280000</v>
      </c>
      <c r="N26" s="153"/>
    </row>
    <row r="27" spans="2:14" s="5" customFormat="1" ht="27" customHeight="1">
      <c r="B27" s="201"/>
      <c r="C27" s="19"/>
      <c r="D27" s="18">
        <v>6050</v>
      </c>
      <c r="E27" s="20" t="s">
        <v>136</v>
      </c>
      <c r="F27" s="321">
        <f>240000+40000</f>
        <v>280000</v>
      </c>
      <c r="G27" s="322"/>
      <c r="H27" s="184"/>
      <c r="I27" s="184"/>
      <c r="J27" s="184"/>
      <c r="K27" s="184"/>
      <c r="L27" s="184"/>
      <c r="M27" s="188">
        <f t="shared" si="7"/>
        <v>280000</v>
      </c>
      <c r="N27" s="153"/>
    </row>
    <row r="28" spans="2:14" s="5" customFormat="1" ht="12.75">
      <c r="B28" s="192">
        <v>700</v>
      </c>
      <c r="C28" s="181"/>
      <c r="D28" s="181"/>
      <c r="E28" s="193" t="s">
        <v>48</v>
      </c>
      <c r="F28" s="194">
        <f>F29+F31</f>
        <v>1154300</v>
      </c>
      <c r="G28" s="195">
        <f>G29+G31</f>
        <v>-7735</v>
      </c>
      <c r="H28" s="194">
        <f aca="true" t="shared" si="9" ref="H28:M28">H29+H31</f>
        <v>0</v>
      </c>
      <c r="I28" s="194">
        <f t="shared" si="9"/>
        <v>0</v>
      </c>
      <c r="J28" s="194">
        <f t="shared" si="9"/>
        <v>0</v>
      </c>
      <c r="K28" s="194">
        <f t="shared" si="9"/>
        <v>0</v>
      </c>
      <c r="L28" s="194">
        <f t="shared" si="9"/>
        <v>0</v>
      </c>
      <c r="M28" s="194">
        <f t="shared" si="9"/>
        <v>1146565</v>
      </c>
      <c r="N28" s="196"/>
    </row>
    <row r="29" spans="2:14" s="5" customFormat="1" ht="30" customHeight="1">
      <c r="B29" s="200"/>
      <c r="C29" s="13">
        <v>70004</v>
      </c>
      <c r="D29" s="13"/>
      <c r="E29" s="15" t="s">
        <v>143</v>
      </c>
      <c r="F29" s="197">
        <f aca="true" t="shared" si="10" ref="F29:M29">SUM(F30:F30)</f>
        <v>476200</v>
      </c>
      <c r="G29" s="323">
        <f t="shared" si="10"/>
        <v>-140000</v>
      </c>
      <c r="H29" s="197">
        <f t="shared" si="10"/>
        <v>0</v>
      </c>
      <c r="I29" s="197">
        <f t="shared" si="10"/>
        <v>0</v>
      </c>
      <c r="J29" s="197">
        <f t="shared" si="10"/>
        <v>0</v>
      </c>
      <c r="K29" s="197">
        <f t="shared" si="10"/>
        <v>0</v>
      </c>
      <c r="L29" s="197">
        <f t="shared" si="10"/>
        <v>0</v>
      </c>
      <c r="M29" s="198">
        <f t="shared" si="10"/>
        <v>336200</v>
      </c>
      <c r="N29" s="153"/>
    </row>
    <row r="30" spans="2:14" s="5" customFormat="1" ht="45">
      <c r="B30" s="202"/>
      <c r="C30" s="203"/>
      <c r="D30" s="18">
        <v>2650</v>
      </c>
      <c r="E30" s="20" t="s">
        <v>144</v>
      </c>
      <c r="F30" s="186">
        <v>476200</v>
      </c>
      <c r="G30" s="187">
        <v>-140000</v>
      </c>
      <c r="H30" s="184"/>
      <c r="I30" s="184"/>
      <c r="J30" s="184"/>
      <c r="K30" s="184"/>
      <c r="L30" s="184"/>
      <c r="M30" s="188">
        <f t="shared" si="7"/>
        <v>336200</v>
      </c>
      <c r="N30" s="153" t="s">
        <v>240</v>
      </c>
    </row>
    <row r="31" spans="2:14" s="5" customFormat="1" ht="15" customHeight="1">
      <c r="B31" s="182"/>
      <c r="C31" s="13">
        <v>70005</v>
      </c>
      <c r="D31" s="13"/>
      <c r="E31" s="15" t="s">
        <v>49</v>
      </c>
      <c r="F31" s="197">
        <f aca="true" t="shared" si="11" ref="F31:M31">SUM(F32:F34)</f>
        <v>678100</v>
      </c>
      <c r="G31" s="185">
        <f t="shared" si="11"/>
        <v>132265</v>
      </c>
      <c r="H31" s="197">
        <f t="shared" si="11"/>
        <v>0</v>
      </c>
      <c r="I31" s="197">
        <f t="shared" si="11"/>
        <v>0</v>
      </c>
      <c r="J31" s="197">
        <f t="shared" si="11"/>
        <v>0</v>
      </c>
      <c r="K31" s="197">
        <f t="shared" si="11"/>
        <v>0</v>
      </c>
      <c r="L31" s="197">
        <f t="shared" si="11"/>
        <v>0</v>
      </c>
      <c r="M31" s="198">
        <f t="shared" si="11"/>
        <v>810365</v>
      </c>
      <c r="N31" s="153"/>
    </row>
    <row r="32" spans="2:14" s="5" customFormat="1" ht="12.75">
      <c r="B32" s="182"/>
      <c r="C32" s="29"/>
      <c r="D32" s="18">
        <v>4300</v>
      </c>
      <c r="E32" s="20" t="s">
        <v>133</v>
      </c>
      <c r="F32" s="186">
        <v>228100</v>
      </c>
      <c r="G32" s="314"/>
      <c r="H32" s="184"/>
      <c r="I32" s="184"/>
      <c r="J32" s="184"/>
      <c r="K32" s="184"/>
      <c r="L32" s="184"/>
      <c r="M32" s="188">
        <f t="shared" si="7"/>
        <v>228100</v>
      </c>
      <c r="N32" s="153"/>
    </row>
    <row r="33" spans="2:14" s="5" customFormat="1" ht="39" customHeight="1">
      <c r="B33" s="182"/>
      <c r="C33" s="29"/>
      <c r="D33" s="18">
        <v>6050</v>
      </c>
      <c r="E33" s="20" t="s">
        <v>136</v>
      </c>
      <c r="F33" s="186">
        <v>180000</v>
      </c>
      <c r="G33" s="314"/>
      <c r="H33" s="184"/>
      <c r="I33" s="184"/>
      <c r="J33" s="184"/>
      <c r="K33" s="184"/>
      <c r="L33" s="184"/>
      <c r="M33" s="188">
        <f t="shared" si="7"/>
        <v>180000</v>
      </c>
      <c r="N33" s="153"/>
    </row>
    <row r="34" spans="2:14" s="5" customFormat="1" ht="45">
      <c r="B34" s="182"/>
      <c r="C34" s="29"/>
      <c r="D34" s="18">
        <v>6060</v>
      </c>
      <c r="E34" s="20" t="s">
        <v>162</v>
      </c>
      <c r="F34" s="186">
        <v>270000</v>
      </c>
      <c r="G34" s="318">
        <v>132265</v>
      </c>
      <c r="H34" s="184"/>
      <c r="I34" s="184"/>
      <c r="J34" s="184"/>
      <c r="K34" s="184"/>
      <c r="L34" s="184"/>
      <c r="M34" s="188">
        <f t="shared" si="7"/>
        <v>402265</v>
      </c>
      <c r="N34" s="153" t="s">
        <v>241</v>
      </c>
    </row>
    <row r="35" spans="2:14" s="12" customFormat="1" ht="12.75">
      <c r="B35" s="192">
        <v>750</v>
      </c>
      <c r="C35" s="181"/>
      <c r="D35" s="181"/>
      <c r="E35" s="193" t="s">
        <v>58</v>
      </c>
      <c r="F35" s="45">
        <f>F36+F39+F46+F68</f>
        <v>2261441</v>
      </c>
      <c r="G35" s="204">
        <f aca="true" t="shared" si="12" ref="G35:M35">G36+G39+G46+G68</f>
        <v>40254</v>
      </c>
      <c r="H35" s="45">
        <f t="shared" si="12"/>
        <v>0</v>
      </c>
      <c r="I35" s="45">
        <f t="shared" si="12"/>
        <v>0</v>
      </c>
      <c r="J35" s="45">
        <f t="shared" si="12"/>
        <v>0</v>
      </c>
      <c r="K35" s="45">
        <f t="shared" si="12"/>
        <v>0</v>
      </c>
      <c r="L35" s="45">
        <f t="shared" si="12"/>
        <v>0</v>
      </c>
      <c r="M35" s="45">
        <f t="shared" si="12"/>
        <v>2301695</v>
      </c>
      <c r="N35" s="205"/>
    </row>
    <row r="36" spans="2:14" s="12" customFormat="1" ht="12.75">
      <c r="B36" s="200"/>
      <c r="C36" s="13">
        <v>75011</v>
      </c>
      <c r="D36" s="13"/>
      <c r="E36" s="15" t="s">
        <v>59</v>
      </c>
      <c r="F36" s="206">
        <f>SUM(F37:F38)</f>
        <v>53800</v>
      </c>
      <c r="G36" s="17">
        <f aca="true" t="shared" si="13" ref="G36:M36">SUM(G37:G38)</f>
        <v>0</v>
      </c>
      <c r="H36" s="206">
        <f t="shared" si="13"/>
        <v>0</v>
      </c>
      <c r="I36" s="206">
        <f t="shared" si="13"/>
        <v>0</v>
      </c>
      <c r="J36" s="206">
        <f t="shared" si="13"/>
        <v>0</v>
      </c>
      <c r="K36" s="206">
        <f t="shared" si="13"/>
        <v>0</v>
      </c>
      <c r="L36" s="206">
        <f t="shared" si="13"/>
        <v>0</v>
      </c>
      <c r="M36" s="162">
        <f t="shared" si="13"/>
        <v>53800</v>
      </c>
      <c r="N36" s="207"/>
    </row>
    <row r="37" spans="2:14" s="12" customFormat="1" ht="12.75">
      <c r="B37" s="200"/>
      <c r="C37" s="18"/>
      <c r="D37" s="18">
        <v>4010</v>
      </c>
      <c r="E37" s="20" t="s">
        <v>146</v>
      </c>
      <c r="F37" s="21">
        <v>45893</v>
      </c>
      <c r="G37" s="208"/>
      <c r="H37" s="208"/>
      <c r="I37" s="208"/>
      <c r="J37" s="208"/>
      <c r="K37" s="208"/>
      <c r="L37" s="208"/>
      <c r="M37" s="188">
        <f aca="true" t="shared" si="14" ref="M37:M75">F37+G37+H37+I37+J37+K37+L37</f>
        <v>45893</v>
      </c>
      <c r="N37" s="207"/>
    </row>
    <row r="38" spans="2:14" s="12" customFormat="1" ht="12.75">
      <c r="B38" s="200"/>
      <c r="C38" s="18"/>
      <c r="D38" s="18">
        <v>4110</v>
      </c>
      <c r="E38" s="20" t="s">
        <v>147</v>
      </c>
      <c r="F38" s="21">
        <v>7907</v>
      </c>
      <c r="G38" s="208"/>
      <c r="H38" s="208"/>
      <c r="I38" s="208"/>
      <c r="J38" s="208"/>
      <c r="K38" s="208"/>
      <c r="L38" s="208"/>
      <c r="M38" s="188">
        <f t="shared" si="14"/>
        <v>7907</v>
      </c>
      <c r="N38" s="207"/>
    </row>
    <row r="39" spans="2:14" s="12" customFormat="1" ht="12.75">
      <c r="B39" s="200"/>
      <c r="C39" s="13">
        <v>75022</v>
      </c>
      <c r="D39" s="13"/>
      <c r="E39" s="15" t="s">
        <v>148</v>
      </c>
      <c r="F39" s="206">
        <f>SUM(F40:F45)</f>
        <v>202590</v>
      </c>
      <c r="G39" s="17">
        <f aca="true" t="shared" si="15" ref="G39:M39">SUM(G40:G45)</f>
        <v>0</v>
      </c>
      <c r="H39" s="206">
        <f t="shared" si="15"/>
        <v>0</v>
      </c>
      <c r="I39" s="206">
        <f t="shared" si="15"/>
        <v>0</v>
      </c>
      <c r="J39" s="206">
        <f t="shared" si="15"/>
        <v>0</v>
      </c>
      <c r="K39" s="206">
        <f t="shared" si="15"/>
        <v>0</v>
      </c>
      <c r="L39" s="206">
        <f t="shared" si="15"/>
        <v>0</v>
      </c>
      <c r="M39" s="162">
        <f t="shared" si="15"/>
        <v>202590</v>
      </c>
      <c r="N39" s="207"/>
    </row>
    <row r="40" spans="2:14" s="12" customFormat="1" ht="12.75">
      <c r="B40" s="200"/>
      <c r="C40" s="18"/>
      <c r="D40" s="18">
        <v>3030</v>
      </c>
      <c r="E40" s="20" t="s">
        <v>149</v>
      </c>
      <c r="F40" s="21">
        <v>136200</v>
      </c>
      <c r="G40" s="208"/>
      <c r="H40" s="208"/>
      <c r="I40" s="208"/>
      <c r="J40" s="208"/>
      <c r="K40" s="208"/>
      <c r="L40" s="208"/>
      <c r="M40" s="188">
        <f t="shared" si="14"/>
        <v>136200</v>
      </c>
      <c r="N40" s="207"/>
    </row>
    <row r="41" spans="2:14" s="12" customFormat="1" ht="12.75">
      <c r="B41" s="200"/>
      <c r="C41" s="18"/>
      <c r="D41" s="18">
        <v>4210</v>
      </c>
      <c r="E41" s="20" t="s">
        <v>131</v>
      </c>
      <c r="F41" s="21">
        <v>19890</v>
      </c>
      <c r="G41" s="208"/>
      <c r="H41" s="208"/>
      <c r="I41" s="208"/>
      <c r="J41" s="208"/>
      <c r="K41" s="208"/>
      <c r="L41" s="208"/>
      <c r="M41" s="188">
        <f t="shared" si="14"/>
        <v>19890</v>
      </c>
      <c r="N41" s="207"/>
    </row>
    <row r="42" spans="2:14" s="12" customFormat="1" ht="24" customHeight="1">
      <c r="B42" s="200"/>
      <c r="C42" s="18"/>
      <c r="D42" s="18">
        <v>4260</v>
      </c>
      <c r="E42" s="20" t="s">
        <v>155</v>
      </c>
      <c r="F42" s="21">
        <v>5000</v>
      </c>
      <c r="G42" s="208"/>
      <c r="H42" s="208"/>
      <c r="I42" s="208"/>
      <c r="J42" s="208"/>
      <c r="K42" s="208"/>
      <c r="L42" s="208"/>
      <c r="M42" s="188">
        <f t="shared" si="14"/>
        <v>5000</v>
      </c>
      <c r="N42" s="207"/>
    </row>
    <row r="43" spans="2:14" s="12" customFormat="1" ht="12.75">
      <c r="B43" s="200"/>
      <c r="C43" s="18"/>
      <c r="D43" s="18">
        <v>4300</v>
      </c>
      <c r="E43" s="20" t="s">
        <v>133</v>
      </c>
      <c r="F43" s="21">
        <v>37500</v>
      </c>
      <c r="G43" s="208"/>
      <c r="H43" s="208"/>
      <c r="I43" s="208"/>
      <c r="J43" s="208"/>
      <c r="K43" s="208"/>
      <c r="L43" s="208"/>
      <c r="M43" s="188">
        <f t="shared" si="14"/>
        <v>37500</v>
      </c>
      <c r="N43" s="207"/>
    </row>
    <row r="44" spans="2:14" s="12" customFormat="1" ht="12.75">
      <c r="B44" s="200"/>
      <c r="C44" s="18"/>
      <c r="D44" s="18">
        <v>4410</v>
      </c>
      <c r="E44" s="20" t="s">
        <v>150</v>
      </c>
      <c r="F44" s="21">
        <v>3000</v>
      </c>
      <c r="G44" s="208"/>
      <c r="H44" s="208"/>
      <c r="I44" s="208"/>
      <c r="J44" s="208"/>
      <c r="K44" s="208"/>
      <c r="L44" s="208"/>
      <c r="M44" s="188">
        <f t="shared" si="14"/>
        <v>3000</v>
      </c>
      <c r="N44" s="207"/>
    </row>
    <row r="45" spans="2:14" s="12" customFormat="1" ht="12.75">
      <c r="B45" s="200"/>
      <c r="C45" s="18"/>
      <c r="D45" s="18">
        <v>4420</v>
      </c>
      <c r="E45" s="20" t="s">
        <v>151</v>
      </c>
      <c r="F45" s="21">
        <v>1000</v>
      </c>
      <c r="G45" s="208"/>
      <c r="H45" s="208"/>
      <c r="I45" s="208"/>
      <c r="J45" s="208"/>
      <c r="K45" s="208"/>
      <c r="L45" s="208"/>
      <c r="M45" s="188">
        <f t="shared" si="14"/>
        <v>1000</v>
      </c>
      <c r="N45" s="207"/>
    </row>
    <row r="46" spans="2:14" s="31" customFormat="1" ht="12.75">
      <c r="B46" s="182"/>
      <c r="C46" s="29">
        <v>75023</v>
      </c>
      <c r="D46" s="29"/>
      <c r="E46" s="30" t="s">
        <v>61</v>
      </c>
      <c r="F46" s="163">
        <f>SUM(F47:F67)</f>
        <v>1917051</v>
      </c>
      <c r="G46" s="151">
        <f aca="true" t="shared" si="16" ref="G46:M46">SUM(G47:G67)</f>
        <v>3100</v>
      </c>
      <c r="H46" s="163">
        <f t="shared" si="16"/>
        <v>0</v>
      </c>
      <c r="I46" s="163">
        <f t="shared" si="16"/>
        <v>0</v>
      </c>
      <c r="J46" s="163">
        <f t="shared" si="16"/>
        <v>0</v>
      </c>
      <c r="K46" s="163">
        <f t="shared" si="16"/>
        <v>0</v>
      </c>
      <c r="L46" s="163">
        <f t="shared" si="16"/>
        <v>0</v>
      </c>
      <c r="M46" s="162">
        <f t="shared" si="16"/>
        <v>1920151</v>
      </c>
      <c r="N46" s="210"/>
    </row>
    <row r="47" spans="2:14" s="31" customFormat="1" ht="25.5">
      <c r="B47" s="182"/>
      <c r="C47" s="32"/>
      <c r="D47" s="26">
        <v>3020</v>
      </c>
      <c r="E47" s="27" t="s">
        <v>152</v>
      </c>
      <c r="F47" s="321">
        <v>6500</v>
      </c>
      <c r="G47" s="34"/>
      <c r="H47" s="34"/>
      <c r="I47" s="34"/>
      <c r="J47" s="34"/>
      <c r="K47" s="34"/>
      <c r="L47" s="34"/>
      <c r="M47" s="188">
        <f t="shared" si="14"/>
        <v>6500</v>
      </c>
      <c r="N47" s="210"/>
    </row>
    <row r="48" spans="2:14" s="31" customFormat="1" ht="12.75">
      <c r="B48" s="182"/>
      <c r="C48" s="32"/>
      <c r="D48" s="26">
        <v>4010</v>
      </c>
      <c r="E48" s="27" t="s">
        <v>146</v>
      </c>
      <c r="F48" s="321">
        <v>1162700</v>
      </c>
      <c r="G48" s="34"/>
      <c r="H48" s="34"/>
      <c r="I48" s="34"/>
      <c r="J48" s="34"/>
      <c r="K48" s="34"/>
      <c r="L48" s="34"/>
      <c r="M48" s="188">
        <f t="shared" si="14"/>
        <v>1162700</v>
      </c>
      <c r="N48" s="211"/>
    </row>
    <row r="49" spans="2:14" s="31" customFormat="1" ht="12.75">
      <c r="B49" s="182"/>
      <c r="C49" s="32"/>
      <c r="D49" s="26">
        <v>4040</v>
      </c>
      <c r="E49" s="27" t="s">
        <v>153</v>
      </c>
      <c r="F49" s="321">
        <v>81700</v>
      </c>
      <c r="G49" s="34"/>
      <c r="H49" s="34"/>
      <c r="I49" s="34"/>
      <c r="J49" s="34"/>
      <c r="K49" s="34"/>
      <c r="L49" s="34"/>
      <c r="M49" s="188">
        <f t="shared" si="14"/>
        <v>81700</v>
      </c>
      <c r="N49" s="211"/>
    </row>
    <row r="50" spans="2:14" s="31" customFormat="1" ht="12.75">
      <c r="B50" s="182"/>
      <c r="C50" s="32"/>
      <c r="D50" s="26">
        <v>4110</v>
      </c>
      <c r="E50" s="27" t="s">
        <v>147</v>
      </c>
      <c r="F50" s="321">
        <v>205980</v>
      </c>
      <c r="G50" s="34"/>
      <c r="H50" s="34"/>
      <c r="I50" s="34"/>
      <c r="J50" s="34"/>
      <c r="K50" s="34"/>
      <c r="L50" s="34"/>
      <c r="M50" s="188">
        <f t="shared" si="14"/>
        <v>205980</v>
      </c>
      <c r="N50" s="210"/>
    </row>
    <row r="51" spans="2:14" s="31" customFormat="1" ht="12.75">
      <c r="B51" s="182"/>
      <c r="C51" s="32"/>
      <c r="D51" s="26">
        <v>4120</v>
      </c>
      <c r="E51" s="27" t="s">
        <v>154</v>
      </c>
      <c r="F51" s="321">
        <v>31020</v>
      </c>
      <c r="G51" s="34"/>
      <c r="H51" s="34"/>
      <c r="I51" s="34"/>
      <c r="J51" s="34"/>
      <c r="K51" s="34"/>
      <c r="L51" s="34"/>
      <c r="M51" s="188">
        <f t="shared" si="14"/>
        <v>31020</v>
      </c>
      <c r="N51" s="210"/>
    </row>
    <row r="52" spans="2:14" s="31" customFormat="1" ht="12.75">
      <c r="B52" s="182"/>
      <c r="C52" s="32"/>
      <c r="D52" s="26">
        <v>4170</v>
      </c>
      <c r="E52" s="27" t="s">
        <v>171</v>
      </c>
      <c r="F52" s="321"/>
      <c r="G52" s="34">
        <v>3100</v>
      </c>
      <c r="H52" s="34"/>
      <c r="I52" s="34"/>
      <c r="J52" s="34"/>
      <c r="K52" s="34"/>
      <c r="L52" s="34"/>
      <c r="M52" s="188">
        <f t="shared" si="14"/>
        <v>3100</v>
      </c>
      <c r="N52" s="212" t="s">
        <v>242</v>
      </c>
    </row>
    <row r="53" spans="2:14" s="31" customFormat="1" ht="12.75">
      <c r="B53" s="182"/>
      <c r="C53" s="32"/>
      <c r="D53" s="26">
        <v>4210</v>
      </c>
      <c r="E53" s="27" t="s">
        <v>131</v>
      </c>
      <c r="F53" s="321">
        <f>10000+5000+13000+6700+27400+3000+5000</f>
        <v>70100</v>
      </c>
      <c r="G53" s="34"/>
      <c r="H53" s="34"/>
      <c r="I53" s="34"/>
      <c r="J53" s="34"/>
      <c r="K53" s="34"/>
      <c r="L53" s="34"/>
      <c r="M53" s="188">
        <f t="shared" si="14"/>
        <v>70100</v>
      </c>
      <c r="N53" s="211"/>
    </row>
    <row r="54" spans="2:14" s="31" customFormat="1" ht="12.75">
      <c r="B54" s="182"/>
      <c r="C54" s="32"/>
      <c r="D54" s="26">
        <v>4260</v>
      </c>
      <c r="E54" s="27" t="s">
        <v>155</v>
      </c>
      <c r="F54" s="321">
        <f>13500+500+200+22000</f>
        <v>36200</v>
      </c>
      <c r="G54" s="34"/>
      <c r="H54" s="34"/>
      <c r="I54" s="34"/>
      <c r="J54" s="34"/>
      <c r="K54" s="34"/>
      <c r="L54" s="34"/>
      <c r="M54" s="188">
        <f t="shared" si="14"/>
        <v>36200</v>
      </c>
      <c r="N54" s="211"/>
    </row>
    <row r="55" spans="2:14" s="31" customFormat="1" ht="12.75">
      <c r="B55" s="182"/>
      <c r="C55" s="32"/>
      <c r="D55" s="26">
        <v>4270</v>
      </c>
      <c r="E55" s="27" t="s">
        <v>132</v>
      </c>
      <c r="F55" s="321">
        <v>18000</v>
      </c>
      <c r="G55" s="34"/>
      <c r="H55" s="34"/>
      <c r="I55" s="34"/>
      <c r="J55" s="34"/>
      <c r="K55" s="34"/>
      <c r="L55" s="34"/>
      <c r="M55" s="188">
        <f t="shared" si="14"/>
        <v>18000</v>
      </c>
      <c r="N55" s="211"/>
    </row>
    <row r="56" spans="2:14" s="31" customFormat="1" ht="12.75">
      <c r="B56" s="182"/>
      <c r="C56" s="32"/>
      <c r="D56" s="26">
        <v>4280</v>
      </c>
      <c r="E56" s="27" t="s">
        <v>243</v>
      </c>
      <c r="F56" s="321">
        <v>400</v>
      </c>
      <c r="G56" s="34"/>
      <c r="H56" s="34"/>
      <c r="I56" s="34"/>
      <c r="J56" s="34"/>
      <c r="K56" s="34"/>
      <c r="L56" s="34"/>
      <c r="M56" s="188">
        <f t="shared" si="14"/>
        <v>400</v>
      </c>
      <c r="N56" s="211"/>
    </row>
    <row r="57" spans="2:14" s="31" customFormat="1" ht="12.75">
      <c r="B57" s="182"/>
      <c r="C57" s="32"/>
      <c r="D57" s="26">
        <v>4300</v>
      </c>
      <c r="E57" s="27" t="s">
        <v>133</v>
      </c>
      <c r="F57" s="321">
        <v>67850</v>
      </c>
      <c r="G57" s="34"/>
      <c r="H57" s="34"/>
      <c r="I57" s="34"/>
      <c r="J57" s="34"/>
      <c r="K57" s="34"/>
      <c r="L57" s="34"/>
      <c r="M57" s="188">
        <f t="shared" si="14"/>
        <v>67850</v>
      </c>
      <c r="N57" s="211"/>
    </row>
    <row r="58" spans="2:14" s="31" customFormat="1" ht="12.75">
      <c r="B58" s="182"/>
      <c r="C58" s="32"/>
      <c r="D58" s="26">
        <v>4350</v>
      </c>
      <c r="E58" s="27" t="s">
        <v>25</v>
      </c>
      <c r="F58" s="321">
        <v>4500</v>
      </c>
      <c r="G58" s="34"/>
      <c r="H58" s="34"/>
      <c r="I58" s="34"/>
      <c r="J58" s="34"/>
      <c r="K58" s="34"/>
      <c r="L58" s="34"/>
      <c r="M58" s="188">
        <f t="shared" si="14"/>
        <v>4500</v>
      </c>
      <c r="N58" s="210"/>
    </row>
    <row r="59" spans="2:14" s="31" customFormat="1" ht="25.5">
      <c r="B59" s="182"/>
      <c r="C59" s="32"/>
      <c r="D59" s="26">
        <v>4360</v>
      </c>
      <c r="E59" s="27" t="s">
        <v>244</v>
      </c>
      <c r="F59" s="321">
        <v>3100</v>
      </c>
      <c r="G59" s="34"/>
      <c r="H59" s="34"/>
      <c r="I59" s="34"/>
      <c r="J59" s="34"/>
      <c r="K59" s="34"/>
      <c r="L59" s="34"/>
      <c r="M59" s="188">
        <f t="shared" si="14"/>
        <v>3100</v>
      </c>
      <c r="N59" s="210"/>
    </row>
    <row r="60" spans="2:14" s="31" customFormat="1" ht="25.5">
      <c r="B60" s="182"/>
      <c r="C60" s="32"/>
      <c r="D60" s="26">
        <v>4370</v>
      </c>
      <c r="E60" s="27" t="s">
        <v>245</v>
      </c>
      <c r="F60" s="321">
        <v>31500</v>
      </c>
      <c r="G60" s="34"/>
      <c r="H60" s="34"/>
      <c r="I60" s="34"/>
      <c r="J60" s="34"/>
      <c r="K60" s="34"/>
      <c r="L60" s="34"/>
      <c r="M60" s="188">
        <f t="shared" si="14"/>
        <v>31500</v>
      </c>
      <c r="N60" s="210"/>
    </row>
    <row r="61" spans="2:14" s="31" customFormat="1" ht="12.75">
      <c r="B61" s="182"/>
      <c r="C61" s="32"/>
      <c r="D61" s="26">
        <v>4410</v>
      </c>
      <c r="E61" s="27" t="s">
        <v>150</v>
      </c>
      <c r="F61" s="321">
        <v>32000</v>
      </c>
      <c r="G61" s="34"/>
      <c r="H61" s="34"/>
      <c r="I61" s="34"/>
      <c r="J61" s="34"/>
      <c r="K61" s="34"/>
      <c r="L61" s="34"/>
      <c r="M61" s="188">
        <f t="shared" si="14"/>
        <v>32000</v>
      </c>
      <c r="N61" s="210"/>
    </row>
    <row r="62" spans="2:14" s="31" customFormat="1" ht="12.75">
      <c r="B62" s="182"/>
      <c r="C62" s="32"/>
      <c r="D62" s="26">
        <v>4420</v>
      </c>
      <c r="E62" s="27" t="s">
        <v>151</v>
      </c>
      <c r="F62" s="321">
        <v>2000</v>
      </c>
      <c r="G62" s="34"/>
      <c r="H62" s="34"/>
      <c r="I62" s="34"/>
      <c r="J62" s="34"/>
      <c r="K62" s="34"/>
      <c r="L62" s="34"/>
      <c r="M62" s="188">
        <f t="shared" si="14"/>
        <v>2000</v>
      </c>
      <c r="N62" s="210"/>
    </row>
    <row r="63" spans="2:14" s="31" customFormat="1" ht="12.75">
      <c r="B63" s="182"/>
      <c r="C63" s="32"/>
      <c r="D63" s="26">
        <v>4430</v>
      </c>
      <c r="E63" s="27" t="s">
        <v>156</v>
      </c>
      <c r="F63" s="321">
        <f>1000+5700+1800+1700+5500+81</f>
        <v>15781</v>
      </c>
      <c r="G63" s="34"/>
      <c r="H63" s="34"/>
      <c r="I63" s="34"/>
      <c r="J63" s="34"/>
      <c r="K63" s="34"/>
      <c r="L63" s="34"/>
      <c r="M63" s="188">
        <f t="shared" si="14"/>
        <v>15781</v>
      </c>
      <c r="N63" s="210"/>
    </row>
    <row r="64" spans="2:14" s="31" customFormat="1" ht="25.5">
      <c r="B64" s="182"/>
      <c r="C64" s="32"/>
      <c r="D64" s="26">
        <v>4440</v>
      </c>
      <c r="E64" s="27" t="s">
        <v>157</v>
      </c>
      <c r="F64" s="321">
        <v>35520</v>
      </c>
      <c r="G64" s="34"/>
      <c r="H64" s="34"/>
      <c r="I64" s="34"/>
      <c r="J64" s="34"/>
      <c r="K64" s="34"/>
      <c r="L64" s="34"/>
      <c r="M64" s="188">
        <f t="shared" si="14"/>
        <v>35520</v>
      </c>
      <c r="N64" s="210"/>
    </row>
    <row r="65" spans="2:14" s="31" customFormat="1" ht="25.5">
      <c r="B65" s="182"/>
      <c r="C65" s="32"/>
      <c r="D65" s="26">
        <v>4740</v>
      </c>
      <c r="E65" s="27" t="s">
        <v>246</v>
      </c>
      <c r="F65" s="321">
        <f>10000</f>
        <v>10000</v>
      </c>
      <c r="G65" s="34"/>
      <c r="H65" s="34"/>
      <c r="I65" s="34"/>
      <c r="J65" s="34"/>
      <c r="K65" s="34"/>
      <c r="L65" s="34"/>
      <c r="M65" s="188">
        <f t="shared" si="14"/>
        <v>10000</v>
      </c>
      <c r="N65" s="210"/>
    </row>
    <row r="66" spans="2:14" s="31" customFormat="1" ht="25.5">
      <c r="B66" s="182"/>
      <c r="C66" s="32"/>
      <c r="D66" s="26">
        <v>4750</v>
      </c>
      <c r="E66" s="27" t="s">
        <v>247</v>
      </c>
      <c r="F66" s="321">
        <f>20000</f>
        <v>20000</v>
      </c>
      <c r="G66" s="34"/>
      <c r="H66" s="34"/>
      <c r="I66" s="34"/>
      <c r="J66" s="34"/>
      <c r="K66" s="34"/>
      <c r="L66" s="34"/>
      <c r="M66" s="188">
        <f t="shared" si="14"/>
        <v>20000</v>
      </c>
      <c r="N66" s="210"/>
    </row>
    <row r="67" spans="2:14" s="31" customFormat="1" ht="25.5">
      <c r="B67" s="182"/>
      <c r="C67" s="32"/>
      <c r="D67" s="26">
        <v>6060</v>
      </c>
      <c r="E67" s="27" t="s">
        <v>162</v>
      </c>
      <c r="F67" s="321">
        <f>60200+22000</f>
        <v>82200</v>
      </c>
      <c r="G67" s="34"/>
      <c r="H67" s="34"/>
      <c r="I67" s="34"/>
      <c r="J67" s="34"/>
      <c r="K67" s="34"/>
      <c r="L67" s="34"/>
      <c r="M67" s="188">
        <f t="shared" si="14"/>
        <v>82200</v>
      </c>
      <c r="N67" s="210"/>
    </row>
    <row r="68" spans="2:14" s="12" customFormat="1" ht="12.75">
      <c r="B68" s="200"/>
      <c r="C68" s="13">
        <v>75095</v>
      </c>
      <c r="D68" s="13"/>
      <c r="E68" s="15" t="s">
        <v>40</v>
      </c>
      <c r="F68" s="206">
        <f>SUM(F69:F75)</f>
        <v>88000</v>
      </c>
      <c r="G68" s="17">
        <f>SUM(G69:G75)</f>
        <v>37154</v>
      </c>
      <c r="H68" s="206">
        <f>SUM(H69:H73)</f>
        <v>0</v>
      </c>
      <c r="I68" s="206">
        <f>SUM(I69:I73)</f>
        <v>0</v>
      </c>
      <c r="J68" s="206">
        <f>SUM(J69:J73)</f>
        <v>0</v>
      </c>
      <c r="K68" s="206">
        <f>SUM(K69:K73)</f>
        <v>0</v>
      </c>
      <c r="L68" s="206">
        <f>SUM(L69:L73)</f>
        <v>0</v>
      </c>
      <c r="M68" s="162">
        <f>SUM(M69:M75)</f>
        <v>125154</v>
      </c>
      <c r="N68" s="207"/>
    </row>
    <row r="69" spans="2:14" s="12" customFormat="1" ht="12.75">
      <c r="B69" s="200"/>
      <c r="C69" s="13"/>
      <c r="D69" s="18">
        <v>4170</v>
      </c>
      <c r="E69" s="20" t="s">
        <v>171</v>
      </c>
      <c r="F69" s="21"/>
      <c r="G69" s="208">
        <v>314</v>
      </c>
      <c r="H69" s="208"/>
      <c r="I69" s="208"/>
      <c r="J69" s="208"/>
      <c r="K69" s="208"/>
      <c r="L69" s="208"/>
      <c r="M69" s="188">
        <f t="shared" si="14"/>
        <v>314</v>
      </c>
      <c r="N69" s="207" t="s">
        <v>248</v>
      </c>
    </row>
    <row r="70" spans="2:14" s="12" customFormat="1" ht="12.75">
      <c r="B70" s="200"/>
      <c r="C70" s="13"/>
      <c r="D70" s="18">
        <v>4210</v>
      </c>
      <c r="E70" s="20" t="s">
        <v>131</v>
      </c>
      <c r="F70" s="21">
        <v>45000</v>
      </c>
      <c r="G70" s="208"/>
      <c r="H70" s="208"/>
      <c r="I70" s="208"/>
      <c r="J70" s="208"/>
      <c r="K70" s="208"/>
      <c r="L70" s="208"/>
      <c r="M70" s="188">
        <f t="shared" si="14"/>
        <v>45000</v>
      </c>
      <c r="N70" s="239"/>
    </row>
    <row r="71" spans="2:14" s="12" customFormat="1" ht="12.75">
      <c r="B71" s="200"/>
      <c r="C71" s="13"/>
      <c r="D71" s="18">
        <v>4260</v>
      </c>
      <c r="E71" s="20" t="s">
        <v>155</v>
      </c>
      <c r="F71" s="21">
        <v>25000</v>
      </c>
      <c r="G71" s="208"/>
      <c r="H71" s="208"/>
      <c r="I71" s="208"/>
      <c r="J71" s="208"/>
      <c r="K71" s="208"/>
      <c r="L71" s="208"/>
      <c r="M71" s="188">
        <f t="shared" si="14"/>
        <v>25000</v>
      </c>
      <c r="N71" s="239"/>
    </row>
    <row r="72" spans="2:14" s="12" customFormat="1" ht="12.75">
      <c r="B72" s="200"/>
      <c r="C72" s="13"/>
      <c r="D72" s="18">
        <v>4270</v>
      </c>
      <c r="E72" s="20" t="s">
        <v>158</v>
      </c>
      <c r="F72" s="21">
        <v>8000</v>
      </c>
      <c r="G72" s="208"/>
      <c r="H72" s="208"/>
      <c r="I72" s="208"/>
      <c r="J72" s="208"/>
      <c r="K72" s="208"/>
      <c r="L72" s="208"/>
      <c r="M72" s="188">
        <f t="shared" si="14"/>
        <v>8000</v>
      </c>
      <c r="N72" s="239"/>
    </row>
    <row r="73" spans="2:14" s="12" customFormat="1" ht="12.75">
      <c r="B73" s="200"/>
      <c r="C73" s="18"/>
      <c r="D73" s="18">
        <v>4300</v>
      </c>
      <c r="E73" s="20" t="s">
        <v>133</v>
      </c>
      <c r="F73" s="21">
        <v>10000</v>
      </c>
      <c r="G73" s="208"/>
      <c r="H73" s="208"/>
      <c r="I73" s="208"/>
      <c r="J73" s="208"/>
      <c r="K73" s="208"/>
      <c r="L73" s="208"/>
      <c r="M73" s="188">
        <f t="shared" si="14"/>
        <v>10000</v>
      </c>
      <c r="N73" s="239"/>
    </row>
    <row r="74" spans="2:14" s="12" customFormat="1" ht="28.5" customHeight="1">
      <c r="B74" s="200"/>
      <c r="C74" s="18"/>
      <c r="D74" s="18">
        <v>6050</v>
      </c>
      <c r="E74" s="20" t="s">
        <v>136</v>
      </c>
      <c r="F74" s="21"/>
      <c r="G74" s="208">
        <v>10000</v>
      </c>
      <c r="H74" s="208"/>
      <c r="I74" s="208"/>
      <c r="J74" s="208"/>
      <c r="K74" s="208"/>
      <c r="L74" s="208"/>
      <c r="M74" s="188">
        <f t="shared" si="14"/>
        <v>10000</v>
      </c>
      <c r="N74" s="214" t="s">
        <v>16</v>
      </c>
    </row>
    <row r="75" spans="2:14" s="12" customFormat="1" ht="45">
      <c r="B75" s="200"/>
      <c r="C75" s="18"/>
      <c r="D75" s="26">
        <v>6060</v>
      </c>
      <c r="E75" s="27" t="s">
        <v>162</v>
      </c>
      <c r="F75" s="21"/>
      <c r="G75" s="208">
        <f>22000+4840</f>
        <v>26840</v>
      </c>
      <c r="H75" s="208"/>
      <c r="I75" s="208"/>
      <c r="J75" s="208"/>
      <c r="K75" s="208"/>
      <c r="L75" s="208"/>
      <c r="M75" s="188">
        <f t="shared" si="14"/>
        <v>26840</v>
      </c>
      <c r="N75" s="214" t="s">
        <v>249</v>
      </c>
    </row>
    <row r="76" spans="2:14" s="12" customFormat="1" ht="16.5" customHeight="1">
      <c r="B76" s="192">
        <v>801</v>
      </c>
      <c r="C76" s="181"/>
      <c r="D76" s="181"/>
      <c r="E76" s="193" t="s">
        <v>107</v>
      </c>
      <c r="F76" s="45">
        <f aca="true" t="shared" si="17" ref="F76:M76">F77+F95+F111+F130+F149+F158+F171+F173</f>
        <v>5978295</v>
      </c>
      <c r="G76" s="204">
        <f t="shared" si="17"/>
        <v>0</v>
      </c>
      <c r="H76" s="45">
        <f t="shared" si="17"/>
        <v>0</v>
      </c>
      <c r="I76" s="45">
        <f t="shared" si="17"/>
        <v>0</v>
      </c>
      <c r="J76" s="45">
        <f t="shared" si="17"/>
        <v>0</v>
      </c>
      <c r="K76" s="45">
        <f t="shared" si="17"/>
        <v>0</v>
      </c>
      <c r="L76" s="45">
        <f t="shared" si="17"/>
        <v>0</v>
      </c>
      <c r="M76" s="45">
        <f t="shared" si="17"/>
        <v>5978295</v>
      </c>
      <c r="N76" s="218"/>
    </row>
    <row r="77" spans="2:14" s="12" customFormat="1" ht="18.75" customHeight="1">
      <c r="B77" s="200"/>
      <c r="C77" s="13">
        <v>80101</v>
      </c>
      <c r="D77" s="13"/>
      <c r="E77" s="15" t="s">
        <v>108</v>
      </c>
      <c r="F77" s="206">
        <f>SUM(F78:F94)</f>
        <v>2673790</v>
      </c>
      <c r="G77" s="215">
        <f>SUM(G78:G94)</f>
        <v>0</v>
      </c>
      <c r="H77" s="206">
        <f>SUM(H78:H93)</f>
        <v>0</v>
      </c>
      <c r="I77" s="206">
        <f>SUM(I78:I93)</f>
        <v>0</v>
      </c>
      <c r="J77" s="206">
        <f>SUM(J78:J93)</f>
        <v>0</v>
      </c>
      <c r="K77" s="206">
        <f>SUM(K78:K93)</f>
        <v>0</v>
      </c>
      <c r="L77" s="206">
        <f>SUM(L78:L93)</f>
        <v>0</v>
      </c>
      <c r="M77" s="162">
        <f>SUM(M78:M94)</f>
        <v>2673790</v>
      </c>
      <c r="N77" s="214"/>
    </row>
    <row r="78" spans="2:14" s="12" customFormat="1" ht="27" customHeight="1">
      <c r="B78" s="200"/>
      <c r="C78" s="18"/>
      <c r="D78" s="26">
        <v>3020</v>
      </c>
      <c r="E78" s="27" t="s">
        <v>152</v>
      </c>
      <c r="F78" s="321">
        <v>84000</v>
      </c>
      <c r="G78" s="219"/>
      <c r="H78" s="208"/>
      <c r="I78" s="208"/>
      <c r="J78" s="208"/>
      <c r="K78" s="208"/>
      <c r="L78" s="208"/>
      <c r="M78" s="188">
        <f aca="true" t="shared" si="18" ref="M78:M141">F78+G78+H78+I78+J78+K78+L78</f>
        <v>84000</v>
      </c>
      <c r="N78" s="214"/>
    </row>
    <row r="79" spans="2:14" s="12" customFormat="1" ht="12.75">
      <c r="B79" s="200"/>
      <c r="C79" s="18"/>
      <c r="D79" s="26">
        <v>4010</v>
      </c>
      <c r="E79" s="27" t="s">
        <v>146</v>
      </c>
      <c r="F79" s="321">
        <v>1598500</v>
      </c>
      <c r="G79" s="219"/>
      <c r="H79" s="208"/>
      <c r="I79" s="208"/>
      <c r="J79" s="208"/>
      <c r="K79" s="208"/>
      <c r="L79" s="208"/>
      <c r="M79" s="188">
        <f t="shared" si="18"/>
        <v>1598500</v>
      </c>
      <c r="N79" s="214"/>
    </row>
    <row r="80" spans="2:14" s="12" customFormat="1" ht="12.75">
      <c r="B80" s="200"/>
      <c r="C80" s="18"/>
      <c r="D80" s="26">
        <v>4040</v>
      </c>
      <c r="E80" s="27" t="s">
        <v>153</v>
      </c>
      <c r="F80" s="321">
        <v>122600</v>
      </c>
      <c r="G80" s="219"/>
      <c r="H80" s="208"/>
      <c r="I80" s="208"/>
      <c r="J80" s="208"/>
      <c r="K80" s="208"/>
      <c r="L80" s="208"/>
      <c r="M80" s="188">
        <f t="shared" si="18"/>
        <v>122600</v>
      </c>
      <c r="N80" s="214"/>
    </row>
    <row r="81" spans="2:14" s="12" customFormat="1" ht="12.75">
      <c r="B81" s="200"/>
      <c r="C81" s="18"/>
      <c r="D81" s="26">
        <v>4110</v>
      </c>
      <c r="E81" s="27" t="s">
        <v>147</v>
      </c>
      <c r="F81" s="321">
        <v>336600</v>
      </c>
      <c r="G81" s="219"/>
      <c r="H81" s="208"/>
      <c r="I81" s="208"/>
      <c r="J81" s="208"/>
      <c r="K81" s="208"/>
      <c r="L81" s="208"/>
      <c r="M81" s="188">
        <f t="shared" si="18"/>
        <v>336600</v>
      </c>
      <c r="N81" s="214"/>
    </row>
    <row r="82" spans="2:14" s="12" customFormat="1" ht="12.75">
      <c r="B82" s="200"/>
      <c r="C82" s="18"/>
      <c r="D82" s="26">
        <v>4120</v>
      </c>
      <c r="E82" s="27" t="s">
        <v>154</v>
      </c>
      <c r="F82" s="321">
        <v>45900</v>
      </c>
      <c r="G82" s="219"/>
      <c r="H82" s="208"/>
      <c r="I82" s="208"/>
      <c r="J82" s="208"/>
      <c r="K82" s="208"/>
      <c r="L82" s="208"/>
      <c r="M82" s="188">
        <f t="shared" si="18"/>
        <v>45900</v>
      </c>
      <c r="N82" s="214"/>
    </row>
    <row r="83" spans="2:14" s="12" customFormat="1" ht="12.75">
      <c r="B83" s="200"/>
      <c r="C83" s="18"/>
      <c r="D83" s="26">
        <v>4210</v>
      </c>
      <c r="E83" s="27" t="s">
        <v>131</v>
      </c>
      <c r="F83" s="321">
        <v>162000</v>
      </c>
      <c r="G83" s="219"/>
      <c r="H83" s="208"/>
      <c r="I83" s="208"/>
      <c r="J83" s="208"/>
      <c r="K83" s="208"/>
      <c r="L83" s="208"/>
      <c r="M83" s="188">
        <f t="shared" si="18"/>
        <v>162000</v>
      </c>
      <c r="N83" s="214"/>
    </row>
    <row r="84" spans="2:14" s="12" customFormat="1" ht="12.75">
      <c r="B84" s="200"/>
      <c r="C84" s="18"/>
      <c r="D84" s="26">
        <v>4240</v>
      </c>
      <c r="E84" s="27" t="s">
        <v>161</v>
      </c>
      <c r="F84" s="321">
        <v>7400</v>
      </c>
      <c r="G84" s="219"/>
      <c r="H84" s="208"/>
      <c r="I84" s="208"/>
      <c r="J84" s="208"/>
      <c r="K84" s="208"/>
      <c r="L84" s="208"/>
      <c r="M84" s="188">
        <f t="shared" si="18"/>
        <v>7400</v>
      </c>
      <c r="N84" s="214"/>
    </row>
    <row r="85" spans="2:14" s="12" customFormat="1" ht="12.75">
      <c r="B85" s="200"/>
      <c r="C85" s="18"/>
      <c r="D85" s="26">
        <v>4260</v>
      </c>
      <c r="E85" s="27" t="s">
        <v>155</v>
      </c>
      <c r="F85" s="321">
        <v>129000</v>
      </c>
      <c r="G85" s="219"/>
      <c r="H85" s="208"/>
      <c r="I85" s="208"/>
      <c r="J85" s="208"/>
      <c r="K85" s="208"/>
      <c r="L85" s="208"/>
      <c r="M85" s="188">
        <f t="shared" si="18"/>
        <v>129000</v>
      </c>
      <c r="N85" s="214"/>
    </row>
    <row r="86" spans="2:14" s="12" customFormat="1" ht="12.75">
      <c r="B86" s="200"/>
      <c r="C86" s="18"/>
      <c r="D86" s="26">
        <v>4270</v>
      </c>
      <c r="E86" s="27" t="s">
        <v>132</v>
      </c>
      <c r="F86" s="321">
        <v>9000</v>
      </c>
      <c r="G86" s="219">
        <v>4500</v>
      </c>
      <c r="H86" s="208"/>
      <c r="I86" s="208"/>
      <c r="J86" s="208"/>
      <c r="K86" s="208"/>
      <c r="L86" s="208"/>
      <c r="M86" s="188">
        <f t="shared" si="18"/>
        <v>13500</v>
      </c>
      <c r="N86" s="213"/>
    </row>
    <row r="87" spans="2:14" s="12" customFormat="1" ht="12.75">
      <c r="B87" s="200"/>
      <c r="C87" s="18"/>
      <c r="D87" s="26">
        <v>4280</v>
      </c>
      <c r="E87" s="27" t="s">
        <v>243</v>
      </c>
      <c r="F87" s="321">
        <v>4300</v>
      </c>
      <c r="G87" s="219"/>
      <c r="H87" s="208"/>
      <c r="I87" s="208"/>
      <c r="J87" s="208"/>
      <c r="K87" s="208"/>
      <c r="L87" s="208"/>
      <c r="M87" s="188">
        <f t="shared" si="18"/>
        <v>4300</v>
      </c>
      <c r="N87" s="213"/>
    </row>
    <row r="88" spans="2:14" s="12" customFormat="1" ht="12.75">
      <c r="B88" s="200"/>
      <c r="C88" s="18"/>
      <c r="D88" s="26">
        <v>4300</v>
      </c>
      <c r="E88" s="27" t="s">
        <v>133</v>
      </c>
      <c r="F88" s="321">
        <v>37000</v>
      </c>
      <c r="G88" s="220">
        <v>-4500</v>
      </c>
      <c r="H88" s="208"/>
      <c r="I88" s="208"/>
      <c r="J88" s="208"/>
      <c r="K88" s="208"/>
      <c r="L88" s="208"/>
      <c r="M88" s="188">
        <f t="shared" si="18"/>
        <v>32500</v>
      </c>
      <c r="N88" s="214"/>
    </row>
    <row r="89" spans="2:14" s="12" customFormat="1" ht="12.75">
      <c r="B89" s="200"/>
      <c r="C89" s="18"/>
      <c r="D89" s="26">
        <v>4350</v>
      </c>
      <c r="E89" s="27" t="s">
        <v>25</v>
      </c>
      <c r="F89" s="321">
        <v>5900</v>
      </c>
      <c r="G89" s="219"/>
      <c r="H89" s="208"/>
      <c r="I89" s="208"/>
      <c r="J89" s="208"/>
      <c r="K89" s="208"/>
      <c r="L89" s="208"/>
      <c r="M89" s="188">
        <f t="shared" si="18"/>
        <v>5900</v>
      </c>
      <c r="N89" s="214"/>
    </row>
    <row r="90" spans="2:14" s="12" customFormat="1" ht="25.5">
      <c r="B90" s="200"/>
      <c r="C90" s="18"/>
      <c r="D90" s="26">
        <v>4370</v>
      </c>
      <c r="E90" s="27" t="s">
        <v>245</v>
      </c>
      <c r="F90" s="321">
        <v>9200</v>
      </c>
      <c r="G90" s="219"/>
      <c r="H90" s="208"/>
      <c r="I90" s="208"/>
      <c r="J90" s="208"/>
      <c r="K90" s="208"/>
      <c r="L90" s="208"/>
      <c r="M90" s="188">
        <f t="shared" si="18"/>
        <v>9200</v>
      </c>
      <c r="N90" s="214"/>
    </row>
    <row r="91" spans="2:14" s="12" customFormat="1" ht="12.75">
      <c r="B91" s="200"/>
      <c r="C91" s="18"/>
      <c r="D91" s="26">
        <v>4410</v>
      </c>
      <c r="E91" s="27" t="s">
        <v>150</v>
      </c>
      <c r="F91" s="321">
        <v>5400</v>
      </c>
      <c r="G91" s="219"/>
      <c r="H91" s="208"/>
      <c r="I91" s="208"/>
      <c r="J91" s="208"/>
      <c r="K91" s="208"/>
      <c r="L91" s="208"/>
      <c r="M91" s="188">
        <f t="shared" si="18"/>
        <v>5400</v>
      </c>
      <c r="N91" s="214"/>
    </row>
    <row r="92" spans="2:14" s="12" customFormat="1" ht="12.75">
      <c r="B92" s="200"/>
      <c r="C92" s="18"/>
      <c r="D92" s="26">
        <v>4430</v>
      </c>
      <c r="E92" s="27" t="s">
        <v>26</v>
      </c>
      <c r="F92" s="321">
        <v>3500</v>
      </c>
      <c r="G92" s="219"/>
      <c r="H92" s="208"/>
      <c r="I92" s="208"/>
      <c r="J92" s="208"/>
      <c r="K92" s="208"/>
      <c r="L92" s="208"/>
      <c r="M92" s="188">
        <f t="shared" si="18"/>
        <v>3500</v>
      </c>
      <c r="N92" s="214"/>
    </row>
    <row r="93" spans="2:14" s="12" customFormat="1" ht="25.5">
      <c r="B93" s="200"/>
      <c r="C93" s="18"/>
      <c r="D93" s="26">
        <v>4440</v>
      </c>
      <c r="E93" s="27" t="s">
        <v>157</v>
      </c>
      <c r="F93" s="321">
        <v>97490</v>
      </c>
      <c r="G93" s="219"/>
      <c r="H93" s="208"/>
      <c r="I93" s="208"/>
      <c r="J93" s="208"/>
      <c r="K93" s="208"/>
      <c r="L93" s="208"/>
      <c r="M93" s="188">
        <f t="shared" si="18"/>
        <v>97490</v>
      </c>
      <c r="N93" s="214"/>
    </row>
    <row r="94" spans="2:14" s="12" customFormat="1" ht="25.5">
      <c r="B94" s="200"/>
      <c r="C94" s="18"/>
      <c r="D94" s="26">
        <v>4740</v>
      </c>
      <c r="E94" s="27" t="s">
        <v>246</v>
      </c>
      <c r="F94" s="321">
        <v>16000</v>
      </c>
      <c r="G94" s="219"/>
      <c r="H94" s="208"/>
      <c r="I94" s="208"/>
      <c r="J94" s="208"/>
      <c r="K94" s="208"/>
      <c r="L94" s="208"/>
      <c r="M94" s="188">
        <f t="shared" si="18"/>
        <v>16000</v>
      </c>
      <c r="N94" s="214"/>
    </row>
    <row r="95" spans="2:14" s="12" customFormat="1" ht="25.5">
      <c r="B95" s="200"/>
      <c r="C95" s="13">
        <v>80103</v>
      </c>
      <c r="D95" s="13"/>
      <c r="E95" s="15" t="s">
        <v>27</v>
      </c>
      <c r="F95" s="206">
        <f>SUM(F96:F110)</f>
        <v>297850</v>
      </c>
      <c r="G95" s="17">
        <f>SUM(G96:G110)</f>
        <v>0</v>
      </c>
      <c r="H95" s="206">
        <f>SUM(H96:H109)</f>
        <v>0</v>
      </c>
      <c r="I95" s="206">
        <f>SUM(I96:I109)</f>
        <v>0</v>
      </c>
      <c r="J95" s="206">
        <f>SUM(J96:J109)</f>
        <v>0</v>
      </c>
      <c r="K95" s="206">
        <f>SUM(K96:K109)</f>
        <v>0</v>
      </c>
      <c r="L95" s="206">
        <f>SUM(L96:L109)</f>
        <v>0</v>
      </c>
      <c r="M95" s="162">
        <f>SUM(M96:M110)</f>
        <v>297850</v>
      </c>
      <c r="N95" s="214"/>
    </row>
    <row r="96" spans="2:14" s="12" customFormat="1" ht="25.5">
      <c r="B96" s="200"/>
      <c r="C96" s="18"/>
      <c r="D96" s="26">
        <v>3020</v>
      </c>
      <c r="E96" s="27" t="s">
        <v>152</v>
      </c>
      <c r="F96" s="321">
        <v>10900</v>
      </c>
      <c r="G96" s="208"/>
      <c r="H96" s="208"/>
      <c r="I96" s="208"/>
      <c r="J96" s="208"/>
      <c r="K96" s="208"/>
      <c r="L96" s="208"/>
      <c r="M96" s="188">
        <f t="shared" si="18"/>
        <v>10900</v>
      </c>
      <c r="N96" s="214"/>
    </row>
    <row r="97" spans="2:14" s="12" customFormat="1" ht="12.75">
      <c r="B97" s="200"/>
      <c r="C97" s="18"/>
      <c r="D97" s="26">
        <v>4010</v>
      </c>
      <c r="E97" s="27" t="s">
        <v>146</v>
      </c>
      <c r="F97" s="321">
        <v>187600</v>
      </c>
      <c r="G97" s="208"/>
      <c r="H97" s="208"/>
      <c r="I97" s="208"/>
      <c r="J97" s="208"/>
      <c r="K97" s="208"/>
      <c r="L97" s="208"/>
      <c r="M97" s="188">
        <f t="shared" si="18"/>
        <v>187600</v>
      </c>
      <c r="N97" s="214"/>
    </row>
    <row r="98" spans="2:14" s="12" customFormat="1" ht="12.75">
      <c r="B98" s="200"/>
      <c r="C98" s="18"/>
      <c r="D98" s="26">
        <v>4040</v>
      </c>
      <c r="E98" s="27" t="s">
        <v>153</v>
      </c>
      <c r="F98" s="321">
        <v>14750</v>
      </c>
      <c r="G98" s="208"/>
      <c r="H98" s="208"/>
      <c r="I98" s="208"/>
      <c r="J98" s="208"/>
      <c r="K98" s="208"/>
      <c r="L98" s="208"/>
      <c r="M98" s="188">
        <f t="shared" si="18"/>
        <v>14750</v>
      </c>
      <c r="N98" s="214"/>
    </row>
    <row r="99" spans="2:14" s="12" customFormat="1" ht="12.75">
      <c r="B99" s="200"/>
      <c r="C99" s="18"/>
      <c r="D99" s="26">
        <v>4110</v>
      </c>
      <c r="E99" s="27" t="s">
        <v>147</v>
      </c>
      <c r="F99" s="321">
        <v>41050</v>
      </c>
      <c r="G99" s="208"/>
      <c r="H99" s="208"/>
      <c r="I99" s="208"/>
      <c r="J99" s="208"/>
      <c r="K99" s="208"/>
      <c r="L99" s="208"/>
      <c r="M99" s="188">
        <f t="shared" si="18"/>
        <v>41050</v>
      </c>
      <c r="N99" s="214"/>
    </row>
    <row r="100" spans="2:14" s="12" customFormat="1" ht="12.75">
      <c r="B100" s="200"/>
      <c r="C100" s="18"/>
      <c r="D100" s="26">
        <v>4120</v>
      </c>
      <c r="E100" s="27" t="s">
        <v>154</v>
      </c>
      <c r="F100" s="321">
        <v>4550</v>
      </c>
      <c r="G100" s="208"/>
      <c r="H100" s="208"/>
      <c r="I100" s="208"/>
      <c r="J100" s="208"/>
      <c r="K100" s="208"/>
      <c r="L100" s="208"/>
      <c r="M100" s="188">
        <f t="shared" si="18"/>
        <v>4550</v>
      </c>
      <c r="N100" s="214"/>
    </row>
    <row r="101" spans="2:14" s="12" customFormat="1" ht="12.75">
      <c r="B101" s="200"/>
      <c r="C101" s="18"/>
      <c r="D101" s="26">
        <v>4210</v>
      </c>
      <c r="E101" s="27" t="s">
        <v>131</v>
      </c>
      <c r="F101" s="321">
        <v>4400</v>
      </c>
      <c r="G101" s="208"/>
      <c r="H101" s="208"/>
      <c r="I101" s="208"/>
      <c r="J101" s="208"/>
      <c r="K101" s="208"/>
      <c r="L101" s="208"/>
      <c r="M101" s="188">
        <f t="shared" si="18"/>
        <v>4400</v>
      </c>
      <c r="N101" s="214"/>
    </row>
    <row r="102" spans="2:14" s="12" customFormat="1" ht="12.75">
      <c r="B102" s="200"/>
      <c r="C102" s="18"/>
      <c r="D102" s="26">
        <v>4240</v>
      </c>
      <c r="E102" s="27" t="s">
        <v>161</v>
      </c>
      <c r="F102" s="321">
        <v>2600</v>
      </c>
      <c r="G102" s="208"/>
      <c r="H102" s="208"/>
      <c r="I102" s="208"/>
      <c r="J102" s="208"/>
      <c r="K102" s="208"/>
      <c r="L102" s="208"/>
      <c r="M102" s="188">
        <f t="shared" si="18"/>
        <v>2600</v>
      </c>
      <c r="N102" s="214"/>
    </row>
    <row r="103" spans="2:14" s="12" customFormat="1" ht="12.75">
      <c r="B103" s="200"/>
      <c r="C103" s="18"/>
      <c r="D103" s="26">
        <v>4260</v>
      </c>
      <c r="E103" s="27" t="s">
        <v>155</v>
      </c>
      <c r="F103" s="321">
        <v>7000</v>
      </c>
      <c r="G103" s="208"/>
      <c r="H103" s="208"/>
      <c r="I103" s="208"/>
      <c r="J103" s="208"/>
      <c r="K103" s="208"/>
      <c r="L103" s="208"/>
      <c r="M103" s="188">
        <f t="shared" si="18"/>
        <v>7000</v>
      </c>
      <c r="N103" s="214"/>
    </row>
    <row r="104" spans="2:14" s="12" customFormat="1" ht="12.75">
      <c r="B104" s="200"/>
      <c r="C104" s="18"/>
      <c r="D104" s="26">
        <v>4270</v>
      </c>
      <c r="E104" s="27" t="s">
        <v>132</v>
      </c>
      <c r="F104" s="321">
        <v>2000</v>
      </c>
      <c r="G104" s="208"/>
      <c r="H104" s="208"/>
      <c r="I104" s="208"/>
      <c r="J104" s="208"/>
      <c r="K104" s="208"/>
      <c r="L104" s="208"/>
      <c r="M104" s="188">
        <f t="shared" si="18"/>
        <v>2000</v>
      </c>
      <c r="N104" s="214"/>
    </row>
    <row r="105" spans="2:14" s="12" customFormat="1" ht="12.75">
      <c r="B105" s="200"/>
      <c r="C105" s="18"/>
      <c r="D105" s="26">
        <v>4280</v>
      </c>
      <c r="E105" s="27" t="s">
        <v>243</v>
      </c>
      <c r="F105" s="321">
        <v>700</v>
      </c>
      <c r="G105" s="208"/>
      <c r="H105" s="208"/>
      <c r="I105" s="208"/>
      <c r="J105" s="208"/>
      <c r="K105" s="208"/>
      <c r="L105" s="208"/>
      <c r="M105" s="188">
        <f t="shared" si="18"/>
        <v>700</v>
      </c>
      <c r="N105" s="214"/>
    </row>
    <row r="106" spans="2:14" s="12" customFormat="1" ht="12.75">
      <c r="B106" s="200"/>
      <c r="C106" s="18"/>
      <c r="D106" s="26">
        <v>4300</v>
      </c>
      <c r="E106" s="27" t="s">
        <v>133</v>
      </c>
      <c r="F106" s="321">
        <v>2800</v>
      </c>
      <c r="G106" s="208"/>
      <c r="H106" s="208"/>
      <c r="I106" s="208"/>
      <c r="J106" s="208"/>
      <c r="K106" s="208"/>
      <c r="L106" s="208"/>
      <c r="M106" s="188">
        <f t="shared" si="18"/>
        <v>2800</v>
      </c>
      <c r="N106" s="214"/>
    </row>
    <row r="107" spans="2:14" s="12" customFormat="1" ht="25.5">
      <c r="B107" s="200"/>
      <c r="C107" s="18"/>
      <c r="D107" s="26">
        <v>4370</v>
      </c>
      <c r="E107" s="27" t="s">
        <v>245</v>
      </c>
      <c r="F107" s="321">
        <v>1000</v>
      </c>
      <c r="G107" s="208"/>
      <c r="H107" s="208"/>
      <c r="I107" s="208"/>
      <c r="J107" s="208"/>
      <c r="K107" s="208"/>
      <c r="L107" s="208"/>
      <c r="M107" s="188">
        <f t="shared" si="18"/>
        <v>1000</v>
      </c>
      <c r="N107" s="214"/>
    </row>
    <row r="108" spans="2:14" s="12" customFormat="1" ht="12.75">
      <c r="B108" s="200"/>
      <c r="C108" s="18"/>
      <c r="D108" s="26">
        <v>4410</v>
      </c>
      <c r="E108" s="27" t="s">
        <v>150</v>
      </c>
      <c r="F108" s="321">
        <v>1000</v>
      </c>
      <c r="G108" s="208"/>
      <c r="H108" s="208"/>
      <c r="I108" s="208"/>
      <c r="J108" s="208"/>
      <c r="K108" s="208"/>
      <c r="L108" s="208"/>
      <c r="M108" s="188">
        <f t="shared" si="18"/>
        <v>1000</v>
      </c>
      <c r="N108" s="214"/>
    </row>
    <row r="109" spans="2:14" s="12" customFormat="1" ht="25.5">
      <c r="B109" s="200"/>
      <c r="C109" s="18"/>
      <c r="D109" s="26">
        <v>4440</v>
      </c>
      <c r="E109" s="27" t="s">
        <v>157</v>
      </c>
      <c r="F109" s="321">
        <v>12900</v>
      </c>
      <c r="G109" s="208"/>
      <c r="H109" s="208"/>
      <c r="I109" s="208"/>
      <c r="J109" s="208"/>
      <c r="K109" s="208"/>
      <c r="L109" s="208"/>
      <c r="M109" s="188">
        <f t="shared" si="18"/>
        <v>12900</v>
      </c>
      <c r="N109" s="214"/>
    </row>
    <row r="110" spans="2:14" s="12" customFormat="1" ht="25.5">
      <c r="B110" s="200"/>
      <c r="C110" s="18"/>
      <c r="D110" s="26">
        <v>4740</v>
      </c>
      <c r="E110" s="27" t="s">
        <v>246</v>
      </c>
      <c r="F110" s="321">
        <v>4600</v>
      </c>
      <c r="G110" s="208"/>
      <c r="H110" s="208"/>
      <c r="I110" s="208"/>
      <c r="J110" s="208"/>
      <c r="K110" s="208"/>
      <c r="L110" s="208"/>
      <c r="M110" s="188">
        <f t="shared" si="18"/>
        <v>4600</v>
      </c>
      <c r="N110" s="214"/>
    </row>
    <row r="111" spans="2:14" s="12" customFormat="1" ht="12.75">
      <c r="B111" s="200"/>
      <c r="C111" s="13">
        <v>80104</v>
      </c>
      <c r="D111" s="13"/>
      <c r="E111" s="15" t="s">
        <v>109</v>
      </c>
      <c r="F111" s="206">
        <f>SUM(F112:F129)</f>
        <v>848680</v>
      </c>
      <c r="G111" s="17">
        <f>SUM(G112:G129)</f>
        <v>0</v>
      </c>
      <c r="H111" s="206">
        <f>SUM(H112:H127)</f>
        <v>0</v>
      </c>
      <c r="I111" s="206">
        <f>SUM(I112:I127)</f>
        <v>0</v>
      </c>
      <c r="J111" s="206">
        <f>SUM(J112:J127)</f>
        <v>0</v>
      </c>
      <c r="K111" s="206">
        <f>SUM(K112:K127)</f>
        <v>0</v>
      </c>
      <c r="L111" s="206">
        <f>SUM(L112:L127)</f>
        <v>0</v>
      </c>
      <c r="M111" s="162">
        <f>SUM(M112:M129)</f>
        <v>848680</v>
      </c>
      <c r="N111" s="214"/>
    </row>
    <row r="112" spans="2:14" s="12" customFormat="1" ht="12.75">
      <c r="B112" s="201"/>
      <c r="C112" s="18"/>
      <c r="D112" s="26">
        <v>2540</v>
      </c>
      <c r="E112" s="27" t="s">
        <v>163</v>
      </c>
      <c r="F112" s="321">
        <v>143000</v>
      </c>
      <c r="G112" s="208"/>
      <c r="H112" s="208"/>
      <c r="I112" s="208"/>
      <c r="J112" s="208"/>
      <c r="K112" s="208"/>
      <c r="L112" s="208"/>
      <c r="M112" s="188">
        <f t="shared" si="18"/>
        <v>143000</v>
      </c>
      <c r="N112" s="214"/>
    </row>
    <row r="113" spans="2:14" s="12" customFormat="1" ht="25.5">
      <c r="B113" s="200"/>
      <c r="C113" s="18"/>
      <c r="D113" s="26">
        <v>3020</v>
      </c>
      <c r="E113" s="27" t="s">
        <v>152</v>
      </c>
      <c r="F113" s="321">
        <v>20000</v>
      </c>
      <c r="G113" s="208"/>
      <c r="H113" s="208"/>
      <c r="I113" s="208"/>
      <c r="J113" s="208"/>
      <c r="K113" s="208"/>
      <c r="L113" s="208"/>
      <c r="M113" s="188">
        <f t="shared" si="18"/>
        <v>20000</v>
      </c>
      <c r="N113" s="214"/>
    </row>
    <row r="114" spans="2:14" s="12" customFormat="1" ht="12.75">
      <c r="B114" s="200"/>
      <c r="C114" s="18"/>
      <c r="D114" s="26">
        <v>4010</v>
      </c>
      <c r="E114" s="27" t="s">
        <v>146</v>
      </c>
      <c r="F114" s="321">
        <v>443000</v>
      </c>
      <c r="G114" s="208"/>
      <c r="H114" s="208"/>
      <c r="I114" s="208"/>
      <c r="J114" s="208"/>
      <c r="K114" s="208"/>
      <c r="L114" s="208"/>
      <c r="M114" s="188">
        <f t="shared" si="18"/>
        <v>443000</v>
      </c>
      <c r="N114" s="214"/>
    </row>
    <row r="115" spans="2:14" s="12" customFormat="1" ht="12.75">
      <c r="B115" s="200"/>
      <c r="C115" s="18"/>
      <c r="D115" s="26">
        <v>4040</v>
      </c>
      <c r="E115" s="27" t="s">
        <v>153</v>
      </c>
      <c r="F115" s="321">
        <v>30600</v>
      </c>
      <c r="G115" s="208"/>
      <c r="H115" s="208"/>
      <c r="I115" s="208"/>
      <c r="J115" s="208"/>
      <c r="K115" s="208"/>
      <c r="L115" s="208"/>
      <c r="M115" s="188">
        <f t="shared" si="18"/>
        <v>30600</v>
      </c>
      <c r="N115" s="214"/>
    </row>
    <row r="116" spans="2:14" s="12" customFormat="1" ht="12.75">
      <c r="B116" s="200"/>
      <c r="C116" s="18"/>
      <c r="D116" s="26">
        <v>4110</v>
      </c>
      <c r="E116" s="27" t="s">
        <v>147</v>
      </c>
      <c r="F116" s="321">
        <v>86900</v>
      </c>
      <c r="G116" s="208"/>
      <c r="H116" s="208"/>
      <c r="I116" s="208"/>
      <c r="J116" s="208"/>
      <c r="K116" s="208"/>
      <c r="L116" s="208"/>
      <c r="M116" s="188">
        <f t="shared" si="18"/>
        <v>86900</v>
      </c>
      <c r="N116" s="214"/>
    </row>
    <row r="117" spans="2:14" s="12" customFormat="1" ht="12.75">
      <c r="B117" s="200"/>
      <c r="C117" s="18"/>
      <c r="D117" s="26">
        <v>4120</v>
      </c>
      <c r="E117" s="27" t="s">
        <v>154</v>
      </c>
      <c r="F117" s="321">
        <v>12000</v>
      </c>
      <c r="G117" s="208"/>
      <c r="H117" s="208"/>
      <c r="I117" s="208"/>
      <c r="J117" s="208"/>
      <c r="K117" s="208"/>
      <c r="L117" s="208"/>
      <c r="M117" s="188">
        <f t="shared" si="18"/>
        <v>12000</v>
      </c>
      <c r="N117" s="214"/>
    </row>
    <row r="118" spans="2:14" s="12" customFormat="1" ht="12.75">
      <c r="B118" s="200"/>
      <c r="C118" s="18"/>
      <c r="D118" s="26">
        <v>4210</v>
      </c>
      <c r="E118" s="27" t="s">
        <v>131</v>
      </c>
      <c r="F118" s="321">
        <v>10000</v>
      </c>
      <c r="G118" s="208"/>
      <c r="H118" s="208"/>
      <c r="I118" s="208"/>
      <c r="J118" s="208"/>
      <c r="K118" s="208"/>
      <c r="L118" s="208"/>
      <c r="M118" s="188">
        <f t="shared" si="18"/>
        <v>10000</v>
      </c>
      <c r="N118" s="214"/>
    </row>
    <row r="119" spans="2:14" s="12" customFormat="1" ht="12.75">
      <c r="B119" s="200"/>
      <c r="C119" s="18"/>
      <c r="D119" s="26">
        <v>4240</v>
      </c>
      <c r="E119" s="27" t="s">
        <v>161</v>
      </c>
      <c r="F119" s="321">
        <v>2800</v>
      </c>
      <c r="G119" s="208"/>
      <c r="H119" s="208"/>
      <c r="I119" s="208"/>
      <c r="J119" s="208"/>
      <c r="K119" s="208"/>
      <c r="L119" s="208"/>
      <c r="M119" s="188">
        <f t="shared" si="18"/>
        <v>2800</v>
      </c>
      <c r="N119" s="214"/>
    </row>
    <row r="120" spans="2:14" s="12" customFormat="1" ht="12.75">
      <c r="B120" s="200"/>
      <c r="C120" s="18"/>
      <c r="D120" s="26">
        <v>4260</v>
      </c>
      <c r="E120" s="27" t="s">
        <v>155</v>
      </c>
      <c r="F120" s="321">
        <v>35000</v>
      </c>
      <c r="G120" s="208"/>
      <c r="H120" s="208"/>
      <c r="I120" s="208"/>
      <c r="J120" s="208"/>
      <c r="K120" s="208"/>
      <c r="L120" s="208"/>
      <c r="M120" s="188">
        <f t="shared" si="18"/>
        <v>35000</v>
      </c>
      <c r="N120" s="214"/>
    </row>
    <row r="121" spans="2:14" s="12" customFormat="1" ht="12.75">
      <c r="B121" s="200"/>
      <c r="C121" s="18"/>
      <c r="D121" s="26">
        <v>4270</v>
      </c>
      <c r="E121" s="27" t="s">
        <v>132</v>
      </c>
      <c r="F121" s="321">
        <v>3000</v>
      </c>
      <c r="G121" s="208"/>
      <c r="H121" s="208"/>
      <c r="I121" s="208"/>
      <c r="J121" s="208"/>
      <c r="K121" s="208"/>
      <c r="L121" s="208"/>
      <c r="M121" s="188">
        <f t="shared" si="18"/>
        <v>3000</v>
      </c>
      <c r="N121" s="214"/>
    </row>
    <row r="122" spans="2:14" s="12" customFormat="1" ht="12.75">
      <c r="B122" s="200"/>
      <c r="C122" s="18"/>
      <c r="D122" s="26">
        <v>4280</v>
      </c>
      <c r="E122" s="27" t="s">
        <v>243</v>
      </c>
      <c r="F122" s="321">
        <v>1200</v>
      </c>
      <c r="G122" s="208"/>
      <c r="H122" s="208"/>
      <c r="I122" s="208"/>
      <c r="J122" s="208"/>
      <c r="K122" s="208"/>
      <c r="L122" s="208"/>
      <c r="M122" s="188">
        <f t="shared" si="18"/>
        <v>1200</v>
      </c>
      <c r="N122" s="214"/>
    </row>
    <row r="123" spans="2:14" s="12" customFormat="1" ht="12.75">
      <c r="B123" s="200"/>
      <c r="C123" s="18"/>
      <c r="D123" s="26">
        <v>4300</v>
      </c>
      <c r="E123" s="27" t="s">
        <v>133</v>
      </c>
      <c r="F123" s="321">
        <v>6500</v>
      </c>
      <c r="G123" s="208"/>
      <c r="H123" s="208"/>
      <c r="I123" s="208"/>
      <c r="J123" s="208"/>
      <c r="K123" s="208"/>
      <c r="L123" s="208"/>
      <c r="M123" s="188">
        <f t="shared" si="18"/>
        <v>6500</v>
      </c>
      <c r="N123" s="214"/>
    </row>
    <row r="124" spans="2:14" s="12" customFormat="1" ht="25.5">
      <c r="B124" s="200"/>
      <c r="C124" s="18"/>
      <c r="D124" s="26">
        <v>4370</v>
      </c>
      <c r="E124" s="27" t="s">
        <v>245</v>
      </c>
      <c r="F124" s="321">
        <v>2300</v>
      </c>
      <c r="G124" s="208"/>
      <c r="H124" s="208"/>
      <c r="I124" s="208"/>
      <c r="J124" s="208"/>
      <c r="K124" s="208"/>
      <c r="L124" s="208"/>
      <c r="M124" s="188">
        <f t="shared" si="18"/>
        <v>2300</v>
      </c>
      <c r="N124" s="214"/>
    </row>
    <row r="125" spans="2:14" s="12" customFormat="1" ht="12.75">
      <c r="B125" s="200"/>
      <c r="C125" s="18"/>
      <c r="D125" s="26">
        <v>4410</v>
      </c>
      <c r="E125" s="27" t="s">
        <v>150</v>
      </c>
      <c r="F125" s="321">
        <v>2000</v>
      </c>
      <c r="G125" s="208"/>
      <c r="H125" s="208"/>
      <c r="I125" s="208"/>
      <c r="J125" s="208"/>
      <c r="K125" s="208"/>
      <c r="L125" s="208"/>
      <c r="M125" s="188">
        <f t="shared" si="18"/>
        <v>2000</v>
      </c>
      <c r="N125" s="214"/>
    </row>
    <row r="126" spans="2:14" s="12" customFormat="1" ht="12.75">
      <c r="B126" s="200"/>
      <c r="C126" s="18"/>
      <c r="D126" s="26">
        <v>4430</v>
      </c>
      <c r="E126" s="27" t="s">
        <v>26</v>
      </c>
      <c r="F126" s="321">
        <v>500</v>
      </c>
      <c r="G126" s="208"/>
      <c r="H126" s="208"/>
      <c r="I126" s="208"/>
      <c r="J126" s="208"/>
      <c r="K126" s="208"/>
      <c r="L126" s="208"/>
      <c r="M126" s="188">
        <f t="shared" si="18"/>
        <v>500</v>
      </c>
      <c r="N126" s="214"/>
    </row>
    <row r="127" spans="2:14" s="12" customFormat="1" ht="25.5">
      <c r="B127" s="200"/>
      <c r="C127" s="18"/>
      <c r="D127" s="26">
        <v>4440</v>
      </c>
      <c r="E127" s="27" t="s">
        <v>157</v>
      </c>
      <c r="F127" s="321">
        <v>28880</v>
      </c>
      <c r="G127" s="208"/>
      <c r="H127" s="208"/>
      <c r="I127" s="208"/>
      <c r="J127" s="208"/>
      <c r="K127" s="208"/>
      <c r="L127" s="208"/>
      <c r="M127" s="188">
        <f t="shared" si="18"/>
        <v>28880</v>
      </c>
      <c r="N127" s="214"/>
    </row>
    <row r="128" spans="2:14" s="12" customFormat="1" ht="25.5">
      <c r="B128" s="200"/>
      <c r="C128" s="18"/>
      <c r="D128" s="26">
        <v>4740</v>
      </c>
      <c r="E128" s="27" t="s">
        <v>246</v>
      </c>
      <c r="F128" s="321">
        <v>6000</v>
      </c>
      <c r="G128" s="208"/>
      <c r="H128" s="208"/>
      <c r="I128" s="208"/>
      <c r="J128" s="208"/>
      <c r="K128" s="208"/>
      <c r="L128" s="208"/>
      <c r="M128" s="188">
        <f t="shared" si="18"/>
        <v>6000</v>
      </c>
      <c r="N128" s="214"/>
    </row>
    <row r="129" spans="2:14" s="12" customFormat="1" ht="12.75">
      <c r="B129" s="200"/>
      <c r="C129" s="18"/>
      <c r="D129" s="26">
        <v>6050</v>
      </c>
      <c r="E129" s="27" t="s">
        <v>136</v>
      </c>
      <c r="F129" s="321">
        <v>15000</v>
      </c>
      <c r="G129" s="208"/>
      <c r="H129" s="208"/>
      <c r="I129" s="208"/>
      <c r="J129" s="208"/>
      <c r="K129" s="208"/>
      <c r="L129" s="208"/>
      <c r="M129" s="188">
        <f t="shared" si="18"/>
        <v>15000</v>
      </c>
      <c r="N129" s="214"/>
    </row>
    <row r="130" spans="2:14" s="12" customFormat="1" ht="12.75">
      <c r="B130" s="200"/>
      <c r="C130" s="13">
        <v>80110</v>
      </c>
      <c r="D130" s="13"/>
      <c r="E130" s="15" t="s">
        <v>112</v>
      </c>
      <c r="F130" s="206">
        <f aca="true" t="shared" si="19" ref="F130:M130">SUM(F131:F148)</f>
        <v>1618000</v>
      </c>
      <c r="G130" s="17">
        <f t="shared" si="19"/>
        <v>0</v>
      </c>
      <c r="H130" s="206">
        <f t="shared" si="19"/>
        <v>0</v>
      </c>
      <c r="I130" s="206">
        <f t="shared" si="19"/>
        <v>0</v>
      </c>
      <c r="J130" s="206">
        <f t="shared" si="19"/>
        <v>0</v>
      </c>
      <c r="K130" s="206">
        <f t="shared" si="19"/>
        <v>0</v>
      </c>
      <c r="L130" s="206">
        <f t="shared" si="19"/>
        <v>0</v>
      </c>
      <c r="M130" s="162">
        <f t="shared" si="19"/>
        <v>1618000</v>
      </c>
      <c r="N130" s="214"/>
    </row>
    <row r="131" spans="2:14" s="12" customFormat="1" ht="25.5">
      <c r="B131" s="200"/>
      <c r="C131" s="13"/>
      <c r="D131" s="26">
        <v>3020</v>
      </c>
      <c r="E131" s="27" t="s">
        <v>152</v>
      </c>
      <c r="F131" s="321">
        <v>68000</v>
      </c>
      <c r="G131" s="208"/>
      <c r="H131" s="208"/>
      <c r="I131" s="208"/>
      <c r="J131" s="208"/>
      <c r="K131" s="208"/>
      <c r="L131" s="208"/>
      <c r="M131" s="188">
        <f t="shared" si="18"/>
        <v>68000</v>
      </c>
      <c r="N131" s="214"/>
    </row>
    <row r="132" spans="2:14" s="12" customFormat="1" ht="12.75">
      <c r="B132" s="200"/>
      <c r="C132" s="13"/>
      <c r="D132" s="26">
        <v>4010</v>
      </c>
      <c r="E132" s="27" t="s">
        <v>146</v>
      </c>
      <c r="F132" s="321">
        <v>970000</v>
      </c>
      <c r="G132" s="208"/>
      <c r="H132" s="208"/>
      <c r="I132" s="208"/>
      <c r="J132" s="208"/>
      <c r="K132" s="208"/>
      <c r="L132" s="208"/>
      <c r="M132" s="188">
        <f t="shared" si="18"/>
        <v>970000</v>
      </c>
      <c r="N132" s="214"/>
    </row>
    <row r="133" spans="2:14" s="12" customFormat="1" ht="12.75">
      <c r="B133" s="200"/>
      <c r="C133" s="13"/>
      <c r="D133" s="26">
        <v>4040</v>
      </c>
      <c r="E133" s="27" t="s">
        <v>153</v>
      </c>
      <c r="F133" s="321">
        <v>67800</v>
      </c>
      <c r="G133" s="208"/>
      <c r="H133" s="208"/>
      <c r="I133" s="208"/>
      <c r="J133" s="208"/>
      <c r="K133" s="208"/>
      <c r="L133" s="208"/>
      <c r="M133" s="188">
        <f t="shared" si="18"/>
        <v>67800</v>
      </c>
      <c r="N133" s="214"/>
    </row>
    <row r="134" spans="2:14" s="12" customFormat="1" ht="12.75">
      <c r="B134" s="200"/>
      <c r="C134" s="13"/>
      <c r="D134" s="26">
        <v>4110</v>
      </c>
      <c r="E134" s="27" t="s">
        <v>147</v>
      </c>
      <c r="F134" s="321">
        <v>198200</v>
      </c>
      <c r="G134" s="208"/>
      <c r="H134" s="208"/>
      <c r="I134" s="208"/>
      <c r="J134" s="208"/>
      <c r="K134" s="208"/>
      <c r="L134" s="208"/>
      <c r="M134" s="188">
        <f t="shared" si="18"/>
        <v>198200</v>
      </c>
      <c r="N134" s="214"/>
    </row>
    <row r="135" spans="2:14" s="12" customFormat="1" ht="12.75">
      <c r="B135" s="200"/>
      <c r="C135" s="13"/>
      <c r="D135" s="26">
        <v>4120</v>
      </c>
      <c r="E135" s="27" t="s">
        <v>154</v>
      </c>
      <c r="F135" s="321">
        <v>27000</v>
      </c>
      <c r="G135" s="208"/>
      <c r="H135" s="208"/>
      <c r="I135" s="208"/>
      <c r="J135" s="208"/>
      <c r="K135" s="208"/>
      <c r="L135" s="208"/>
      <c r="M135" s="188">
        <f t="shared" si="18"/>
        <v>27000</v>
      </c>
      <c r="N135" s="214"/>
    </row>
    <row r="136" spans="2:14" s="12" customFormat="1" ht="12.75">
      <c r="B136" s="200"/>
      <c r="C136" s="13"/>
      <c r="D136" s="26">
        <v>4210</v>
      </c>
      <c r="E136" s="27" t="s">
        <v>131</v>
      </c>
      <c r="F136" s="321">
        <v>10000</v>
      </c>
      <c r="G136" s="208"/>
      <c r="H136" s="208"/>
      <c r="I136" s="208"/>
      <c r="J136" s="208"/>
      <c r="K136" s="208"/>
      <c r="L136" s="208"/>
      <c r="M136" s="188">
        <f t="shared" si="18"/>
        <v>10000</v>
      </c>
      <c r="N136" s="214"/>
    </row>
    <row r="137" spans="2:14" s="12" customFormat="1" ht="12.75">
      <c r="B137" s="200"/>
      <c r="C137" s="13"/>
      <c r="D137" s="26">
        <v>4240</v>
      </c>
      <c r="E137" s="27" t="s">
        <v>161</v>
      </c>
      <c r="F137" s="321">
        <v>3500</v>
      </c>
      <c r="G137" s="208"/>
      <c r="H137" s="208"/>
      <c r="I137" s="208"/>
      <c r="J137" s="208"/>
      <c r="K137" s="208"/>
      <c r="L137" s="208"/>
      <c r="M137" s="188">
        <f t="shared" si="18"/>
        <v>3500</v>
      </c>
      <c r="N137" s="214"/>
    </row>
    <row r="138" spans="2:14" s="12" customFormat="1" ht="12.75">
      <c r="B138" s="200"/>
      <c r="C138" s="13"/>
      <c r="D138" s="26">
        <v>4260</v>
      </c>
      <c r="E138" s="27" t="s">
        <v>155</v>
      </c>
      <c r="F138" s="321">
        <v>130000</v>
      </c>
      <c r="G138" s="208"/>
      <c r="H138" s="208"/>
      <c r="I138" s="208"/>
      <c r="J138" s="208"/>
      <c r="K138" s="208"/>
      <c r="L138" s="208"/>
      <c r="M138" s="188">
        <f t="shared" si="18"/>
        <v>130000</v>
      </c>
      <c r="N138" s="214"/>
    </row>
    <row r="139" spans="2:14" s="12" customFormat="1" ht="12.75">
      <c r="B139" s="200"/>
      <c r="C139" s="13"/>
      <c r="D139" s="26">
        <v>4270</v>
      </c>
      <c r="E139" s="27" t="s">
        <v>132</v>
      </c>
      <c r="F139" s="321">
        <v>1000</v>
      </c>
      <c r="G139" s="208"/>
      <c r="H139" s="208"/>
      <c r="I139" s="208"/>
      <c r="J139" s="208"/>
      <c r="K139" s="208"/>
      <c r="L139" s="208"/>
      <c r="M139" s="188">
        <f t="shared" si="18"/>
        <v>1000</v>
      </c>
      <c r="N139" s="214"/>
    </row>
    <row r="140" spans="2:14" s="12" customFormat="1" ht="12.75">
      <c r="B140" s="200"/>
      <c r="C140" s="13"/>
      <c r="D140" s="26">
        <v>4280</v>
      </c>
      <c r="E140" s="27" t="s">
        <v>243</v>
      </c>
      <c r="F140" s="321">
        <v>2400</v>
      </c>
      <c r="G140" s="208"/>
      <c r="H140" s="208"/>
      <c r="I140" s="208"/>
      <c r="J140" s="208"/>
      <c r="K140" s="208"/>
      <c r="L140" s="208"/>
      <c r="M140" s="188">
        <f t="shared" si="18"/>
        <v>2400</v>
      </c>
      <c r="N140" s="214"/>
    </row>
    <row r="141" spans="2:14" s="12" customFormat="1" ht="12.75">
      <c r="B141" s="200"/>
      <c r="C141" s="13"/>
      <c r="D141" s="26">
        <v>4300</v>
      </c>
      <c r="E141" s="27" t="s">
        <v>133</v>
      </c>
      <c r="F141" s="321">
        <v>4000</v>
      </c>
      <c r="G141" s="208">
        <v>8000</v>
      </c>
      <c r="H141" s="208"/>
      <c r="I141" s="208"/>
      <c r="J141" s="208"/>
      <c r="K141" s="208"/>
      <c r="L141" s="208"/>
      <c r="M141" s="188">
        <f t="shared" si="18"/>
        <v>12000</v>
      </c>
      <c r="N141" s="213"/>
    </row>
    <row r="142" spans="2:14" s="12" customFormat="1" ht="12.75">
      <c r="B142" s="200"/>
      <c r="C142" s="13"/>
      <c r="D142" s="26">
        <v>4350</v>
      </c>
      <c r="E142" s="27" t="s">
        <v>25</v>
      </c>
      <c r="F142" s="321">
        <v>2000</v>
      </c>
      <c r="G142" s="208"/>
      <c r="H142" s="208"/>
      <c r="I142" s="208"/>
      <c r="J142" s="208"/>
      <c r="K142" s="208"/>
      <c r="L142" s="208"/>
      <c r="M142" s="188">
        <f aca="true" t="shared" si="20" ref="M142:M152">F142+G142+H142+I142+J142+K142+L142</f>
        <v>2000</v>
      </c>
      <c r="N142" s="214"/>
    </row>
    <row r="143" spans="2:14" s="12" customFormat="1" ht="25.5">
      <c r="B143" s="200"/>
      <c r="C143" s="13"/>
      <c r="D143" s="26">
        <v>4370</v>
      </c>
      <c r="E143" s="27" t="s">
        <v>245</v>
      </c>
      <c r="F143" s="321">
        <v>3600</v>
      </c>
      <c r="G143" s="208"/>
      <c r="H143" s="208"/>
      <c r="I143" s="208"/>
      <c r="J143" s="208"/>
      <c r="K143" s="208"/>
      <c r="L143" s="208"/>
      <c r="M143" s="188">
        <f t="shared" si="20"/>
        <v>3600</v>
      </c>
      <c r="N143" s="214"/>
    </row>
    <row r="144" spans="2:14" s="12" customFormat="1" ht="12.75">
      <c r="B144" s="200"/>
      <c r="C144" s="13"/>
      <c r="D144" s="26">
        <v>4410</v>
      </c>
      <c r="E144" s="27" t="s">
        <v>150</v>
      </c>
      <c r="F144" s="321">
        <v>3000</v>
      </c>
      <c r="G144" s="208"/>
      <c r="H144" s="208"/>
      <c r="I144" s="208"/>
      <c r="J144" s="208"/>
      <c r="K144" s="208"/>
      <c r="L144" s="208"/>
      <c r="M144" s="188">
        <f t="shared" si="20"/>
        <v>3000</v>
      </c>
      <c r="N144" s="214"/>
    </row>
    <row r="145" spans="2:14" s="12" customFormat="1" ht="12.75">
      <c r="B145" s="200"/>
      <c r="C145" s="13"/>
      <c r="D145" s="26">
        <v>4430</v>
      </c>
      <c r="E145" s="27" t="s">
        <v>26</v>
      </c>
      <c r="F145" s="321">
        <v>7000</v>
      </c>
      <c r="G145" s="208"/>
      <c r="H145" s="208"/>
      <c r="I145" s="208"/>
      <c r="J145" s="208"/>
      <c r="K145" s="208"/>
      <c r="L145" s="208"/>
      <c r="M145" s="188">
        <f t="shared" si="20"/>
        <v>7000</v>
      </c>
      <c r="N145" s="214"/>
    </row>
    <row r="146" spans="2:14" s="12" customFormat="1" ht="25.5">
      <c r="B146" s="200"/>
      <c r="C146" s="13"/>
      <c r="D146" s="26">
        <v>4440</v>
      </c>
      <c r="E146" s="27" t="s">
        <v>157</v>
      </c>
      <c r="F146" s="321">
        <v>60500</v>
      </c>
      <c r="G146" s="208"/>
      <c r="H146" s="208"/>
      <c r="I146" s="208"/>
      <c r="J146" s="208"/>
      <c r="K146" s="208"/>
      <c r="L146" s="208"/>
      <c r="M146" s="188">
        <f t="shared" si="20"/>
        <v>60500</v>
      </c>
      <c r="N146" s="214"/>
    </row>
    <row r="147" spans="2:14" s="12" customFormat="1" ht="25.5">
      <c r="B147" s="200"/>
      <c r="C147" s="13"/>
      <c r="D147" s="26">
        <v>4740</v>
      </c>
      <c r="E147" s="27" t="s">
        <v>246</v>
      </c>
      <c r="F147" s="321">
        <v>10000</v>
      </c>
      <c r="G147" s="208"/>
      <c r="H147" s="208"/>
      <c r="I147" s="208"/>
      <c r="J147" s="208"/>
      <c r="K147" s="208"/>
      <c r="L147" s="208"/>
      <c r="M147" s="188">
        <f t="shared" si="20"/>
        <v>10000</v>
      </c>
      <c r="N147" s="214"/>
    </row>
    <row r="148" spans="2:14" s="12" customFormat="1" ht="12.75">
      <c r="B148" s="200"/>
      <c r="C148" s="13"/>
      <c r="D148" s="26">
        <v>6050</v>
      </c>
      <c r="E148" s="27" t="s">
        <v>136</v>
      </c>
      <c r="F148" s="321">
        <v>50000</v>
      </c>
      <c r="G148" s="209">
        <v>-8000</v>
      </c>
      <c r="H148" s="208"/>
      <c r="I148" s="208"/>
      <c r="J148" s="208"/>
      <c r="K148" s="208"/>
      <c r="L148" s="208"/>
      <c r="M148" s="188">
        <f t="shared" si="20"/>
        <v>42000</v>
      </c>
      <c r="N148" s="214"/>
    </row>
    <row r="149" spans="2:14" s="12" customFormat="1" ht="12.75">
      <c r="B149" s="200"/>
      <c r="C149" s="13">
        <v>80113</v>
      </c>
      <c r="D149" s="13"/>
      <c r="E149" s="15" t="s">
        <v>115</v>
      </c>
      <c r="F149" s="206">
        <f>SUM(F150:F157)</f>
        <v>293910</v>
      </c>
      <c r="G149" s="17">
        <f aca="true" t="shared" si="21" ref="G149:M149">SUM(G150:G157)</f>
        <v>0</v>
      </c>
      <c r="H149" s="206">
        <f t="shared" si="21"/>
        <v>0</v>
      </c>
      <c r="I149" s="206">
        <f t="shared" si="21"/>
        <v>0</v>
      </c>
      <c r="J149" s="206">
        <f t="shared" si="21"/>
        <v>0</v>
      </c>
      <c r="K149" s="206">
        <f t="shared" si="21"/>
        <v>0</v>
      </c>
      <c r="L149" s="206">
        <f t="shared" si="21"/>
        <v>0</v>
      </c>
      <c r="M149" s="162">
        <f t="shared" si="21"/>
        <v>293910</v>
      </c>
      <c r="N149" s="214"/>
    </row>
    <row r="150" spans="2:14" s="12" customFormat="1" ht="25.5">
      <c r="B150" s="200"/>
      <c r="C150" s="13"/>
      <c r="D150" s="26">
        <v>3020</v>
      </c>
      <c r="E150" s="27" t="s">
        <v>152</v>
      </c>
      <c r="F150" s="321">
        <v>350</v>
      </c>
      <c r="G150" s="208"/>
      <c r="H150" s="208"/>
      <c r="I150" s="208"/>
      <c r="J150" s="208"/>
      <c r="K150" s="208"/>
      <c r="L150" s="208"/>
      <c r="M150" s="188">
        <f t="shared" si="20"/>
        <v>350</v>
      </c>
      <c r="N150" s="214"/>
    </row>
    <row r="151" spans="2:14" s="12" customFormat="1" ht="12.75">
      <c r="B151" s="200"/>
      <c r="C151" s="13"/>
      <c r="D151" s="26">
        <v>4010</v>
      </c>
      <c r="E151" s="27" t="s">
        <v>146</v>
      </c>
      <c r="F151" s="321">
        <v>31710</v>
      </c>
      <c r="G151" s="208"/>
      <c r="H151" s="208"/>
      <c r="I151" s="208"/>
      <c r="J151" s="208"/>
      <c r="K151" s="208"/>
      <c r="L151" s="208"/>
      <c r="M151" s="188">
        <f t="shared" si="20"/>
        <v>31710</v>
      </c>
      <c r="N151" s="207"/>
    </row>
    <row r="152" spans="2:14" s="12" customFormat="1" ht="12.75">
      <c r="B152" s="200"/>
      <c r="C152" s="13"/>
      <c r="D152" s="26">
        <v>4040</v>
      </c>
      <c r="E152" s="27" t="s">
        <v>153</v>
      </c>
      <c r="F152" s="321">
        <v>2500</v>
      </c>
      <c r="G152" s="208"/>
      <c r="H152" s="208"/>
      <c r="I152" s="208"/>
      <c r="J152" s="208"/>
      <c r="K152" s="208"/>
      <c r="L152" s="208"/>
      <c r="M152" s="188">
        <f t="shared" si="20"/>
        <v>2500</v>
      </c>
      <c r="N152" s="207"/>
    </row>
    <row r="153" spans="2:14" s="12" customFormat="1" ht="12.75">
      <c r="B153" s="200"/>
      <c r="C153" s="13"/>
      <c r="D153" s="26">
        <v>4110</v>
      </c>
      <c r="E153" s="27" t="s">
        <v>147</v>
      </c>
      <c r="F153" s="321">
        <v>6150</v>
      </c>
      <c r="G153" s="208"/>
      <c r="H153" s="208"/>
      <c r="I153" s="208"/>
      <c r="J153" s="208"/>
      <c r="K153" s="208"/>
      <c r="L153" s="208"/>
      <c r="M153" s="188">
        <f>F153+G153+H153+I153+J153+K153+L153</f>
        <v>6150</v>
      </c>
      <c r="N153" s="207"/>
    </row>
    <row r="154" spans="2:14" s="12" customFormat="1" ht="12.75">
      <c r="B154" s="200"/>
      <c r="C154" s="13"/>
      <c r="D154" s="26">
        <v>4120</v>
      </c>
      <c r="E154" s="27" t="s">
        <v>154</v>
      </c>
      <c r="F154" s="321">
        <v>900</v>
      </c>
      <c r="G154" s="208"/>
      <c r="H154" s="208"/>
      <c r="I154" s="208"/>
      <c r="J154" s="208"/>
      <c r="K154" s="208"/>
      <c r="L154" s="208"/>
      <c r="M154" s="188">
        <f>F154+G154+H154+I154+J154+K154+L154</f>
        <v>900</v>
      </c>
      <c r="N154" s="207"/>
    </row>
    <row r="155" spans="2:14" s="12" customFormat="1" ht="12.75">
      <c r="B155" s="200"/>
      <c r="C155" s="13"/>
      <c r="D155" s="26">
        <v>4280</v>
      </c>
      <c r="E155" s="27" t="s">
        <v>243</v>
      </c>
      <c r="F155" s="321">
        <v>300</v>
      </c>
      <c r="G155" s="208"/>
      <c r="H155" s="208"/>
      <c r="I155" s="208"/>
      <c r="J155" s="208"/>
      <c r="K155" s="208"/>
      <c r="L155" s="208"/>
      <c r="M155" s="188">
        <f>F155+G155+H155+I155+J155+K155+L155</f>
        <v>300</v>
      </c>
      <c r="N155" s="214"/>
    </row>
    <row r="156" spans="2:14" s="12" customFormat="1" ht="12.75">
      <c r="B156" s="200"/>
      <c r="C156" s="18"/>
      <c r="D156" s="26">
        <v>4300</v>
      </c>
      <c r="E156" s="27" t="s">
        <v>133</v>
      </c>
      <c r="F156" s="321">
        <v>250000</v>
      </c>
      <c r="G156" s="208"/>
      <c r="H156" s="208"/>
      <c r="I156" s="208"/>
      <c r="J156" s="208"/>
      <c r="K156" s="208"/>
      <c r="L156" s="208"/>
      <c r="M156" s="188">
        <f>F156+G156+H156+I156+J156+K156+L156</f>
        <v>250000</v>
      </c>
      <c r="N156" s="214"/>
    </row>
    <row r="157" spans="2:14" s="12" customFormat="1" ht="25.5">
      <c r="B157" s="200"/>
      <c r="C157" s="18"/>
      <c r="D157" s="26">
        <v>4440</v>
      </c>
      <c r="E157" s="27" t="s">
        <v>157</v>
      </c>
      <c r="F157" s="321">
        <v>2000</v>
      </c>
      <c r="G157" s="208"/>
      <c r="H157" s="208"/>
      <c r="I157" s="208"/>
      <c r="J157" s="208"/>
      <c r="K157" s="208"/>
      <c r="L157" s="208"/>
      <c r="M157" s="188">
        <f>F157+G157+H157+I157+J157+K157+L157</f>
        <v>2000</v>
      </c>
      <c r="N157" s="214"/>
    </row>
    <row r="158" spans="2:14" s="12" customFormat="1" ht="12.75">
      <c r="B158" s="200"/>
      <c r="C158" s="13">
        <v>80114</v>
      </c>
      <c r="D158" s="13"/>
      <c r="E158" s="15" t="s">
        <v>164</v>
      </c>
      <c r="F158" s="206">
        <f>SUM(F159:F170)</f>
        <v>180750</v>
      </c>
      <c r="G158" s="17">
        <f>SUM(G159:G170)</f>
        <v>0</v>
      </c>
      <c r="H158" s="206">
        <f>SUM(H159:H169)</f>
        <v>0</v>
      </c>
      <c r="I158" s="206">
        <f>SUM(I159:I169)</f>
        <v>0</v>
      </c>
      <c r="J158" s="206">
        <f>SUM(J159:J169)</f>
        <v>0</v>
      </c>
      <c r="K158" s="206">
        <f>SUM(K159:K169)</f>
        <v>0</v>
      </c>
      <c r="L158" s="206">
        <f>SUM(L159:L169)</f>
        <v>0</v>
      </c>
      <c r="M158" s="162">
        <f>SUM(M159:M170)</f>
        <v>180750</v>
      </c>
      <c r="N158" s="214"/>
    </row>
    <row r="159" spans="2:14" s="12" customFormat="1" ht="25.5">
      <c r="B159" s="200"/>
      <c r="C159" s="18"/>
      <c r="D159" s="26">
        <v>3020</v>
      </c>
      <c r="E159" s="27" t="s">
        <v>152</v>
      </c>
      <c r="F159" s="321">
        <v>400</v>
      </c>
      <c r="G159" s="208"/>
      <c r="H159" s="208"/>
      <c r="I159" s="208"/>
      <c r="J159" s="208"/>
      <c r="K159" s="208"/>
      <c r="L159" s="208"/>
      <c r="M159" s="188">
        <f aca="true" t="shared" si="22" ref="M159:M175">F159+G159+H159+I159+J159+K159+L159</f>
        <v>400</v>
      </c>
      <c r="N159" s="214"/>
    </row>
    <row r="160" spans="2:14" s="12" customFormat="1" ht="12.75">
      <c r="B160" s="200"/>
      <c r="C160" s="18"/>
      <c r="D160" s="26">
        <v>4010</v>
      </c>
      <c r="E160" s="27" t="s">
        <v>146</v>
      </c>
      <c r="F160" s="321">
        <v>120000</v>
      </c>
      <c r="G160" s="208"/>
      <c r="H160" s="208"/>
      <c r="I160" s="208"/>
      <c r="J160" s="208"/>
      <c r="K160" s="208"/>
      <c r="L160" s="208"/>
      <c r="M160" s="188">
        <f t="shared" si="22"/>
        <v>120000</v>
      </c>
      <c r="N160" s="214"/>
    </row>
    <row r="161" spans="2:14" s="12" customFormat="1" ht="12.75">
      <c r="B161" s="200"/>
      <c r="C161" s="18"/>
      <c r="D161" s="26">
        <v>4040</v>
      </c>
      <c r="E161" s="27" t="s">
        <v>153</v>
      </c>
      <c r="F161" s="321">
        <v>9500</v>
      </c>
      <c r="G161" s="208"/>
      <c r="H161" s="208"/>
      <c r="I161" s="208"/>
      <c r="J161" s="208"/>
      <c r="K161" s="208"/>
      <c r="L161" s="208"/>
      <c r="M161" s="188">
        <f t="shared" si="22"/>
        <v>9500</v>
      </c>
      <c r="N161" s="214"/>
    </row>
    <row r="162" spans="2:14" s="12" customFormat="1" ht="12.75">
      <c r="B162" s="200"/>
      <c r="C162" s="18"/>
      <c r="D162" s="26">
        <v>4110</v>
      </c>
      <c r="E162" s="27" t="s">
        <v>147</v>
      </c>
      <c r="F162" s="321">
        <v>23300</v>
      </c>
      <c r="G162" s="208"/>
      <c r="H162" s="208"/>
      <c r="I162" s="208"/>
      <c r="J162" s="208"/>
      <c r="K162" s="208"/>
      <c r="L162" s="208"/>
      <c r="M162" s="188">
        <f t="shared" si="22"/>
        <v>23300</v>
      </c>
      <c r="N162" s="214"/>
    </row>
    <row r="163" spans="2:14" s="12" customFormat="1" ht="12.75">
      <c r="B163" s="200"/>
      <c r="C163" s="18"/>
      <c r="D163" s="26">
        <v>4120</v>
      </c>
      <c r="E163" s="27" t="s">
        <v>154</v>
      </c>
      <c r="F163" s="321">
        <v>3200</v>
      </c>
      <c r="G163" s="208"/>
      <c r="H163" s="208"/>
      <c r="I163" s="208"/>
      <c r="J163" s="208"/>
      <c r="K163" s="208"/>
      <c r="L163" s="208"/>
      <c r="M163" s="188">
        <f t="shared" si="22"/>
        <v>3200</v>
      </c>
      <c r="N163" s="214"/>
    </row>
    <row r="164" spans="2:14" s="12" customFormat="1" ht="12.75">
      <c r="B164" s="200"/>
      <c r="C164" s="18"/>
      <c r="D164" s="26">
        <v>4210</v>
      </c>
      <c r="E164" s="27" t="s">
        <v>131</v>
      </c>
      <c r="F164" s="321">
        <v>5000</v>
      </c>
      <c r="G164" s="208">
        <v>2500</v>
      </c>
      <c r="H164" s="208"/>
      <c r="I164" s="208"/>
      <c r="J164" s="208"/>
      <c r="K164" s="208"/>
      <c r="L164" s="208"/>
      <c r="M164" s="188">
        <f t="shared" si="22"/>
        <v>7500</v>
      </c>
      <c r="N164" s="214"/>
    </row>
    <row r="165" spans="2:14" s="12" customFormat="1" ht="12.75">
      <c r="B165" s="200"/>
      <c r="C165" s="18"/>
      <c r="D165" s="26">
        <v>4270</v>
      </c>
      <c r="E165" s="27" t="s">
        <v>132</v>
      </c>
      <c r="F165" s="321">
        <v>3500</v>
      </c>
      <c r="G165" s="209">
        <v>-500</v>
      </c>
      <c r="H165" s="208"/>
      <c r="I165" s="208"/>
      <c r="J165" s="208"/>
      <c r="K165" s="208"/>
      <c r="L165" s="208"/>
      <c r="M165" s="188">
        <f t="shared" si="22"/>
        <v>3000</v>
      </c>
      <c r="N165" s="214"/>
    </row>
    <row r="166" spans="2:14" s="12" customFormat="1" ht="12.75">
      <c r="B166" s="200"/>
      <c r="C166" s="18"/>
      <c r="D166" s="26">
        <v>4280</v>
      </c>
      <c r="E166" s="27" t="s">
        <v>243</v>
      </c>
      <c r="F166" s="321">
        <v>300</v>
      </c>
      <c r="G166" s="208"/>
      <c r="H166" s="208"/>
      <c r="I166" s="208"/>
      <c r="J166" s="208"/>
      <c r="K166" s="208"/>
      <c r="L166" s="208"/>
      <c r="M166" s="188">
        <f t="shared" si="22"/>
        <v>300</v>
      </c>
      <c r="N166" s="214"/>
    </row>
    <row r="167" spans="2:14" s="12" customFormat="1" ht="12.75">
      <c r="B167" s="200"/>
      <c r="C167" s="18"/>
      <c r="D167" s="26">
        <v>4300</v>
      </c>
      <c r="E167" s="27" t="s">
        <v>133</v>
      </c>
      <c r="F167" s="321">
        <v>7000</v>
      </c>
      <c r="G167" s="208"/>
      <c r="H167" s="208"/>
      <c r="I167" s="208"/>
      <c r="J167" s="208"/>
      <c r="K167" s="208"/>
      <c r="L167" s="208"/>
      <c r="M167" s="188">
        <f t="shared" si="22"/>
        <v>7000</v>
      </c>
      <c r="N167" s="214"/>
    </row>
    <row r="168" spans="2:14" s="12" customFormat="1" ht="12.75">
      <c r="B168" s="200"/>
      <c r="C168" s="18"/>
      <c r="D168" s="26">
        <v>4410</v>
      </c>
      <c r="E168" s="27" t="s">
        <v>150</v>
      </c>
      <c r="F168" s="321">
        <v>400</v>
      </c>
      <c r="G168" s="208"/>
      <c r="H168" s="208"/>
      <c r="I168" s="208"/>
      <c r="J168" s="208"/>
      <c r="K168" s="208"/>
      <c r="L168" s="208"/>
      <c r="M168" s="188">
        <f t="shared" si="22"/>
        <v>400</v>
      </c>
      <c r="N168" s="214"/>
    </row>
    <row r="169" spans="2:14" s="12" customFormat="1" ht="25.5">
      <c r="B169" s="200"/>
      <c r="C169" s="18"/>
      <c r="D169" s="26">
        <v>4440</v>
      </c>
      <c r="E169" s="27" t="s">
        <v>157</v>
      </c>
      <c r="F169" s="321">
        <v>3150</v>
      </c>
      <c r="G169" s="208"/>
      <c r="H169" s="208"/>
      <c r="I169" s="208"/>
      <c r="J169" s="208"/>
      <c r="K169" s="208"/>
      <c r="L169" s="208"/>
      <c r="M169" s="188">
        <f t="shared" si="22"/>
        <v>3150</v>
      </c>
      <c r="N169" s="214"/>
    </row>
    <row r="170" spans="2:14" s="12" customFormat="1" ht="25.5">
      <c r="B170" s="200"/>
      <c r="C170" s="18"/>
      <c r="D170" s="26">
        <v>4740</v>
      </c>
      <c r="E170" s="27" t="s">
        <v>246</v>
      </c>
      <c r="F170" s="321">
        <v>5000</v>
      </c>
      <c r="G170" s="209">
        <v>-2000</v>
      </c>
      <c r="H170" s="208"/>
      <c r="I170" s="208"/>
      <c r="J170" s="208"/>
      <c r="K170" s="208"/>
      <c r="L170" s="208"/>
      <c r="M170" s="188">
        <f t="shared" si="22"/>
        <v>3000</v>
      </c>
      <c r="N170" s="214"/>
    </row>
    <row r="171" spans="2:14" s="12" customFormat="1" ht="12.75">
      <c r="B171" s="200"/>
      <c r="C171" s="13">
        <v>80146</v>
      </c>
      <c r="D171" s="13"/>
      <c r="E171" s="15" t="s">
        <v>165</v>
      </c>
      <c r="F171" s="206">
        <f>SUM(F172:F172)</f>
        <v>23800</v>
      </c>
      <c r="G171" s="17">
        <f>SUM(G172:G172)</f>
        <v>0</v>
      </c>
      <c r="H171" s="206">
        <f>SUM(H172)</f>
        <v>0</v>
      </c>
      <c r="I171" s="206">
        <f>SUM(I172)</f>
        <v>0</v>
      </c>
      <c r="J171" s="206">
        <f>SUM(J172)</f>
        <v>0</v>
      </c>
      <c r="K171" s="206">
        <f>SUM(K172)</f>
        <v>0</v>
      </c>
      <c r="L171" s="206">
        <f>SUM(L172)</f>
        <v>0</v>
      </c>
      <c r="M171" s="162">
        <f>SUM(M172:M172)</f>
        <v>23800</v>
      </c>
      <c r="N171" s="214"/>
    </row>
    <row r="172" spans="2:14" s="12" customFormat="1" ht="12.75">
      <c r="B172" s="200"/>
      <c r="C172" s="18"/>
      <c r="D172" s="18">
        <v>4300</v>
      </c>
      <c r="E172" s="20" t="s">
        <v>133</v>
      </c>
      <c r="F172" s="21">
        <v>23800</v>
      </c>
      <c r="G172" s="208"/>
      <c r="H172" s="208"/>
      <c r="I172" s="208"/>
      <c r="J172" s="208"/>
      <c r="K172" s="208"/>
      <c r="L172" s="208"/>
      <c r="M172" s="188">
        <f t="shared" si="22"/>
        <v>23800</v>
      </c>
      <c r="N172" s="214"/>
    </row>
    <row r="173" spans="2:14" s="12" customFormat="1" ht="12.75">
      <c r="B173" s="200"/>
      <c r="C173" s="13">
        <v>80195</v>
      </c>
      <c r="D173" s="13"/>
      <c r="E173" s="15" t="s">
        <v>40</v>
      </c>
      <c r="F173" s="206">
        <f>SUM(F174:F175)</f>
        <v>41515</v>
      </c>
      <c r="G173" s="17">
        <f>SUM(G174:G175)</f>
        <v>0</v>
      </c>
      <c r="H173" s="206">
        <f>SUM(H175:H175)</f>
        <v>0</v>
      </c>
      <c r="I173" s="206">
        <f>SUM(I175:I175)</f>
        <v>0</v>
      </c>
      <c r="J173" s="206">
        <f>SUM(J175:J175)</f>
        <v>0</v>
      </c>
      <c r="K173" s="206">
        <f>SUM(K175:K175)</f>
        <v>0</v>
      </c>
      <c r="L173" s="206">
        <f>SUM(L175:L175)</f>
        <v>0</v>
      </c>
      <c r="M173" s="162">
        <f>SUM(M174:M175)</f>
        <v>41515</v>
      </c>
      <c r="N173" s="214"/>
    </row>
    <row r="174" spans="2:14" s="12" customFormat="1" ht="12.75">
      <c r="B174" s="200"/>
      <c r="C174" s="13"/>
      <c r="D174" s="18">
        <v>4170</v>
      </c>
      <c r="E174" s="20" t="s">
        <v>171</v>
      </c>
      <c r="F174" s="221">
        <v>1000</v>
      </c>
      <c r="G174" s="208"/>
      <c r="H174" s="206"/>
      <c r="I174" s="206"/>
      <c r="J174" s="206"/>
      <c r="K174" s="206"/>
      <c r="L174" s="206"/>
      <c r="M174" s="188">
        <f t="shared" si="22"/>
        <v>1000</v>
      </c>
      <c r="N174" s="153"/>
    </row>
    <row r="175" spans="2:14" s="12" customFormat="1" ht="25.5">
      <c r="B175" s="200"/>
      <c r="C175" s="18"/>
      <c r="D175" s="18">
        <v>4440</v>
      </c>
      <c r="E175" s="20" t="s">
        <v>157</v>
      </c>
      <c r="F175" s="21">
        <v>40515</v>
      </c>
      <c r="G175" s="208"/>
      <c r="H175" s="208"/>
      <c r="I175" s="208"/>
      <c r="J175" s="208"/>
      <c r="K175" s="208"/>
      <c r="L175" s="208"/>
      <c r="M175" s="188">
        <f t="shared" si="22"/>
        <v>40515</v>
      </c>
      <c r="N175" s="214"/>
    </row>
    <row r="176" spans="2:14" s="12" customFormat="1" ht="12.75">
      <c r="B176" s="324">
        <v>851</v>
      </c>
      <c r="C176" s="325"/>
      <c r="D176" s="325"/>
      <c r="E176" s="326" t="s">
        <v>250</v>
      </c>
      <c r="F176" s="327">
        <f>F177+F188</f>
        <v>160000</v>
      </c>
      <c r="G176" s="328">
        <f>G177+G188</f>
        <v>45024</v>
      </c>
      <c r="H176" s="204">
        <f>H177+H184+H186+H189</f>
        <v>0</v>
      </c>
      <c r="I176" s="204">
        <f>I177+I184+I186+I189</f>
        <v>0</v>
      </c>
      <c r="J176" s="204">
        <f>J177+J184+J186+J189</f>
        <v>0</v>
      </c>
      <c r="K176" s="204">
        <f>K177+K184+K186+K189</f>
        <v>0</v>
      </c>
      <c r="L176" s="204">
        <f>L177+L184+L186+L189</f>
        <v>0</v>
      </c>
      <c r="M176" s="327">
        <f>M177+M188</f>
        <v>205024</v>
      </c>
      <c r="N176" s="205"/>
    </row>
    <row r="177" spans="2:14" s="12" customFormat="1" ht="12.75">
      <c r="B177" s="329"/>
      <c r="C177" s="24">
        <v>85154</v>
      </c>
      <c r="D177" s="24"/>
      <c r="E177" s="25" t="s">
        <v>251</v>
      </c>
      <c r="F177" s="319">
        <f>SUM(F178:F187)</f>
        <v>90000</v>
      </c>
      <c r="G177" s="320">
        <f>SUM(G178:G187)</f>
        <v>45024</v>
      </c>
      <c r="H177" s="16">
        <f>SUM(H178:H183)</f>
        <v>0</v>
      </c>
      <c r="I177" s="16">
        <f>SUM(I178:I183)</f>
        <v>0</v>
      </c>
      <c r="J177" s="16">
        <f>SUM(J178:J183)</f>
        <v>0</v>
      </c>
      <c r="K177" s="16">
        <f>SUM(K178:K183)</f>
        <v>0</v>
      </c>
      <c r="L177" s="16">
        <f>SUM(L178:L183)</f>
        <v>0</v>
      </c>
      <c r="M177" s="330">
        <f>SUM(M178:M187)</f>
        <v>135024</v>
      </c>
      <c r="N177" s="207"/>
    </row>
    <row r="178" spans="2:14" s="12" customFormat="1" ht="38.25">
      <c r="B178" s="329"/>
      <c r="C178" s="24"/>
      <c r="D178" s="26">
        <v>2820</v>
      </c>
      <c r="E178" s="27" t="s">
        <v>175</v>
      </c>
      <c r="F178" s="321">
        <v>8000</v>
      </c>
      <c r="G178" s="322">
        <v>5000</v>
      </c>
      <c r="H178" s="208"/>
      <c r="I178" s="208"/>
      <c r="J178" s="208"/>
      <c r="K178" s="208"/>
      <c r="L178" s="208"/>
      <c r="M178" s="188">
        <f aca="true" t="shared" si="23" ref="M178:M241">F178+G178+H178+I178+J178+K178+L178</f>
        <v>13000</v>
      </c>
      <c r="N178" s="246" t="s">
        <v>252</v>
      </c>
    </row>
    <row r="179" spans="2:14" s="12" customFormat="1" ht="12.75">
      <c r="B179" s="329"/>
      <c r="C179" s="24"/>
      <c r="D179" s="26">
        <v>4170</v>
      </c>
      <c r="E179" s="27" t="s">
        <v>171</v>
      </c>
      <c r="F179" s="321">
        <v>18000</v>
      </c>
      <c r="G179" s="322"/>
      <c r="H179" s="208"/>
      <c r="I179" s="208"/>
      <c r="J179" s="208"/>
      <c r="K179" s="208"/>
      <c r="L179" s="208"/>
      <c r="M179" s="188">
        <f t="shared" si="23"/>
        <v>18000</v>
      </c>
      <c r="N179" s="247"/>
    </row>
    <row r="180" spans="2:14" s="12" customFormat="1" ht="12.75">
      <c r="B180" s="329"/>
      <c r="C180" s="26"/>
      <c r="D180" s="26">
        <v>4210</v>
      </c>
      <c r="E180" s="27" t="s">
        <v>131</v>
      </c>
      <c r="F180" s="321">
        <v>25000</v>
      </c>
      <c r="G180" s="322">
        <v>30024</v>
      </c>
      <c r="H180" s="208"/>
      <c r="I180" s="208"/>
      <c r="J180" s="208"/>
      <c r="K180" s="208"/>
      <c r="L180" s="208"/>
      <c r="M180" s="188">
        <f t="shared" si="23"/>
        <v>55024</v>
      </c>
      <c r="N180" s="247"/>
    </row>
    <row r="181" spans="2:14" s="12" customFormat="1" ht="12.75">
      <c r="B181" s="329"/>
      <c r="C181" s="26"/>
      <c r="D181" s="26">
        <v>4260</v>
      </c>
      <c r="E181" s="27" t="s">
        <v>155</v>
      </c>
      <c r="F181" s="321">
        <v>6000</v>
      </c>
      <c r="G181" s="322"/>
      <c r="H181" s="208"/>
      <c r="I181" s="208"/>
      <c r="J181" s="208"/>
      <c r="K181" s="208"/>
      <c r="L181" s="208"/>
      <c r="M181" s="188">
        <f t="shared" si="23"/>
        <v>6000</v>
      </c>
      <c r="N181" s="247"/>
    </row>
    <row r="182" spans="2:14" s="12" customFormat="1" ht="12.75">
      <c r="B182" s="329"/>
      <c r="C182" s="26"/>
      <c r="D182" s="26">
        <v>4270</v>
      </c>
      <c r="E182" s="27" t="s">
        <v>132</v>
      </c>
      <c r="F182" s="321">
        <v>4000</v>
      </c>
      <c r="G182" s="322"/>
      <c r="H182" s="208"/>
      <c r="I182" s="208"/>
      <c r="J182" s="208"/>
      <c r="K182" s="208"/>
      <c r="L182" s="208"/>
      <c r="M182" s="188">
        <f t="shared" si="23"/>
        <v>4000</v>
      </c>
      <c r="N182" s="247"/>
    </row>
    <row r="183" spans="2:14" s="12" customFormat="1" ht="12.75">
      <c r="B183" s="329"/>
      <c r="C183" s="26"/>
      <c r="D183" s="26">
        <v>4300</v>
      </c>
      <c r="E183" s="27" t="s">
        <v>133</v>
      </c>
      <c r="F183" s="321">
        <v>25800</v>
      </c>
      <c r="G183" s="322">
        <v>10000</v>
      </c>
      <c r="H183" s="208"/>
      <c r="I183" s="208"/>
      <c r="J183" s="208"/>
      <c r="K183" s="208"/>
      <c r="L183" s="208"/>
      <c r="M183" s="188">
        <f t="shared" si="23"/>
        <v>35800</v>
      </c>
      <c r="N183" s="247"/>
    </row>
    <row r="184" spans="2:14" s="12" customFormat="1" ht="25.5">
      <c r="B184" s="329"/>
      <c r="C184" s="26"/>
      <c r="D184" s="26">
        <v>4370</v>
      </c>
      <c r="E184" s="27" t="s">
        <v>245</v>
      </c>
      <c r="F184" s="321">
        <v>700</v>
      </c>
      <c r="G184" s="322"/>
      <c r="H184" s="206"/>
      <c r="I184" s="206"/>
      <c r="J184" s="206"/>
      <c r="K184" s="206"/>
      <c r="L184" s="206">
        <f>L185</f>
        <v>0</v>
      </c>
      <c r="M184" s="188">
        <f t="shared" si="23"/>
        <v>700</v>
      </c>
      <c r="N184" s="247"/>
    </row>
    <row r="185" spans="2:14" s="12" customFormat="1" ht="12.75">
      <c r="B185" s="329"/>
      <c r="C185" s="26"/>
      <c r="D185" s="26">
        <v>4410</v>
      </c>
      <c r="E185" s="27" t="s">
        <v>150</v>
      </c>
      <c r="F185" s="321">
        <v>1000</v>
      </c>
      <c r="G185" s="322"/>
      <c r="H185" s="208"/>
      <c r="I185" s="208"/>
      <c r="J185" s="208"/>
      <c r="K185" s="208"/>
      <c r="L185" s="208"/>
      <c r="M185" s="188">
        <f t="shared" si="23"/>
        <v>1000</v>
      </c>
      <c r="N185" s="247"/>
    </row>
    <row r="186" spans="2:14" s="12" customFormat="1" ht="12.75">
      <c r="B186" s="329"/>
      <c r="C186" s="26"/>
      <c r="D186" s="26">
        <v>4430</v>
      </c>
      <c r="E186" s="27" t="s">
        <v>156</v>
      </c>
      <c r="F186" s="321">
        <v>500</v>
      </c>
      <c r="G186" s="322"/>
      <c r="H186" s="206"/>
      <c r="I186" s="206"/>
      <c r="J186" s="206"/>
      <c r="K186" s="206"/>
      <c r="L186" s="206">
        <f>SUM(L187:L188)</f>
        <v>0</v>
      </c>
      <c r="M186" s="188">
        <f t="shared" si="23"/>
        <v>500</v>
      </c>
      <c r="N186" s="247"/>
    </row>
    <row r="187" spans="2:14" s="12" customFormat="1" ht="25.5">
      <c r="B187" s="329"/>
      <c r="C187" s="26"/>
      <c r="D187" s="26">
        <v>4740</v>
      </c>
      <c r="E187" s="27" t="s">
        <v>246</v>
      </c>
      <c r="F187" s="321">
        <v>1000</v>
      </c>
      <c r="G187" s="322"/>
      <c r="H187" s="208"/>
      <c r="I187" s="208"/>
      <c r="J187" s="208"/>
      <c r="K187" s="208"/>
      <c r="L187" s="208"/>
      <c r="M187" s="188">
        <f>F187+G187+H187+I187+J187+K187+L187</f>
        <v>1000</v>
      </c>
      <c r="N187" s="248"/>
    </row>
    <row r="188" spans="2:14" s="12" customFormat="1" ht="12.75">
      <c r="B188" s="329"/>
      <c r="C188" s="24">
        <v>85195</v>
      </c>
      <c r="D188" s="24"/>
      <c r="E188" s="25" t="s">
        <v>40</v>
      </c>
      <c r="F188" s="319">
        <f aca="true" t="shared" si="24" ref="F188:K188">F189</f>
        <v>70000</v>
      </c>
      <c r="G188" s="320">
        <f t="shared" si="24"/>
        <v>0</v>
      </c>
      <c r="H188" s="320">
        <f t="shared" si="24"/>
        <v>0</v>
      </c>
      <c r="I188" s="320">
        <f t="shared" si="24"/>
        <v>0</v>
      </c>
      <c r="J188" s="320">
        <f t="shared" si="24"/>
        <v>0</v>
      </c>
      <c r="K188" s="320">
        <f t="shared" si="24"/>
        <v>0</v>
      </c>
      <c r="L188" s="208"/>
      <c r="M188" s="162">
        <f>M189</f>
        <v>70000</v>
      </c>
      <c r="N188" s="207"/>
    </row>
    <row r="189" spans="2:14" s="12" customFormat="1" ht="12.75" customHeight="1">
      <c r="B189" s="329"/>
      <c r="C189" s="24"/>
      <c r="D189" s="26">
        <v>4270</v>
      </c>
      <c r="E189" s="27" t="s">
        <v>132</v>
      </c>
      <c r="F189" s="321">
        <v>70000</v>
      </c>
      <c r="G189" s="322"/>
      <c r="H189" s="206"/>
      <c r="I189" s="206"/>
      <c r="J189" s="206"/>
      <c r="K189" s="206"/>
      <c r="L189" s="206"/>
      <c r="M189" s="188">
        <f t="shared" si="23"/>
        <v>70000</v>
      </c>
      <c r="N189" s="222"/>
    </row>
    <row r="190" spans="2:14" s="12" customFormat="1" ht="12.75" customHeight="1">
      <c r="B190" s="324">
        <v>852</v>
      </c>
      <c r="C190" s="325"/>
      <c r="D190" s="325"/>
      <c r="E190" s="326" t="s">
        <v>119</v>
      </c>
      <c r="F190" s="327">
        <f>F198+F200+F204+F206+F225+F227+F191</f>
        <v>3323700</v>
      </c>
      <c r="G190" s="331">
        <f>G198+G200+G204+G206+G225+G227+G191</f>
        <v>-233500</v>
      </c>
      <c r="H190" s="206"/>
      <c r="I190" s="206"/>
      <c r="J190" s="206"/>
      <c r="K190" s="206"/>
      <c r="L190" s="206"/>
      <c r="M190" s="327">
        <f>M198+M200+M204+M206+M225+M227+M191</f>
        <v>3090200</v>
      </c>
      <c r="N190" s="332"/>
    </row>
    <row r="191" spans="2:14" s="12" customFormat="1" ht="12.75" customHeight="1">
      <c r="B191" s="333"/>
      <c r="C191" s="334">
        <v>85212</v>
      </c>
      <c r="D191" s="335"/>
      <c r="E191" s="25" t="s">
        <v>21</v>
      </c>
      <c r="F191" s="336">
        <f>SUM(F192:F197)</f>
        <v>2302100</v>
      </c>
      <c r="G191" s="337">
        <f>SUM(G192:G197)</f>
        <v>-229500</v>
      </c>
      <c r="H191" s="206"/>
      <c r="I191" s="206"/>
      <c r="J191" s="206"/>
      <c r="K191" s="206"/>
      <c r="L191" s="206"/>
      <c r="M191" s="330">
        <f>SUM(M192:M197)</f>
        <v>2072600</v>
      </c>
      <c r="N191" s="222"/>
    </row>
    <row r="192" spans="2:14" s="12" customFormat="1" ht="12.75" customHeight="1">
      <c r="B192" s="333"/>
      <c r="C192" s="335"/>
      <c r="D192" s="26">
        <v>3110</v>
      </c>
      <c r="E192" s="27" t="s">
        <v>166</v>
      </c>
      <c r="F192" s="317">
        <v>2233037</v>
      </c>
      <c r="G192" s="338">
        <v>-222615</v>
      </c>
      <c r="H192" s="206"/>
      <c r="I192" s="206"/>
      <c r="J192" s="206"/>
      <c r="K192" s="206"/>
      <c r="L192" s="206"/>
      <c r="M192" s="188">
        <f t="shared" si="23"/>
        <v>2010422</v>
      </c>
      <c r="N192" s="246" t="s">
        <v>233</v>
      </c>
    </row>
    <row r="193" spans="2:14" s="12" customFormat="1" ht="12.75" customHeight="1">
      <c r="B193" s="333"/>
      <c r="C193" s="335"/>
      <c r="D193" s="26">
        <v>4010</v>
      </c>
      <c r="E193" s="27" t="s">
        <v>146</v>
      </c>
      <c r="F193" s="317">
        <v>44233</v>
      </c>
      <c r="G193" s="338">
        <v>-4410</v>
      </c>
      <c r="H193" s="206"/>
      <c r="I193" s="206"/>
      <c r="J193" s="206"/>
      <c r="K193" s="206"/>
      <c r="L193" s="206"/>
      <c r="M193" s="188">
        <f t="shared" si="23"/>
        <v>39823</v>
      </c>
      <c r="N193" s="247"/>
    </row>
    <row r="194" spans="2:14" s="12" customFormat="1" ht="12.75" customHeight="1">
      <c r="B194" s="333"/>
      <c r="C194" s="335"/>
      <c r="D194" s="26">
        <v>4110</v>
      </c>
      <c r="E194" s="27" t="s">
        <v>147</v>
      </c>
      <c r="F194" s="317">
        <v>7564</v>
      </c>
      <c r="G194" s="338">
        <v>-754</v>
      </c>
      <c r="H194" s="206"/>
      <c r="I194" s="206"/>
      <c r="J194" s="206"/>
      <c r="K194" s="206"/>
      <c r="L194" s="206"/>
      <c r="M194" s="188">
        <f t="shared" si="23"/>
        <v>6810</v>
      </c>
      <c r="N194" s="247"/>
    </row>
    <row r="195" spans="2:14" s="12" customFormat="1" ht="12.75" customHeight="1">
      <c r="B195" s="333"/>
      <c r="C195" s="335"/>
      <c r="D195" s="26">
        <v>4210</v>
      </c>
      <c r="E195" s="27" t="s">
        <v>131</v>
      </c>
      <c r="F195" s="317">
        <v>7000</v>
      </c>
      <c r="G195" s="338">
        <v>-1721</v>
      </c>
      <c r="H195" s="206"/>
      <c r="I195" s="206"/>
      <c r="J195" s="206"/>
      <c r="K195" s="206"/>
      <c r="L195" s="206"/>
      <c r="M195" s="188">
        <f t="shared" si="23"/>
        <v>5279</v>
      </c>
      <c r="N195" s="247"/>
    </row>
    <row r="196" spans="2:14" s="12" customFormat="1" ht="12.75" customHeight="1">
      <c r="B196" s="333"/>
      <c r="C196" s="335"/>
      <c r="D196" s="26">
        <v>4300</v>
      </c>
      <c r="E196" s="27" t="s">
        <v>133</v>
      </c>
      <c r="F196" s="317">
        <v>10000</v>
      </c>
      <c r="G196" s="338"/>
      <c r="H196" s="206"/>
      <c r="I196" s="206"/>
      <c r="J196" s="206"/>
      <c r="K196" s="206"/>
      <c r="L196" s="206"/>
      <c r="M196" s="188">
        <f t="shared" si="23"/>
        <v>10000</v>
      </c>
      <c r="N196" s="247"/>
    </row>
    <row r="197" spans="2:14" s="12" customFormat="1" ht="12.75" customHeight="1">
      <c r="B197" s="333"/>
      <c r="C197" s="335"/>
      <c r="D197" s="26">
        <v>4410</v>
      </c>
      <c r="E197" s="27" t="s">
        <v>150</v>
      </c>
      <c r="F197" s="317">
        <v>266</v>
      </c>
      <c r="G197" s="338"/>
      <c r="H197" s="206"/>
      <c r="I197" s="206"/>
      <c r="J197" s="206"/>
      <c r="K197" s="206"/>
      <c r="L197" s="206"/>
      <c r="M197" s="188">
        <f t="shared" si="23"/>
        <v>266</v>
      </c>
      <c r="N197" s="247"/>
    </row>
    <row r="198" spans="2:14" s="12" customFormat="1" ht="12.75" customHeight="1">
      <c r="B198" s="333"/>
      <c r="C198" s="24">
        <v>85213</v>
      </c>
      <c r="D198" s="24"/>
      <c r="E198" s="25" t="s">
        <v>120</v>
      </c>
      <c r="F198" s="319">
        <f>F199</f>
        <v>11700</v>
      </c>
      <c r="G198" s="339">
        <f>G199</f>
        <v>-1400</v>
      </c>
      <c r="H198" s="206"/>
      <c r="I198" s="206"/>
      <c r="J198" s="206"/>
      <c r="K198" s="206"/>
      <c r="L198" s="206"/>
      <c r="M198" s="330">
        <f>M199</f>
        <v>10300</v>
      </c>
      <c r="N198" s="247"/>
    </row>
    <row r="199" spans="2:14" s="12" customFormat="1" ht="12.75" customHeight="1">
      <c r="B199" s="333"/>
      <c r="C199" s="335"/>
      <c r="D199" s="26">
        <v>4130</v>
      </c>
      <c r="E199" s="27" t="s">
        <v>167</v>
      </c>
      <c r="F199" s="317">
        <v>11700</v>
      </c>
      <c r="G199" s="338">
        <v>-1400</v>
      </c>
      <c r="H199" s="206"/>
      <c r="I199" s="206"/>
      <c r="J199" s="206"/>
      <c r="K199" s="206"/>
      <c r="L199" s="206"/>
      <c r="M199" s="188">
        <f t="shared" si="23"/>
        <v>10300</v>
      </c>
      <c r="N199" s="247"/>
    </row>
    <row r="200" spans="2:14" s="12" customFormat="1" ht="12.75" customHeight="1">
      <c r="B200" s="329"/>
      <c r="C200" s="24">
        <v>85214</v>
      </c>
      <c r="D200" s="24"/>
      <c r="E200" s="25" t="s">
        <v>22</v>
      </c>
      <c r="F200" s="319">
        <f>F201+F202+F203</f>
        <v>335600</v>
      </c>
      <c r="G200" s="339">
        <f>G201+G202+G203</f>
        <v>-2600</v>
      </c>
      <c r="H200" s="206"/>
      <c r="I200" s="206"/>
      <c r="J200" s="206"/>
      <c r="K200" s="206"/>
      <c r="L200" s="206"/>
      <c r="M200" s="330">
        <f>SUM(M201:M203)</f>
        <v>333000</v>
      </c>
      <c r="N200" s="247"/>
    </row>
    <row r="201" spans="2:14" s="12" customFormat="1" ht="12.75" customHeight="1">
      <c r="B201" s="329"/>
      <c r="C201" s="26"/>
      <c r="D201" s="26">
        <v>3110</v>
      </c>
      <c r="E201" s="27" t="s">
        <v>166</v>
      </c>
      <c r="F201" s="321">
        <v>204000</v>
      </c>
      <c r="G201" s="340">
        <v>-2600</v>
      </c>
      <c r="H201" s="206"/>
      <c r="I201" s="206"/>
      <c r="J201" s="206"/>
      <c r="K201" s="206"/>
      <c r="L201" s="206"/>
      <c r="M201" s="188">
        <f t="shared" si="23"/>
        <v>201400</v>
      </c>
      <c r="N201" s="248"/>
    </row>
    <row r="202" spans="2:14" s="12" customFormat="1" ht="12.75" customHeight="1">
      <c r="B202" s="329"/>
      <c r="C202" s="26"/>
      <c r="D202" s="26">
        <v>4110</v>
      </c>
      <c r="E202" s="27" t="s">
        <v>168</v>
      </c>
      <c r="F202" s="321">
        <v>2000</v>
      </c>
      <c r="G202" s="322"/>
      <c r="H202" s="206"/>
      <c r="I202" s="206"/>
      <c r="J202" s="206"/>
      <c r="K202" s="206"/>
      <c r="L202" s="206"/>
      <c r="M202" s="188">
        <f t="shared" si="23"/>
        <v>2000</v>
      </c>
      <c r="N202" s="222"/>
    </row>
    <row r="203" spans="2:14" s="12" customFormat="1" ht="12.75" customHeight="1">
      <c r="B203" s="329"/>
      <c r="C203" s="26"/>
      <c r="D203" s="26">
        <v>4330</v>
      </c>
      <c r="E203" s="27" t="s">
        <v>29</v>
      </c>
      <c r="F203" s="321">
        <v>129600</v>
      </c>
      <c r="G203" s="322"/>
      <c r="H203" s="206"/>
      <c r="I203" s="206"/>
      <c r="J203" s="206"/>
      <c r="K203" s="206"/>
      <c r="L203" s="206"/>
      <c r="M203" s="188">
        <f t="shared" si="23"/>
        <v>129600</v>
      </c>
      <c r="N203" s="222"/>
    </row>
    <row r="204" spans="2:14" s="12" customFormat="1" ht="12.75" customHeight="1">
      <c r="B204" s="329"/>
      <c r="C204" s="24">
        <v>85215</v>
      </c>
      <c r="D204" s="24"/>
      <c r="E204" s="25" t="s">
        <v>169</v>
      </c>
      <c r="F204" s="319">
        <f>SUM(F205)</f>
        <v>190000</v>
      </c>
      <c r="G204" s="320">
        <f>SUM(G205)</f>
        <v>0</v>
      </c>
      <c r="H204" s="206"/>
      <c r="I204" s="206"/>
      <c r="J204" s="206"/>
      <c r="K204" s="206"/>
      <c r="L204" s="206"/>
      <c r="M204" s="330">
        <f>SUM(M205)</f>
        <v>190000</v>
      </c>
      <c r="N204" s="222"/>
    </row>
    <row r="205" spans="2:14" s="12" customFormat="1" ht="12.75" customHeight="1">
      <c r="B205" s="329"/>
      <c r="C205" s="26"/>
      <c r="D205" s="26">
        <v>3110</v>
      </c>
      <c r="E205" s="27" t="s">
        <v>166</v>
      </c>
      <c r="F205" s="321">
        <v>190000</v>
      </c>
      <c r="G205" s="322"/>
      <c r="H205" s="206"/>
      <c r="I205" s="206"/>
      <c r="J205" s="206"/>
      <c r="K205" s="206"/>
      <c r="L205" s="206"/>
      <c r="M205" s="188">
        <f t="shared" si="23"/>
        <v>190000</v>
      </c>
      <c r="N205" s="222"/>
    </row>
    <row r="206" spans="2:14" s="12" customFormat="1" ht="12.75" customHeight="1">
      <c r="B206" s="329"/>
      <c r="C206" s="24">
        <v>85219</v>
      </c>
      <c r="D206" s="24"/>
      <c r="E206" s="25" t="s">
        <v>122</v>
      </c>
      <c r="F206" s="319">
        <f>SUM(F207:G224)</f>
        <v>401300</v>
      </c>
      <c r="G206" s="320">
        <f>SUM(G207:G224)</f>
        <v>0</v>
      </c>
      <c r="H206" s="206"/>
      <c r="I206" s="206"/>
      <c r="J206" s="206"/>
      <c r="K206" s="206"/>
      <c r="L206" s="206"/>
      <c r="M206" s="330">
        <f>SUM(M207:M224)</f>
        <v>401300</v>
      </c>
      <c r="N206" s="222"/>
    </row>
    <row r="207" spans="2:14" s="12" customFormat="1" ht="12.75" customHeight="1">
      <c r="B207" s="329"/>
      <c r="C207" s="26"/>
      <c r="D207" s="26">
        <v>3020</v>
      </c>
      <c r="E207" s="27" t="s">
        <v>152</v>
      </c>
      <c r="F207" s="321">
        <v>5500</v>
      </c>
      <c r="G207" s="322"/>
      <c r="H207" s="206"/>
      <c r="I207" s="206"/>
      <c r="J207" s="206"/>
      <c r="K207" s="206"/>
      <c r="L207" s="206"/>
      <c r="M207" s="188">
        <f t="shared" si="23"/>
        <v>5500</v>
      </c>
      <c r="N207" s="222"/>
    </row>
    <row r="208" spans="2:14" s="12" customFormat="1" ht="12.75" customHeight="1">
      <c r="B208" s="329"/>
      <c r="C208" s="26"/>
      <c r="D208" s="26">
        <v>4010</v>
      </c>
      <c r="E208" s="27" t="s">
        <v>146</v>
      </c>
      <c r="F208" s="321">
        <v>247900</v>
      </c>
      <c r="G208" s="322"/>
      <c r="H208" s="206"/>
      <c r="I208" s="206"/>
      <c r="J208" s="206"/>
      <c r="K208" s="206"/>
      <c r="L208" s="206"/>
      <c r="M208" s="188">
        <f t="shared" si="23"/>
        <v>247900</v>
      </c>
      <c r="N208" s="222"/>
    </row>
    <row r="209" spans="2:14" s="12" customFormat="1" ht="12.75" customHeight="1">
      <c r="B209" s="329"/>
      <c r="C209" s="26"/>
      <c r="D209" s="26">
        <v>4040</v>
      </c>
      <c r="E209" s="27" t="s">
        <v>153</v>
      </c>
      <c r="F209" s="321">
        <v>19400</v>
      </c>
      <c r="G209" s="322"/>
      <c r="H209" s="206"/>
      <c r="I209" s="206"/>
      <c r="J209" s="206"/>
      <c r="K209" s="206"/>
      <c r="L209" s="206"/>
      <c r="M209" s="188">
        <f t="shared" si="23"/>
        <v>19400</v>
      </c>
      <c r="N209" s="222"/>
    </row>
    <row r="210" spans="2:14" s="12" customFormat="1" ht="12.75" customHeight="1">
      <c r="B210" s="329"/>
      <c r="C210" s="26"/>
      <c r="D210" s="26">
        <v>4110</v>
      </c>
      <c r="E210" s="27" t="s">
        <v>147</v>
      </c>
      <c r="F210" s="321">
        <v>44000</v>
      </c>
      <c r="G210" s="322"/>
      <c r="H210" s="206"/>
      <c r="I210" s="206"/>
      <c r="J210" s="206"/>
      <c r="K210" s="206"/>
      <c r="L210" s="206"/>
      <c r="M210" s="188">
        <f t="shared" si="23"/>
        <v>44000</v>
      </c>
      <c r="N210" s="222"/>
    </row>
    <row r="211" spans="2:14" s="12" customFormat="1" ht="12.75" customHeight="1">
      <c r="B211" s="329"/>
      <c r="C211" s="26"/>
      <c r="D211" s="26">
        <v>4120</v>
      </c>
      <c r="E211" s="27" t="s">
        <v>170</v>
      </c>
      <c r="F211" s="321">
        <v>6000</v>
      </c>
      <c r="G211" s="322"/>
      <c r="H211" s="206"/>
      <c r="I211" s="206"/>
      <c r="J211" s="206"/>
      <c r="K211" s="206"/>
      <c r="L211" s="206"/>
      <c r="M211" s="188">
        <f t="shared" si="23"/>
        <v>6000</v>
      </c>
      <c r="N211" s="222"/>
    </row>
    <row r="212" spans="2:14" s="12" customFormat="1" ht="12.75" customHeight="1">
      <c r="B212" s="329"/>
      <c r="C212" s="26"/>
      <c r="D212" s="26">
        <v>4170</v>
      </c>
      <c r="E212" s="27" t="s">
        <v>171</v>
      </c>
      <c r="F212" s="321">
        <v>8000</v>
      </c>
      <c r="G212" s="322"/>
      <c r="H212" s="206"/>
      <c r="I212" s="206"/>
      <c r="J212" s="206"/>
      <c r="K212" s="206"/>
      <c r="L212" s="206"/>
      <c r="M212" s="188">
        <f t="shared" si="23"/>
        <v>8000</v>
      </c>
      <c r="N212" s="222"/>
    </row>
    <row r="213" spans="2:14" s="12" customFormat="1" ht="12.75" customHeight="1">
      <c r="B213" s="329"/>
      <c r="C213" s="26"/>
      <c r="D213" s="26">
        <v>4210</v>
      </c>
      <c r="E213" s="27" t="s">
        <v>131</v>
      </c>
      <c r="F213" s="321">
        <v>10000</v>
      </c>
      <c r="G213" s="340">
        <v>-5000</v>
      </c>
      <c r="H213" s="206"/>
      <c r="I213" s="206"/>
      <c r="J213" s="206"/>
      <c r="K213" s="206"/>
      <c r="L213" s="206"/>
      <c r="M213" s="188">
        <f t="shared" si="23"/>
        <v>5000</v>
      </c>
      <c r="N213" s="222"/>
    </row>
    <row r="214" spans="2:14" s="12" customFormat="1" ht="12.75" customHeight="1">
      <c r="B214" s="329"/>
      <c r="C214" s="26"/>
      <c r="D214" s="26">
        <v>4260</v>
      </c>
      <c r="E214" s="27" t="s">
        <v>155</v>
      </c>
      <c r="F214" s="321">
        <v>8300</v>
      </c>
      <c r="G214" s="322"/>
      <c r="H214" s="206"/>
      <c r="I214" s="206"/>
      <c r="J214" s="206"/>
      <c r="K214" s="206"/>
      <c r="L214" s="206"/>
      <c r="M214" s="188">
        <f t="shared" si="23"/>
        <v>8300</v>
      </c>
      <c r="N214" s="222"/>
    </row>
    <row r="215" spans="2:14" s="12" customFormat="1" ht="12.75" customHeight="1">
      <c r="B215" s="329"/>
      <c r="C215" s="26"/>
      <c r="D215" s="26">
        <v>4270</v>
      </c>
      <c r="E215" s="27" t="s">
        <v>158</v>
      </c>
      <c r="F215" s="321">
        <v>2000</v>
      </c>
      <c r="G215" s="322"/>
      <c r="H215" s="206"/>
      <c r="I215" s="206"/>
      <c r="J215" s="206"/>
      <c r="K215" s="206"/>
      <c r="L215" s="206"/>
      <c r="M215" s="188">
        <f t="shared" si="23"/>
        <v>2000</v>
      </c>
      <c r="N215" s="222"/>
    </row>
    <row r="216" spans="2:14" s="12" customFormat="1" ht="12.75" customHeight="1">
      <c r="B216" s="329"/>
      <c r="C216" s="26"/>
      <c r="D216" s="26">
        <v>4280</v>
      </c>
      <c r="E216" s="27" t="s">
        <v>243</v>
      </c>
      <c r="F216" s="321">
        <v>1000</v>
      </c>
      <c r="G216" s="322"/>
      <c r="H216" s="206"/>
      <c r="I216" s="206"/>
      <c r="J216" s="206"/>
      <c r="K216" s="206"/>
      <c r="L216" s="206"/>
      <c r="M216" s="188">
        <f t="shared" si="23"/>
        <v>1000</v>
      </c>
      <c r="N216" s="222"/>
    </row>
    <row r="217" spans="2:14" s="12" customFormat="1" ht="12.75" customHeight="1">
      <c r="B217" s="329"/>
      <c r="C217" s="26"/>
      <c r="D217" s="26">
        <v>4300</v>
      </c>
      <c r="E217" s="27" t="s">
        <v>133</v>
      </c>
      <c r="F217" s="321">
        <v>22800</v>
      </c>
      <c r="G217" s="322"/>
      <c r="H217" s="206"/>
      <c r="I217" s="206"/>
      <c r="J217" s="206"/>
      <c r="K217" s="206"/>
      <c r="L217" s="206"/>
      <c r="M217" s="188">
        <f t="shared" si="23"/>
        <v>22800</v>
      </c>
      <c r="N217" s="222"/>
    </row>
    <row r="218" spans="2:14" s="12" customFormat="1" ht="12.75" customHeight="1">
      <c r="B218" s="329"/>
      <c r="C218" s="26"/>
      <c r="D218" s="26">
        <v>4350</v>
      </c>
      <c r="E218" s="27" t="s">
        <v>25</v>
      </c>
      <c r="F218" s="321">
        <v>1000</v>
      </c>
      <c r="G218" s="322"/>
      <c r="H218" s="206"/>
      <c r="I218" s="206"/>
      <c r="J218" s="206"/>
      <c r="K218" s="206"/>
      <c r="L218" s="206"/>
      <c r="M218" s="188">
        <f t="shared" si="23"/>
        <v>1000</v>
      </c>
      <c r="N218" s="222"/>
    </row>
    <row r="219" spans="2:14" s="12" customFormat="1" ht="12.75" customHeight="1">
      <c r="B219" s="329"/>
      <c r="C219" s="26"/>
      <c r="D219" s="26">
        <v>4370</v>
      </c>
      <c r="E219" s="27" t="s">
        <v>245</v>
      </c>
      <c r="F219" s="321">
        <v>7800</v>
      </c>
      <c r="G219" s="322"/>
      <c r="H219" s="206"/>
      <c r="I219" s="206"/>
      <c r="J219" s="206"/>
      <c r="K219" s="206"/>
      <c r="L219" s="206"/>
      <c r="M219" s="188">
        <f t="shared" si="23"/>
        <v>7800</v>
      </c>
      <c r="N219" s="222"/>
    </row>
    <row r="220" spans="2:14" s="12" customFormat="1" ht="12.75" customHeight="1">
      <c r="B220" s="329"/>
      <c r="C220" s="26"/>
      <c r="D220" s="26">
        <v>4410</v>
      </c>
      <c r="E220" s="27" t="s">
        <v>150</v>
      </c>
      <c r="F220" s="321">
        <v>9000</v>
      </c>
      <c r="G220" s="322"/>
      <c r="H220" s="206"/>
      <c r="I220" s="206"/>
      <c r="J220" s="206"/>
      <c r="K220" s="206"/>
      <c r="L220" s="206"/>
      <c r="M220" s="188">
        <f t="shared" si="23"/>
        <v>9000</v>
      </c>
      <c r="N220" s="222"/>
    </row>
    <row r="221" spans="2:14" s="12" customFormat="1" ht="12.75" customHeight="1">
      <c r="B221" s="329"/>
      <c r="C221" s="26"/>
      <c r="D221" s="26">
        <v>4430</v>
      </c>
      <c r="E221" s="27" t="s">
        <v>156</v>
      </c>
      <c r="F221" s="321">
        <v>1000</v>
      </c>
      <c r="G221" s="322"/>
      <c r="H221" s="206"/>
      <c r="I221" s="206"/>
      <c r="J221" s="206"/>
      <c r="K221" s="206"/>
      <c r="L221" s="206"/>
      <c r="M221" s="188">
        <f t="shared" si="23"/>
        <v>1000</v>
      </c>
      <c r="N221" s="222"/>
    </row>
    <row r="222" spans="2:14" s="12" customFormat="1" ht="12.75" customHeight="1">
      <c r="B222" s="329"/>
      <c r="C222" s="26"/>
      <c r="D222" s="26">
        <v>4440</v>
      </c>
      <c r="E222" s="27" t="s">
        <v>157</v>
      </c>
      <c r="F222" s="321">
        <v>7600</v>
      </c>
      <c r="G222" s="322"/>
      <c r="H222" s="206"/>
      <c r="I222" s="206"/>
      <c r="J222" s="206"/>
      <c r="K222" s="206"/>
      <c r="L222" s="206"/>
      <c r="M222" s="188">
        <f t="shared" si="23"/>
        <v>7600</v>
      </c>
      <c r="N222" s="222"/>
    </row>
    <row r="223" spans="2:14" s="12" customFormat="1" ht="12.75" customHeight="1">
      <c r="B223" s="329"/>
      <c r="C223" s="26"/>
      <c r="D223" s="26">
        <v>4740</v>
      </c>
      <c r="E223" s="27" t="s">
        <v>246</v>
      </c>
      <c r="F223" s="321"/>
      <c r="G223" s="322">
        <v>2500</v>
      </c>
      <c r="H223" s="206"/>
      <c r="I223" s="206"/>
      <c r="J223" s="206"/>
      <c r="K223" s="206"/>
      <c r="L223" s="206"/>
      <c r="M223" s="188">
        <f t="shared" si="23"/>
        <v>2500</v>
      </c>
      <c r="N223" s="222"/>
    </row>
    <row r="224" spans="2:14" s="12" customFormat="1" ht="12.75" customHeight="1">
      <c r="B224" s="329"/>
      <c r="C224" s="26"/>
      <c r="D224" s="26">
        <v>4750</v>
      </c>
      <c r="E224" s="27" t="s">
        <v>247</v>
      </c>
      <c r="F224" s="321"/>
      <c r="G224" s="322">
        <v>2500</v>
      </c>
      <c r="H224" s="206"/>
      <c r="I224" s="206"/>
      <c r="J224" s="206"/>
      <c r="K224" s="206"/>
      <c r="L224" s="206"/>
      <c r="M224" s="188">
        <f t="shared" si="23"/>
        <v>2500</v>
      </c>
      <c r="N224" s="222"/>
    </row>
    <row r="225" spans="2:14" s="12" customFormat="1" ht="12.75" customHeight="1">
      <c r="B225" s="329"/>
      <c r="C225" s="24">
        <v>85228</v>
      </c>
      <c r="D225" s="24"/>
      <c r="E225" s="25" t="s">
        <v>172</v>
      </c>
      <c r="F225" s="319">
        <f>F226</f>
        <v>15000</v>
      </c>
      <c r="G225" s="320">
        <f>G226</f>
        <v>0</v>
      </c>
      <c r="H225" s="206"/>
      <c r="I225" s="206"/>
      <c r="J225" s="206"/>
      <c r="K225" s="206"/>
      <c r="L225" s="206"/>
      <c r="M225" s="330">
        <f>SUM(M226:M226)</f>
        <v>15000</v>
      </c>
      <c r="N225" s="222"/>
    </row>
    <row r="226" spans="2:14" s="12" customFormat="1" ht="12.75" customHeight="1">
      <c r="B226" s="329"/>
      <c r="C226" s="26"/>
      <c r="D226" s="26">
        <v>4170</v>
      </c>
      <c r="E226" s="27" t="s">
        <v>171</v>
      </c>
      <c r="F226" s="321">
        <v>15000</v>
      </c>
      <c r="G226" s="322"/>
      <c r="H226" s="206"/>
      <c r="I226" s="206"/>
      <c r="J226" s="206"/>
      <c r="K226" s="206"/>
      <c r="L226" s="206"/>
      <c r="M226" s="188">
        <f t="shared" si="23"/>
        <v>15000</v>
      </c>
      <c r="N226" s="222"/>
    </row>
    <row r="227" spans="2:14" s="12" customFormat="1" ht="12.75" customHeight="1">
      <c r="B227" s="329"/>
      <c r="C227" s="24">
        <v>85295</v>
      </c>
      <c r="D227" s="24"/>
      <c r="E227" s="25" t="s">
        <v>40</v>
      </c>
      <c r="F227" s="319">
        <f>SUM(F228:F230)</f>
        <v>68000</v>
      </c>
      <c r="G227" s="320">
        <f>SUM(G228:G230)</f>
        <v>0</v>
      </c>
      <c r="H227" s="206"/>
      <c r="I227" s="206"/>
      <c r="J227" s="206"/>
      <c r="K227" s="206"/>
      <c r="L227" s="206"/>
      <c r="M227" s="330">
        <f>SUM(M228:M230)</f>
        <v>68000</v>
      </c>
      <c r="N227" s="222"/>
    </row>
    <row r="228" spans="2:14" s="12" customFormat="1" ht="12.75" customHeight="1">
      <c r="B228" s="329"/>
      <c r="C228" s="24"/>
      <c r="D228" s="26">
        <v>3110</v>
      </c>
      <c r="E228" s="27" t="s">
        <v>166</v>
      </c>
      <c r="F228" s="108">
        <v>61000</v>
      </c>
      <c r="G228" s="341"/>
      <c r="H228" s="206"/>
      <c r="I228" s="206"/>
      <c r="J228" s="206"/>
      <c r="K228" s="206"/>
      <c r="L228" s="206"/>
      <c r="M228" s="188">
        <f t="shared" si="23"/>
        <v>61000</v>
      </c>
      <c r="N228" s="222"/>
    </row>
    <row r="229" spans="2:14" s="12" customFormat="1" ht="12.75" customHeight="1">
      <c r="B229" s="329"/>
      <c r="C229" s="24"/>
      <c r="D229" s="26">
        <v>4210</v>
      </c>
      <c r="E229" s="27" t="s">
        <v>131</v>
      </c>
      <c r="F229" s="108">
        <v>5000</v>
      </c>
      <c r="G229" s="341"/>
      <c r="H229" s="206"/>
      <c r="I229" s="206"/>
      <c r="J229" s="206"/>
      <c r="K229" s="206"/>
      <c r="L229" s="206"/>
      <c r="M229" s="188">
        <f t="shared" si="23"/>
        <v>5000</v>
      </c>
      <c r="N229" s="222"/>
    </row>
    <row r="230" spans="2:14" s="12" customFormat="1" ht="12.75" customHeight="1">
      <c r="B230" s="329"/>
      <c r="C230" s="24"/>
      <c r="D230" s="26">
        <v>4300</v>
      </c>
      <c r="E230" s="27" t="s">
        <v>133</v>
      </c>
      <c r="F230" s="108">
        <v>2000</v>
      </c>
      <c r="G230" s="341"/>
      <c r="H230" s="206"/>
      <c r="I230" s="206"/>
      <c r="J230" s="206"/>
      <c r="K230" s="206"/>
      <c r="L230" s="206"/>
      <c r="M230" s="188">
        <f t="shared" si="23"/>
        <v>2000</v>
      </c>
      <c r="N230" s="222"/>
    </row>
    <row r="231" spans="2:14" s="12" customFormat="1" ht="12.75">
      <c r="B231" s="192">
        <v>900</v>
      </c>
      <c r="C231" s="181"/>
      <c r="D231" s="181"/>
      <c r="E231" s="193" t="s">
        <v>123</v>
      </c>
      <c r="F231" s="45">
        <f>F232+F240+F234</f>
        <v>721600</v>
      </c>
      <c r="G231" s="204">
        <f aca="true" t="shared" si="25" ref="G231:M231">G232+G240+G234</f>
        <v>51120</v>
      </c>
      <c r="H231" s="45">
        <f t="shared" si="25"/>
        <v>0</v>
      </c>
      <c r="I231" s="45">
        <f t="shared" si="25"/>
        <v>0</v>
      </c>
      <c r="J231" s="45">
        <f t="shared" si="25"/>
        <v>0</v>
      </c>
      <c r="K231" s="45">
        <f t="shared" si="25"/>
        <v>0</v>
      </c>
      <c r="L231" s="45">
        <f t="shared" si="25"/>
        <v>0</v>
      </c>
      <c r="M231" s="45">
        <f t="shared" si="25"/>
        <v>772720</v>
      </c>
      <c r="N231" s="196"/>
    </row>
    <row r="232" spans="2:14" s="12" customFormat="1" ht="12.75">
      <c r="B232" s="182"/>
      <c r="C232" s="24">
        <v>90001</v>
      </c>
      <c r="D232" s="24"/>
      <c r="E232" s="25" t="s">
        <v>124</v>
      </c>
      <c r="F232" s="206">
        <f>F233</f>
        <v>285000</v>
      </c>
      <c r="G232" s="17">
        <f>G233</f>
        <v>5440</v>
      </c>
      <c r="H232" s="208"/>
      <c r="I232" s="208"/>
      <c r="J232" s="208"/>
      <c r="K232" s="208"/>
      <c r="L232" s="208"/>
      <c r="M232" s="162">
        <f>M233</f>
        <v>290440</v>
      </c>
      <c r="N232" s="153"/>
    </row>
    <row r="233" spans="2:14" s="12" customFormat="1" ht="26.25" customHeight="1">
      <c r="B233" s="182"/>
      <c r="C233" s="29"/>
      <c r="D233" s="18">
        <v>6050</v>
      </c>
      <c r="E233" s="20" t="s">
        <v>136</v>
      </c>
      <c r="F233" s="21">
        <v>285000</v>
      </c>
      <c r="G233" s="208">
        <v>5440</v>
      </c>
      <c r="H233" s="208"/>
      <c r="I233" s="208"/>
      <c r="J233" s="208"/>
      <c r="K233" s="208"/>
      <c r="L233" s="208"/>
      <c r="M233" s="188">
        <f t="shared" si="23"/>
        <v>290440</v>
      </c>
      <c r="N233" s="224" t="s">
        <v>253</v>
      </c>
    </row>
    <row r="234" spans="2:14" s="12" customFormat="1" ht="12.75">
      <c r="B234" s="200"/>
      <c r="C234" s="13">
        <v>90015</v>
      </c>
      <c r="D234" s="13"/>
      <c r="E234" s="15" t="s">
        <v>173</v>
      </c>
      <c r="F234" s="206">
        <f>SUM(F235:F239)</f>
        <v>398500</v>
      </c>
      <c r="G234" s="17">
        <f aca="true" t="shared" si="26" ref="G234:M234">SUM(G235:G239)</f>
        <v>20000</v>
      </c>
      <c r="H234" s="206">
        <f t="shared" si="26"/>
        <v>0</v>
      </c>
      <c r="I234" s="206">
        <f t="shared" si="26"/>
        <v>0</v>
      </c>
      <c r="J234" s="206">
        <f t="shared" si="26"/>
        <v>0</v>
      </c>
      <c r="K234" s="206">
        <f t="shared" si="26"/>
        <v>0</v>
      </c>
      <c r="L234" s="206">
        <f t="shared" si="26"/>
        <v>0</v>
      </c>
      <c r="M234" s="162">
        <f t="shared" si="26"/>
        <v>418500</v>
      </c>
      <c r="N234" s="153"/>
    </row>
    <row r="235" spans="2:14" s="12" customFormat="1" ht="12.75">
      <c r="B235" s="200"/>
      <c r="C235" s="18"/>
      <c r="D235" s="18">
        <v>4210</v>
      </c>
      <c r="E235" s="20" t="s">
        <v>131</v>
      </c>
      <c r="F235" s="21">
        <v>500</v>
      </c>
      <c r="G235" s="208"/>
      <c r="H235" s="208"/>
      <c r="I235" s="208"/>
      <c r="J235" s="208"/>
      <c r="K235" s="208"/>
      <c r="L235" s="208"/>
      <c r="M235" s="188">
        <f t="shared" si="23"/>
        <v>500</v>
      </c>
      <c r="N235" s="153"/>
    </row>
    <row r="236" spans="2:14" s="12" customFormat="1" ht="12.75">
      <c r="B236" s="200"/>
      <c r="C236" s="18"/>
      <c r="D236" s="18">
        <v>4260</v>
      </c>
      <c r="E236" s="20" t="s">
        <v>155</v>
      </c>
      <c r="F236" s="21">
        <v>150000</v>
      </c>
      <c r="G236" s="208"/>
      <c r="H236" s="208"/>
      <c r="I236" s="208"/>
      <c r="J236" s="208"/>
      <c r="K236" s="208"/>
      <c r="L236" s="208"/>
      <c r="M236" s="188">
        <f t="shared" si="23"/>
        <v>150000</v>
      </c>
      <c r="N236" s="153"/>
    </row>
    <row r="237" spans="2:14" s="12" customFormat="1" ht="26.25" customHeight="1">
      <c r="B237" s="200"/>
      <c r="C237" s="18"/>
      <c r="D237" s="18">
        <v>4270</v>
      </c>
      <c r="E237" s="20" t="s">
        <v>158</v>
      </c>
      <c r="F237" s="21">
        <v>100000</v>
      </c>
      <c r="G237" s="208"/>
      <c r="H237" s="208"/>
      <c r="I237" s="208"/>
      <c r="J237" s="208"/>
      <c r="K237" s="208"/>
      <c r="L237" s="208"/>
      <c r="M237" s="188">
        <f t="shared" si="23"/>
        <v>100000</v>
      </c>
      <c r="N237" s="153"/>
    </row>
    <row r="238" spans="2:14" s="12" customFormat="1" ht="22.5">
      <c r="B238" s="200"/>
      <c r="C238" s="18"/>
      <c r="D238" s="18">
        <v>6050</v>
      </c>
      <c r="E238" s="20" t="s">
        <v>136</v>
      </c>
      <c r="F238" s="21">
        <v>148000</v>
      </c>
      <c r="G238" s="208">
        <v>20000</v>
      </c>
      <c r="H238" s="208"/>
      <c r="I238" s="208"/>
      <c r="J238" s="208"/>
      <c r="K238" s="208"/>
      <c r="L238" s="208"/>
      <c r="M238" s="188">
        <f t="shared" si="23"/>
        <v>168000</v>
      </c>
      <c r="N238" s="225" t="s">
        <v>254</v>
      </c>
    </row>
    <row r="239" spans="2:14" s="12" customFormat="1" ht="12.75" hidden="1">
      <c r="B239" s="200"/>
      <c r="C239" s="18"/>
      <c r="D239" s="18">
        <v>6050</v>
      </c>
      <c r="E239" s="20" t="s">
        <v>136</v>
      </c>
      <c r="F239" s="21"/>
      <c r="G239" s="208"/>
      <c r="H239" s="208"/>
      <c r="I239" s="208"/>
      <c r="J239" s="208"/>
      <c r="K239" s="208"/>
      <c r="L239" s="208"/>
      <c r="M239" s="188">
        <f t="shared" si="23"/>
        <v>0</v>
      </c>
      <c r="N239" s="207"/>
    </row>
    <row r="240" spans="2:14" s="12" customFormat="1" ht="12.75">
      <c r="B240" s="200"/>
      <c r="C240" s="13">
        <v>90095</v>
      </c>
      <c r="D240" s="13"/>
      <c r="E240" s="15" t="s">
        <v>40</v>
      </c>
      <c r="F240" s="206">
        <f>SUM(F241:F245)</f>
        <v>38100</v>
      </c>
      <c r="G240" s="17">
        <f aca="true" t="shared" si="27" ref="G240:M240">SUM(G241:G245)</f>
        <v>25680</v>
      </c>
      <c r="H240" s="206">
        <f t="shared" si="27"/>
        <v>0</v>
      </c>
      <c r="I240" s="206">
        <f t="shared" si="27"/>
        <v>0</v>
      </c>
      <c r="J240" s="206">
        <f t="shared" si="27"/>
        <v>0</v>
      </c>
      <c r="K240" s="206">
        <f t="shared" si="27"/>
        <v>0</v>
      </c>
      <c r="L240" s="206">
        <f t="shared" si="27"/>
        <v>0</v>
      </c>
      <c r="M240" s="162">
        <f t="shared" si="27"/>
        <v>63780</v>
      </c>
      <c r="N240" s="207"/>
    </row>
    <row r="241" spans="2:14" s="12" customFormat="1" ht="12.75">
      <c r="B241" s="200"/>
      <c r="C241" s="13"/>
      <c r="D241" s="216">
        <v>4170</v>
      </c>
      <c r="E241" s="217" t="s">
        <v>174</v>
      </c>
      <c r="F241" s="21">
        <v>15000</v>
      </c>
      <c r="G241" s="208"/>
      <c r="H241" s="208"/>
      <c r="I241" s="208"/>
      <c r="J241" s="208"/>
      <c r="K241" s="208"/>
      <c r="L241" s="208"/>
      <c r="M241" s="188">
        <f t="shared" si="23"/>
        <v>15000</v>
      </c>
      <c r="N241" s="207"/>
    </row>
    <row r="242" spans="2:14" s="12" customFormat="1" ht="12.75">
      <c r="B242" s="200"/>
      <c r="C242" s="13"/>
      <c r="D242" s="18">
        <v>4210</v>
      </c>
      <c r="E242" s="20" t="s">
        <v>131</v>
      </c>
      <c r="F242" s="21">
        <v>16500</v>
      </c>
      <c r="G242" s="208"/>
      <c r="H242" s="208"/>
      <c r="I242" s="208"/>
      <c r="J242" s="208"/>
      <c r="K242" s="208"/>
      <c r="L242" s="208"/>
      <c r="M242" s="188">
        <f>F242+G242+H242+I242+J242+K242+L242</f>
        <v>16500</v>
      </c>
      <c r="N242" s="207"/>
    </row>
    <row r="243" spans="2:14" s="12" customFormat="1" ht="12.75">
      <c r="B243" s="200"/>
      <c r="C243" s="18"/>
      <c r="D243" s="18">
        <v>4260</v>
      </c>
      <c r="E243" s="20" t="s">
        <v>155</v>
      </c>
      <c r="F243" s="21">
        <v>2600</v>
      </c>
      <c r="G243" s="208"/>
      <c r="H243" s="208"/>
      <c r="I243" s="208"/>
      <c r="J243" s="208"/>
      <c r="K243" s="208"/>
      <c r="L243" s="208"/>
      <c r="M243" s="188">
        <f>F243+G243+H243+I243+J243+K243+L243</f>
        <v>2600</v>
      </c>
      <c r="N243" s="207"/>
    </row>
    <row r="244" spans="2:14" s="12" customFormat="1" ht="12.75">
      <c r="B244" s="200"/>
      <c r="C244" s="18"/>
      <c r="D244" s="18">
        <v>4300</v>
      </c>
      <c r="E244" s="20" t="s">
        <v>133</v>
      </c>
      <c r="F244" s="21">
        <v>2000</v>
      </c>
      <c r="G244" s="322">
        <f>24000+1680</f>
        <v>25680</v>
      </c>
      <c r="H244" s="208"/>
      <c r="I244" s="208"/>
      <c r="J244" s="208"/>
      <c r="K244" s="208"/>
      <c r="L244" s="208"/>
      <c r="M244" s="188">
        <f>F244+G244+H244+I244+J244+K244+L244</f>
        <v>27680</v>
      </c>
      <c r="N244" s="207" t="s">
        <v>255</v>
      </c>
    </row>
    <row r="245" spans="2:14" s="12" customFormat="1" ht="12.75">
      <c r="B245" s="200"/>
      <c r="C245" s="18"/>
      <c r="D245" s="18">
        <v>6050</v>
      </c>
      <c r="E245" s="20" t="s">
        <v>136</v>
      </c>
      <c r="F245" s="21">
        <v>2000</v>
      </c>
      <c r="G245" s="208"/>
      <c r="H245" s="208"/>
      <c r="I245" s="208"/>
      <c r="J245" s="208"/>
      <c r="K245" s="208"/>
      <c r="L245" s="208"/>
      <c r="M245" s="188">
        <f>F245+G245+H245+I245+J245+K245+L245</f>
        <v>2000</v>
      </c>
      <c r="N245" s="207"/>
    </row>
    <row r="246" spans="2:14" s="12" customFormat="1" ht="13.5" thickBot="1">
      <c r="B246" s="227"/>
      <c r="C246" s="228"/>
      <c r="D246" s="228"/>
      <c r="E246" s="229" t="s">
        <v>125</v>
      </c>
      <c r="F246" s="342"/>
      <c r="G246" s="342">
        <f>G6+G35+G76+G176+G22+G28+G231+G190</f>
        <v>-82292</v>
      </c>
      <c r="H246" s="230" t="e">
        <f>#REF!+#REF!+#REF!+#REF!+#REF!+#REF!+#REF!+H176+#REF!+#REF!+#REF!+#REF!+#REF!+#REF!+#REF!+#REF!+#REF!+#REF!</f>
        <v>#REF!</v>
      </c>
      <c r="I246" s="230" t="e">
        <f>#REF!+#REF!+#REF!+#REF!+#REF!+#REF!+#REF!+I176+#REF!+#REF!+#REF!+#REF!+#REF!+#REF!+#REF!+#REF!+#REF!+#REF!</f>
        <v>#REF!</v>
      </c>
      <c r="J246" s="230" t="e">
        <f>#REF!+#REF!+#REF!+#REF!+#REF!+#REF!+#REF!+J176+#REF!+#REF!+#REF!+#REF!+#REF!+#REF!+#REF!+#REF!+#REF!+#REF!</f>
        <v>#REF!</v>
      </c>
      <c r="K246" s="230" t="e">
        <f>#REF!+#REF!+#REF!+#REF!+#REF!+#REF!+#REF!+K176+#REF!+#REF!+#REF!+#REF!+#REF!+#REF!+#REF!+#REF!+#REF!+#REF!</f>
        <v>#REF!</v>
      </c>
      <c r="L246" s="230" t="e">
        <f>#REF!+#REF!+#REF!+#REF!+#REF!+#REF!+#REF!+L176+#REF!+#REF!+#REF!+#REF!+#REF!+#REF!+#REF!+#REF!+#REF!+#REF!</f>
        <v>#REF!</v>
      </c>
      <c r="M246" s="342"/>
      <c r="N246" s="231"/>
    </row>
    <row r="247" spans="6:14" s="12" customFormat="1" ht="12.75">
      <c r="F247" s="35"/>
      <c r="G247" s="232"/>
      <c r="H247" s="35"/>
      <c r="I247" s="35"/>
      <c r="J247" s="35"/>
      <c r="K247" s="35"/>
      <c r="L247" s="35"/>
      <c r="M247" s="233"/>
      <c r="N247" s="35"/>
    </row>
    <row r="248" spans="6:14" s="12" customFormat="1" ht="12.75">
      <c r="F248" s="234"/>
      <c r="G248" s="235"/>
      <c r="H248" s="234"/>
      <c r="I248" s="234"/>
      <c r="J248" s="234"/>
      <c r="K248" s="234"/>
      <c r="L248" s="234"/>
      <c r="M248" s="236"/>
      <c r="N248" s="234"/>
    </row>
    <row r="249" spans="4:13" s="12" customFormat="1" ht="12.75">
      <c r="D249" s="233"/>
      <c r="E249" s="35"/>
      <c r="G249" s="237"/>
      <c r="I249" s="35"/>
      <c r="M249" s="233"/>
    </row>
    <row r="250" spans="7:13" s="12" customFormat="1" ht="12.75">
      <c r="G250" s="237"/>
      <c r="I250" s="35"/>
      <c r="M250" s="233"/>
    </row>
    <row r="251" spans="5:14" s="12" customFormat="1" ht="12.75">
      <c r="E251" s="35"/>
      <c r="F251" s="35"/>
      <c r="G251" s="232"/>
      <c r="H251" s="35"/>
      <c r="I251" s="35"/>
      <c r="J251" s="35"/>
      <c r="K251" s="35"/>
      <c r="L251" s="35"/>
      <c r="M251" s="233"/>
      <c r="N251" s="35"/>
    </row>
    <row r="252" spans="6:14" s="12" customFormat="1" ht="12.75">
      <c r="F252" s="35"/>
      <c r="G252" s="232"/>
      <c r="H252" s="35"/>
      <c r="I252" s="35"/>
      <c r="J252" s="35"/>
      <c r="K252" s="35"/>
      <c r="L252" s="35"/>
      <c r="M252" s="35"/>
      <c r="N252" s="35"/>
    </row>
    <row r="253" spans="6:14" s="12" customFormat="1" ht="12.75">
      <c r="F253" s="35"/>
      <c r="G253" s="232"/>
      <c r="H253" s="35"/>
      <c r="I253" s="35"/>
      <c r="J253" s="35"/>
      <c r="K253" s="35"/>
      <c r="L253" s="35"/>
      <c r="M253" s="233"/>
      <c r="N253" s="35"/>
    </row>
    <row r="254" spans="6:14" s="12" customFormat="1" ht="12.75">
      <c r="F254" s="35"/>
      <c r="G254" s="232"/>
      <c r="H254" s="35"/>
      <c r="I254" s="35"/>
      <c r="J254" s="35"/>
      <c r="K254" s="35"/>
      <c r="L254" s="35"/>
      <c r="M254" s="233"/>
      <c r="N254" s="35"/>
    </row>
    <row r="255" spans="6:14" s="12" customFormat="1" ht="12.75">
      <c r="F255" s="35"/>
      <c r="G255" s="232"/>
      <c r="H255" s="35"/>
      <c r="I255" s="35"/>
      <c r="J255" s="35"/>
      <c r="K255" s="35"/>
      <c r="L255" s="35"/>
      <c r="M255" s="233"/>
      <c r="N255" s="35"/>
    </row>
    <row r="256" spans="6:14" s="12" customFormat="1" ht="12.75">
      <c r="F256" s="35"/>
      <c r="G256" s="232"/>
      <c r="H256" s="35"/>
      <c r="I256" s="35"/>
      <c r="J256" s="35"/>
      <c r="K256" s="35"/>
      <c r="L256" s="35"/>
      <c r="M256" s="233"/>
      <c r="N256" s="35"/>
    </row>
    <row r="257" spans="6:14" s="12" customFormat="1" ht="12.75">
      <c r="F257" s="35"/>
      <c r="G257" s="232"/>
      <c r="H257" s="35"/>
      <c r="I257" s="35"/>
      <c r="J257" s="35"/>
      <c r="K257" s="35"/>
      <c r="L257" s="35"/>
      <c r="M257" s="31"/>
      <c r="N257" s="35"/>
    </row>
    <row r="258" spans="6:14" s="12" customFormat="1" ht="12.75">
      <c r="F258" s="35"/>
      <c r="G258" s="232"/>
      <c r="H258" s="35"/>
      <c r="I258" s="35"/>
      <c r="J258" s="35"/>
      <c r="K258" s="35"/>
      <c r="L258" s="35"/>
      <c r="M258" s="31"/>
      <c r="N258" s="35"/>
    </row>
    <row r="259" spans="7:13" s="12" customFormat="1" ht="12.75">
      <c r="G259" s="237"/>
      <c r="M259" s="31"/>
    </row>
    <row r="260" spans="7:13" s="12" customFormat="1" ht="12.75">
      <c r="G260" s="237"/>
      <c r="M260" s="31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</sheetData>
  <mergeCells count="11">
    <mergeCell ref="G3:G4"/>
    <mergeCell ref="N19:N21"/>
    <mergeCell ref="N178:N187"/>
    <mergeCell ref="N192:N201"/>
    <mergeCell ref="B3:B4"/>
    <mergeCell ref="C3:C4"/>
    <mergeCell ref="D3:D4"/>
    <mergeCell ref="F3:F4"/>
    <mergeCell ref="E3:E4"/>
    <mergeCell ref="M3:M4"/>
    <mergeCell ref="N3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="150" zoomScaleNormal="150" workbookViewId="0" topLeftCell="A7">
      <selection activeCell="K4" sqref="K4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12.28125" style="0" customWidth="1"/>
    <col min="4" max="4" width="12.57421875" style="346" customWidth="1"/>
    <col min="5" max="5" width="11.28125" style="0" customWidth="1"/>
    <col min="6" max="6" width="13.140625" style="0" customWidth="1"/>
    <col min="7" max="7" width="13.00390625" style="346" customWidth="1"/>
    <col min="8" max="8" width="13.57421875" style="0" customWidth="1"/>
    <col min="9" max="9" width="28.140625" style="0" customWidth="1"/>
    <col min="11" max="11" width="12.7109375" style="0" bestFit="1" customWidth="1"/>
    <col min="13" max="13" width="12.00390625" style="0" customWidth="1"/>
  </cols>
  <sheetData>
    <row r="1" spans="3:9" ht="12.75">
      <c r="C1" s="36"/>
      <c r="D1" s="343"/>
      <c r="E1" s="36"/>
      <c r="F1" s="36"/>
      <c r="G1" s="343"/>
      <c r="H1" s="36"/>
      <c r="I1" s="36"/>
    </row>
    <row r="2" spans="3:11" ht="17.25" customHeight="1">
      <c r="C2" s="36"/>
      <c r="D2" s="343"/>
      <c r="E2" s="36"/>
      <c r="F2" s="36"/>
      <c r="G2" s="36"/>
      <c r="H2" s="36"/>
      <c r="I2" s="36"/>
      <c r="K2" s="344"/>
    </row>
    <row r="3" spans="3:11" ht="39" customHeight="1">
      <c r="C3" s="36"/>
      <c r="D3" s="343"/>
      <c r="E3" s="36"/>
      <c r="F3" s="36"/>
      <c r="G3" s="36"/>
      <c r="H3" s="36"/>
      <c r="I3" s="36" t="s">
        <v>256</v>
      </c>
      <c r="K3" s="344"/>
    </row>
    <row r="4" spans="1:6" ht="20.25">
      <c r="A4" s="345" t="s">
        <v>257</v>
      </c>
      <c r="B4" s="345"/>
      <c r="C4" s="345"/>
      <c r="D4" s="345"/>
      <c r="E4" s="345"/>
      <c r="F4" s="345"/>
    </row>
    <row r="5" spans="1:9" ht="12.75">
      <c r="A5" s="347"/>
      <c r="B5" s="46"/>
      <c r="C5" s="46"/>
      <c r="D5" s="348"/>
      <c r="E5" s="46"/>
      <c r="F5" s="349"/>
      <c r="G5" s="350"/>
      <c r="H5" s="349"/>
      <c r="I5" s="349"/>
    </row>
    <row r="6" spans="1:9" ht="12.75">
      <c r="A6" s="347"/>
      <c r="B6" s="46"/>
      <c r="C6" s="46"/>
      <c r="D6" s="348"/>
      <c r="E6" s="46"/>
      <c r="F6" s="46"/>
      <c r="G6" s="348"/>
      <c r="H6" s="46"/>
      <c r="I6" s="46"/>
    </row>
    <row r="7" spans="1:9" ht="82.5" customHeight="1">
      <c r="A7" s="351" t="s">
        <v>34</v>
      </c>
      <c r="B7" s="351" t="s">
        <v>258</v>
      </c>
      <c r="C7" s="352" t="s">
        <v>259</v>
      </c>
      <c r="D7" s="353" t="s">
        <v>18</v>
      </c>
      <c r="E7" s="352" t="s">
        <v>260</v>
      </c>
      <c r="F7" s="352" t="s">
        <v>261</v>
      </c>
      <c r="G7" s="353" t="s">
        <v>18</v>
      </c>
      <c r="H7" s="352" t="s">
        <v>262</v>
      </c>
      <c r="I7" s="352" t="s">
        <v>10</v>
      </c>
    </row>
    <row r="8" spans="1:9" ht="12.75">
      <c r="A8" s="354"/>
      <c r="B8" s="354"/>
      <c r="C8" s="354"/>
      <c r="D8" s="355"/>
      <c r="E8" s="356"/>
      <c r="F8" s="356"/>
      <c r="G8" s="355"/>
      <c r="H8" s="356"/>
      <c r="I8" s="356"/>
    </row>
    <row r="9" spans="1:9" ht="33.75">
      <c r="A9" s="131">
        <v>957</v>
      </c>
      <c r="B9" s="357" t="s">
        <v>263</v>
      </c>
      <c r="C9" s="358">
        <v>350000</v>
      </c>
      <c r="D9" s="359">
        <v>-350000</v>
      </c>
      <c r="E9" s="360">
        <f>C9+D9</f>
        <v>0</v>
      </c>
      <c r="F9" s="361"/>
      <c r="G9" s="362"/>
      <c r="H9" s="361"/>
      <c r="I9" s="363" t="s">
        <v>264</v>
      </c>
    </row>
    <row r="10" spans="1:9" s="368" customFormat="1" ht="13.5" customHeight="1">
      <c r="A10" s="364"/>
      <c r="B10" s="365"/>
      <c r="C10" s="366"/>
      <c r="D10" s="367"/>
      <c r="E10" s="366"/>
      <c r="F10" s="366"/>
      <c r="G10" s="367"/>
      <c r="H10" s="366"/>
      <c r="I10" s="366"/>
    </row>
    <row r="11" spans="1:9" s="371" customFormat="1" ht="25.5">
      <c r="A11" s="14">
        <v>992</v>
      </c>
      <c r="B11" s="20" t="s">
        <v>265</v>
      </c>
      <c r="C11" s="369"/>
      <c r="D11" s="315"/>
      <c r="E11" s="369"/>
      <c r="F11" s="22">
        <v>421656</v>
      </c>
      <c r="G11" s="370"/>
      <c r="H11" s="22">
        <f>F11+G11</f>
        <v>421656</v>
      </c>
      <c r="I11" s="22"/>
    </row>
    <row r="12" spans="1:9" s="374" customFormat="1" ht="67.5">
      <c r="A12" s="14">
        <v>963</v>
      </c>
      <c r="B12" s="20" t="s">
        <v>266</v>
      </c>
      <c r="C12" s="372"/>
      <c r="D12" s="373"/>
      <c r="E12" s="372"/>
      <c r="F12" s="22">
        <f>C12+D12</f>
        <v>0</v>
      </c>
      <c r="G12" s="370">
        <v>2225952</v>
      </c>
      <c r="H12" s="22">
        <f>F12+G12</f>
        <v>2225952</v>
      </c>
      <c r="I12" s="226" t="s">
        <v>267</v>
      </c>
    </row>
    <row r="13" spans="1:9" s="368" customFormat="1" ht="12.75">
      <c r="A13" s="375"/>
      <c r="B13" s="376"/>
      <c r="C13" s="377"/>
      <c r="D13" s="378"/>
      <c r="E13" s="377"/>
      <c r="F13" s="377"/>
      <c r="G13" s="378"/>
      <c r="H13" s="377"/>
      <c r="I13" s="377"/>
    </row>
    <row r="14" spans="1:9" ht="24.75" customHeight="1">
      <c r="A14" s="379"/>
      <c r="B14" s="379"/>
      <c r="C14" s="380">
        <f>SUM(C9:C12)</f>
        <v>350000</v>
      </c>
      <c r="D14" s="381">
        <f>D9</f>
        <v>-350000</v>
      </c>
      <c r="E14" s="380">
        <f>E9</f>
        <v>0</v>
      </c>
      <c r="F14" s="380">
        <f>SUM(F10:F12)</f>
        <v>421656</v>
      </c>
      <c r="G14" s="382">
        <f>SUM(G10:G12)</f>
        <v>2225952</v>
      </c>
      <c r="H14" s="380">
        <f>SUM(H10:H12)</f>
        <v>2647608</v>
      </c>
      <c r="I14" s="380"/>
    </row>
    <row r="16" ht="12.75">
      <c r="B16" s="383"/>
    </row>
  </sheetData>
  <mergeCells count="2">
    <mergeCell ref="K2:K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="150" zoomScaleNormal="150" workbookViewId="0" topLeftCell="A16">
      <selection activeCell="G4" sqref="A1:IV16384"/>
    </sheetView>
  </sheetViews>
  <sheetFormatPr defaultColWidth="9.140625" defaultRowHeight="12.75"/>
  <cols>
    <col min="1" max="1" width="4.7109375" style="3" customWidth="1"/>
    <col min="2" max="2" width="6.8515625" style="3" customWidth="1"/>
    <col min="3" max="3" width="5.7109375" style="3" customWidth="1"/>
    <col min="4" max="4" width="25.8515625" style="3" customWidth="1"/>
    <col min="5" max="5" width="15.57421875" style="6" customWidth="1"/>
    <col min="6" max="9" width="10.8515625" style="388" hidden="1" customWidth="1"/>
    <col min="10" max="21" width="15.57421875" style="3" hidden="1" customWidth="1"/>
    <col min="22" max="22" width="7.8515625" style="3" customWidth="1"/>
    <col min="23" max="23" width="4.421875" style="3" customWidth="1"/>
    <col min="24" max="24" width="24.421875" style="3" customWidth="1"/>
    <col min="25" max="25" width="19.421875" style="3" customWidth="1"/>
    <col min="26" max="16384" width="9.140625" style="3" customWidth="1"/>
  </cols>
  <sheetData>
    <row r="1" spans="5:25" ht="12.75" customHeight="1">
      <c r="E1" s="349"/>
      <c r="F1" s="384"/>
      <c r="G1" s="384"/>
      <c r="H1" s="384"/>
      <c r="I1" s="384"/>
      <c r="J1" s="12"/>
      <c r="X1" s="344" t="s">
        <v>268</v>
      </c>
      <c r="Y1" s="344"/>
    </row>
    <row r="2" spans="6:25" ht="12.75">
      <c r="F2" s="385"/>
      <c r="G2" s="385"/>
      <c r="H2" s="385"/>
      <c r="I2" s="385"/>
      <c r="J2" s="386"/>
      <c r="X2" s="344"/>
      <c r="Y2" s="344"/>
    </row>
    <row r="3" spans="1:25" ht="15.75">
      <c r="A3" s="387" t="s">
        <v>269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</row>
    <row r="4" spans="1:25" ht="15.75">
      <c r="A4" s="387" t="s">
        <v>270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</row>
    <row r="5" spans="1:22" ht="13.5" thickBot="1">
      <c r="A5" s="1"/>
      <c r="B5" s="2"/>
      <c r="C5" s="2"/>
      <c r="V5" s="42"/>
    </row>
    <row r="6" spans="1:25" s="7" customFormat="1" ht="16.5" thickBot="1">
      <c r="A6" s="389" t="s">
        <v>32</v>
      </c>
      <c r="B6" s="389" t="s">
        <v>33</v>
      </c>
      <c r="C6" s="389" t="s">
        <v>34</v>
      </c>
      <c r="D6" s="389" t="s">
        <v>35</v>
      </c>
      <c r="E6" s="389" t="s">
        <v>271</v>
      </c>
      <c r="F6" s="390" t="s">
        <v>36</v>
      </c>
      <c r="G6" s="391"/>
      <c r="H6" s="392"/>
      <c r="I6" s="392"/>
      <c r="J6" s="389" t="s">
        <v>272</v>
      </c>
      <c r="K6" s="393" t="s">
        <v>273</v>
      </c>
      <c r="L6" s="393" t="s">
        <v>274</v>
      </c>
      <c r="M6" s="393" t="s">
        <v>275</v>
      </c>
      <c r="N6" s="393" t="s">
        <v>276</v>
      </c>
      <c r="O6" s="393" t="s">
        <v>277</v>
      </c>
      <c r="P6" s="393" t="s">
        <v>278</v>
      </c>
      <c r="Q6" s="393" t="s">
        <v>279</v>
      </c>
      <c r="R6" s="393" t="s">
        <v>280</v>
      </c>
      <c r="S6" s="393" t="s">
        <v>281</v>
      </c>
      <c r="T6" s="393" t="s">
        <v>282</v>
      </c>
      <c r="U6" s="393" t="s">
        <v>283</v>
      </c>
      <c r="V6" s="389" t="s">
        <v>33</v>
      </c>
      <c r="W6" s="389" t="s">
        <v>34</v>
      </c>
      <c r="X6" s="389" t="s">
        <v>35</v>
      </c>
      <c r="Y6" s="394" t="s">
        <v>284</v>
      </c>
    </row>
    <row r="7" spans="1:25" s="5" customFormat="1" ht="12.75">
      <c r="A7" s="395"/>
      <c r="B7" s="395"/>
      <c r="C7" s="395"/>
      <c r="D7" s="395"/>
      <c r="E7" s="396"/>
      <c r="F7" s="397"/>
      <c r="G7" s="397"/>
      <c r="H7" s="397"/>
      <c r="I7" s="397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6"/>
      <c r="X7" s="396"/>
      <c r="Y7" s="396"/>
    </row>
    <row r="8" spans="1:25" s="12" customFormat="1" ht="12.75">
      <c r="A8" s="23">
        <v>750</v>
      </c>
      <c r="B8" s="23"/>
      <c r="C8" s="23"/>
      <c r="D8" s="10" t="s">
        <v>58</v>
      </c>
      <c r="E8" s="11">
        <f>E9</f>
        <v>53800</v>
      </c>
      <c r="F8" s="11">
        <f>F9</f>
        <v>0</v>
      </c>
      <c r="G8" s="11">
        <f>G9</f>
        <v>0</v>
      </c>
      <c r="H8" s="11">
        <f>H9</f>
        <v>0</v>
      </c>
      <c r="I8" s="398" t="e">
        <f>I9+#REF!+#REF!</f>
        <v>#REF!</v>
      </c>
      <c r="J8" s="11">
        <f aca="true" t="shared" si="0" ref="J8:U8">J9</f>
        <v>2983</v>
      </c>
      <c r="K8" s="11">
        <f t="shared" si="0"/>
        <v>3596</v>
      </c>
      <c r="L8" s="11">
        <f t="shared" si="0"/>
        <v>2893</v>
      </c>
      <c r="M8" s="11">
        <f t="shared" si="0"/>
        <v>0</v>
      </c>
      <c r="N8" s="11">
        <f t="shared" si="0"/>
        <v>3200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43"/>
      <c r="W8" s="399"/>
      <c r="X8" s="399"/>
      <c r="Y8" s="43">
        <f>Y9</f>
        <v>53800</v>
      </c>
    </row>
    <row r="9" spans="1:25" s="12" customFormat="1" ht="12.75">
      <c r="A9" s="400">
        <v>75011</v>
      </c>
      <c r="B9" s="401"/>
      <c r="C9" s="13"/>
      <c r="D9" s="15" t="s">
        <v>59</v>
      </c>
      <c r="E9" s="402">
        <f>SUM(E10:E10)</f>
        <v>53800</v>
      </c>
      <c r="F9" s="17">
        <f aca="true" t="shared" si="1" ref="F9:U9">SUM(F10:F10)</f>
        <v>0</v>
      </c>
      <c r="G9" s="403">
        <f t="shared" si="1"/>
        <v>0</v>
      </c>
      <c r="H9" s="403">
        <f t="shared" si="1"/>
        <v>0</v>
      </c>
      <c r="I9" s="403">
        <f t="shared" si="1"/>
        <v>0</v>
      </c>
      <c r="J9" s="16">
        <f t="shared" si="1"/>
        <v>2983</v>
      </c>
      <c r="K9" s="16">
        <f t="shared" si="1"/>
        <v>3596</v>
      </c>
      <c r="L9" s="16">
        <f t="shared" si="1"/>
        <v>2893</v>
      </c>
      <c r="M9" s="16">
        <f t="shared" si="1"/>
        <v>0</v>
      </c>
      <c r="N9" s="16">
        <f t="shared" si="1"/>
        <v>3200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13">
        <v>75011</v>
      </c>
      <c r="W9" s="13"/>
      <c r="X9" s="15" t="s">
        <v>59</v>
      </c>
      <c r="Y9" s="404">
        <f>Y10+Y11</f>
        <v>53800</v>
      </c>
    </row>
    <row r="10" spans="1:25" s="12" customFormat="1" ht="39.75" customHeight="1">
      <c r="A10" s="405"/>
      <c r="B10" s="406"/>
      <c r="C10" s="407">
        <v>2010</v>
      </c>
      <c r="D10" s="408" t="s">
        <v>60</v>
      </c>
      <c r="E10" s="409">
        <v>53800</v>
      </c>
      <c r="F10" s="370"/>
      <c r="G10" s="410"/>
      <c r="H10" s="410"/>
      <c r="I10" s="410"/>
      <c r="J10" s="22">
        <v>2983</v>
      </c>
      <c r="K10" s="22">
        <v>3596</v>
      </c>
      <c r="L10" s="22">
        <v>2893</v>
      </c>
      <c r="M10" s="22"/>
      <c r="N10" s="22">
        <v>3200</v>
      </c>
      <c r="O10" s="22"/>
      <c r="P10" s="22"/>
      <c r="Q10" s="22"/>
      <c r="R10" s="22"/>
      <c r="S10" s="22"/>
      <c r="T10" s="22"/>
      <c r="U10" s="22"/>
      <c r="V10" s="411"/>
      <c r="W10" s="26">
        <v>4010</v>
      </c>
      <c r="X10" s="27" t="s">
        <v>146</v>
      </c>
      <c r="Y10" s="21">
        <v>45893</v>
      </c>
    </row>
    <row r="11" spans="1:25" s="12" customFormat="1" ht="44.25" customHeight="1">
      <c r="A11" s="412"/>
      <c r="B11" s="413"/>
      <c r="C11" s="414"/>
      <c r="D11" s="415"/>
      <c r="E11" s="416"/>
      <c r="F11" s="370"/>
      <c r="G11" s="410"/>
      <c r="H11" s="410"/>
      <c r="I11" s="41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417"/>
      <c r="W11" s="26">
        <v>4110</v>
      </c>
      <c r="X11" s="27" t="s">
        <v>147</v>
      </c>
      <c r="Y11" s="21">
        <v>7907</v>
      </c>
    </row>
    <row r="12" spans="1:25" s="12" customFormat="1" ht="45" customHeight="1">
      <c r="A12" s="23">
        <v>751</v>
      </c>
      <c r="B12" s="9"/>
      <c r="C12" s="9"/>
      <c r="D12" s="10" t="s">
        <v>285</v>
      </c>
      <c r="E12" s="418">
        <f>E13</f>
        <v>1095</v>
      </c>
      <c r="F12" s="370"/>
      <c r="G12" s="410"/>
      <c r="H12" s="410"/>
      <c r="I12" s="41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419"/>
      <c r="W12" s="325"/>
      <c r="X12" s="420"/>
      <c r="Y12" s="45">
        <f>Y13</f>
        <v>1095</v>
      </c>
    </row>
    <row r="13" spans="1:25" s="12" customFormat="1" ht="42.75" customHeight="1">
      <c r="A13" s="421">
        <v>75101</v>
      </c>
      <c r="B13" s="422"/>
      <c r="C13" s="29"/>
      <c r="D13" s="30" t="s">
        <v>286</v>
      </c>
      <c r="E13" s="423">
        <f>E14</f>
        <v>1095</v>
      </c>
      <c r="F13" s="370"/>
      <c r="G13" s="410"/>
      <c r="H13" s="410"/>
      <c r="I13" s="41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9">
        <v>75101</v>
      </c>
      <c r="W13" s="26"/>
      <c r="X13" s="30" t="s">
        <v>286</v>
      </c>
      <c r="Y13" s="424">
        <f>Y14</f>
        <v>1095</v>
      </c>
    </row>
    <row r="14" spans="1:25" s="12" customFormat="1" ht="76.5">
      <c r="A14" s="425"/>
      <c r="B14" s="426"/>
      <c r="C14" s="18">
        <v>2010</v>
      </c>
      <c r="D14" s="20" t="s">
        <v>60</v>
      </c>
      <c r="E14" s="427">
        <v>1095</v>
      </c>
      <c r="F14" s="370"/>
      <c r="G14" s="410"/>
      <c r="H14" s="410"/>
      <c r="I14" s="41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6">
        <v>4300</v>
      </c>
      <c r="X14" s="27" t="s">
        <v>133</v>
      </c>
      <c r="Y14" s="427">
        <v>1095</v>
      </c>
    </row>
    <row r="15" spans="1:25" s="12" customFormat="1" ht="39.75" customHeight="1">
      <c r="A15" s="23">
        <v>754</v>
      </c>
      <c r="B15" s="23"/>
      <c r="C15" s="23"/>
      <c r="D15" s="10" t="s">
        <v>64</v>
      </c>
      <c r="E15" s="11">
        <f aca="true" t="shared" si="2" ref="E15:U15">E16</f>
        <v>2500</v>
      </c>
      <c r="F15" s="398">
        <f t="shared" si="2"/>
        <v>0</v>
      </c>
      <c r="G15" s="398">
        <f t="shared" si="2"/>
        <v>0</v>
      </c>
      <c r="H15" s="398">
        <f t="shared" si="2"/>
        <v>0</v>
      </c>
      <c r="I15" s="398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200</v>
      </c>
      <c r="N15" s="11">
        <f t="shared" si="2"/>
        <v>0</v>
      </c>
      <c r="O15" s="11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1">
        <f t="shared" si="2"/>
        <v>0</v>
      </c>
      <c r="T15" s="11">
        <f t="shared" si="2"/>
        <v>0</v>
      </c>
      <c r="U15" s="11">
        <f t="shared" si="2"/>
        <v>0</v>
      </c>
      <c r="V15" s="43"/>
      <c r="W15" s="399"/>
      <c r="X15" s="399"/>
      <c r="Y15" s="43">
        <f>Y16</f>
        <v>2500</v>
      </c>
    </row>
    <row r="16" spans="1:25" s="12" customFormat="1" ht="12.75">
      <c r="A16" s="400">
        <v>75414</v>
      </c>
      <c r="B16" s="401"/>
      <c r="C16" s="13"/>
      <c r="D16" s="15" t="s">
        <v>65</v>
      </c>
      <c r="E16" s="402">
        <f aca="true" t="shared" si="3" ref="E16:U16">SUM(E17)</f>
        <v>2500</v>
      </c>
      <c r="F16" s="403">
        <f t="shared" si="3"/>
        <v>0</v>
      </c>
      <c r="G16" s="403">
        <f t="shared" si="3"/>
        <v>0</v>
      </c>
      <c r="H16" s="403">
        <f t="shared" si="3"/>
        <v>0</v>
      </c>
      <c r="I16" s="403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200</v>
      </c>
      <c r="N16" s="16">
        <f t="shared" si="3"/>
        <v>0</v>
      </c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3">
        <v>75414</v>
      </c>
      <c r="W16" s="13"/>
      <c r="X16" s="15" t="s">
        <v>65</v>
      </c>
      <c r="Y16" s="404">
        <f>Y17</f>
        <v>2500</v>
      </c>
    </row>
    <row r="17" spans="1:25" s="12" customFormat="1" ht="84.75" customHeight="1">
      <c r="A17" s="428"/>
      <c r="B17" s="429"/>
      <c r="C17" s="18">
        <v>2010</v>
      </c>
      <c r="D17" s="20" t="s">
        <v>60</v>
      </c>
      <c r="E17" s="21">
        <v>2500</v>
      </c>
      <c r="F17" s="410"/>
      <c r="G17" s="410"/>
      <c r="H17" s="410"/>
      <c r="I17" s="410"/>
      <c r="J17" s="22"/>
      <c r="K17" s="22"/>
      <c r="L17" s="22"/>
      <c r="M17" s="22">
        <v>200</v>
      </c>
      <c r="N17" s="22"/>
      <c r="O17" s="22"/>
      <c r="P17" s="22"/>
      <c r="Q17" s="22"/>
      <c r="R17" s="22"/>
      <c r="S17" s="22"/>
      <c r="T17" s="22"/>
      <c r="U17" s="22"/>
      <c r="V17" s="22"/>
      <c r="W17" s="18">
        <v>4210</v>
      </c>
      <c r="X17" s="20" t="s">
        <v>131</v>
      </c>
      <c r="Y17" s="22">
        <v>2500</v>
      </c>
    </row>
    <row r="18" spans="1:25" s="12" customFormat="1" ht="12.75">
      <c r="A18" s="23">
        <v>852</v>
      </c>
      <c r="B18" s="23"/>
      <c r="C18" s="23"/>
      <c r="D18" s="10" t="s">
        <v>119</v>
      </c>
      <c r="E18" s="11">
        <f>E28+E26+E19</f>
        <v>2114500</v>
      </c>
      <c r="F18" s="398" t="e">
        <f>F28+#REF!+#REF!+#REF!+F26+#REF!+#REF!</f>
        <v>#REF!</v>
      </c>
      <c r="G18" s="398" t="e">
        <f>G28+#REF!+#REF!+#REF!+G26+#REF!+#REF!</f>
        <v>#REF!</v>
      </c>
      <c r="H18" s="398" t="e">
        <f>H28+#REF!+#REF!+#REF!+H26+#REF!+#REF!</f>
        <v>#REF!</v>
      </c>
      <c r="I18" s="398" t="e">
        <f>I28+#REF!+#REF!+#REF!+I26+#REF!+#REF!</f>
        <v>#REF!</v>
      </c>
      <c r="J18" s="11" t="e">
        <f>J28+#REF!+#REF!+#REF!+J26+#REF!+#REF!</f>
        <v>#REF!</v>
      </c>
      <c r="K18" s="11" t="e">
        <f>K28+#REF!+#REF!+#REF!+K26+#REF!+#REF!</f>
        <v>#REF!</v>
      </c>
      <c r="L18" s="11" t="e">
        <f>L28+#REF!+#REF!+#REF!+L26+#REF!+#REF!</f>
        <v>#REF!</v>
      </c>
      <c r="M18" s="11" t="e">
        <f>M28+#REF!+#REF!+#REF!+M26+#REF!+#REF!</f>
        <v>#REF!</v>
      </c>
      <c r="N18" s="11" t="e">
        <f>N28+#REF!+#REF!+#REF!+N26+#REF!+#REF!</f>
        <v>#REF!</v>
      </c>
      <c r="O18" s="11" t="e">
        <f>O28+#REF!+#REF!+#REF!+O26+#REF!+#REF!</f>
        <v>#REF!</v>
      </c>
      <c r="P18" s="11" t="e">
        <f>P28+#REF!+#REF!+#REF!+P26+#REF!+#REF!</f>
        <v>#REF!</v>
      </c>
      <c r="Q18" s="11" t="e">
        <f>Q28+#REF!+#REF!+#REF!+Q26+#REF!+#REF!</f>
        <v>#REF!</v>
      </c>
      <c r="R18" s="11" t="e">
        <f>R28+#REF!+#REF!+#REF!+R26+#REF!+#REF!</f>
        <v>#REF!</v>
      </c>
      <c r="S18" s="11" t="e">
        <f>S28+#REF!+#REF!+#REF!+S26+#REF!+#REF!</f>
        <v>#REF!</v>
      </c>
      <c r="T18" s="11" t="e">
        <f>T28+#REF!+#REF!+#REF!+T26+#REF!+#REF!</f>
        <v>#REF!</v>
      </c>
      <c r="U18" s="11" t="e">
        <f>U28+#REF!+#REF!+#REF!+U26+#REF!+#REF!</f>
        <v>#REF!</v>
      </c>
      <c r="V18" s="43"/>
      <c r="W18" s="399"/>
      <c r="X18" s="399"/>
      <c r="Y18" s="43">
        <f>Y28+Y26+Y19</f>
        <v>2114500</v>
      </c>
    </row>
    <row r="19" spans="1:25" s="435" customFormat="1" ht="55.5" customHeight="1">
      <c r="A19" s="430">
        <v>85212</v>
      </c>
      <c r="B19" s="431"/>
      <c r="C19" s="32"/>
      <c r="D19" s="15" t="s">
        <v>287</v>
      </c>
      <c r="E19" s="432">
        <f>SUM(E20:E24)</f>
        <v>2072600</v>
      </c>
      <c r="F19" s="433"/>
      <c r="G19" s="433"/>
      <c r="H19" s="433"/>
      <c r="I19" s="433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4">
        <v>85212</v>
      </c>
      <c r="W19" s="32"/>
      <c r="X19" s="15" t="s">
        <v>287</v>
      </c>
      <c r="Y19" s="432">
        <f>SUM(Y20:Y25)</f>
        <v>2072600</v>
      </c>
    </row>
    <row r="20" spans="1:25" s="435" customFormat="1" ht="18" customHeight="1">
      <c r="A20" s="436"/>
      <c r="B20" s="437"/>
      <c r="C20" s="407">
        <v>2010</v>
      </c>
      <c r="D20" s="408" t="s">
        <v>60</v>
      </c>
      <c r="E20" s="438">
        <v>2072600</v>
      </c>
      <c r="F20" s="433"/>
      <c r="G20" s="433"/>
      <c r="H20" s="433"/>
      <c r="I20" s="433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9"/>
      <c r="W20" s="18">
        <v>3110</v>
      </c>
      <c r="X20" s="20" t="s">
        <v>166</v>
      </c>
      <c r="Y20" s="37">
        <v>2010422</v>
      </c>
    </row>
    <row r="21" spans="1:25" s="435" customFormat="1" ht="29.25" customHeight="1">
      <c r="A21" s="440"/>
      <c r="B21" s="441"/>
      <c r="C21" s="442"/>
      <c r="D21" s="443"/>
      <c r="E21" s="444"/>
      <c r="F21" s="433"/>
      <c r="G21" s="433"/>
      <c r="H21" s="433"/>
      <c r="I21" s="433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45"/>
      <c r="W21" s="18">
        <v>4010</v>
      </c>
      <c r="X21" s="20" t="s">
        <v>146</v>
      </c>
      <c r="Y21" s="37">
        <v>39823</v>
      </c>
    </row>
    <row r="22" spans="1:25" s="435" customFormat="1" ht="28.5" customHeight="1">
      <c r="A22" s="440"/>
      <c r="B22" s="441"/>
      <c r="C22" s="442"/>
      <c r="D22" s="443"/>
      <c r="E22" s="444"/>
      <c r="F22" s="433"/>
      <c r="G22" s="433"/>
      <c r="H22" s="433"/>
      <c r="I22" s="433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45"/>
      <c r="W22" s="18">
        <v>4110</v>
      </c>
      <c r="X22" s="20" t="s">
        <v>147</v>
      </c>
      <c r="Y22" s="37">
        <v>6810</v>
      </c>
    </row>
    <row r="23" spans="1:25" s="435" customFormat="1" ht="27.75" customHeight="1">
      <c r="A23" s="440"/>
      <c r="B23" s="441"/>
      <c r="C23" s="442"/>
      <c r="D23" s="443"/>
      <c r="E23" s="444"/>
      <c r="F23" s="433"/>
      <c r="G23" s="433"/>
      <c r="H23" s="433"/>
      <c r="I23" s="433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45"/>
      <c r="W23" s="18">
        <v>4210</v>
      </c>
      <c r="X23" s="20" t="s">
        <v>131</v>
      </c>
      <c r="Y23" s="37">
        <v>5279</v>
      </c>
    </row>
    <row r="24" spans="1:25" s="435" customFormat="1" ht="13.5" customHeight="1">
      <c r="A24" s="440"/>
      <c r="B24" s="441"/>
      <c r="C24" s="442"/>
      <c r="D24" s="443"/>
      <c r="E24" s="444"/>
      <c r="F24" s="433"/>
      <c r="G24" s="433"/>
      <c r="H24" s="433"/>
      <c r="I24" s="433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45"/>
      <c r="W24" s="18">
        <v>4300</v>
      </c>
      <c r="X24" s="20" t="s">
        <v>133</v>
      </c>
      <c r="Y24" s="37">
        <v>10000</v>
      </c>
    </row>
    <row r="25" spans="1:25" s="435" customFormat="1" ht="18" customHeight="1">
      <c r="A25" s="446"/>
      <c r="B25" s="447"/>
      <c r="C25" s="414"/>
      <c r="D25" s="415"/>
      <c r="E25" s="448"/>
      <c r="F25" s="433"/>
      <c r="G25" s="433"/>
      <c r="H25" s="433"/>
      <c r="I25" s="433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49"/>
      <c r="W25" s="18">
        <v>4410</v>
      </c>
      <c r="X25" s="20" t="s">
        <v>150</v>
      </c>
      <c r="Y25" s="37">
        <v>266</v>
      </c>
    </row>
    <row r="26" spans="1:25" s="31" customFormat="1" ht="66" customHeight="1">
      <c r="A26" s="400">
        <v>85213</v>
      </c>
      <c r="B26" s="401"/>
      <c r="C26" s="13"/>
      <c r="D26" s="15" t="s">
        <v>288</v>
      </c>
      <c r="E26" s="450">
        <f>E27</f>
        <v>10300</v>
      </c>
      <c r="F26" s="451">
        <f aca="true" t="shared" si="4" ref="F26:K26">F27</f>
        <v>0</v>
      </c>
      <c r="G26" s="451">
        <f t="shared" si="4"/>
        <v>0</v>
      </c>
      <c r="H26" s="451">
        <f t="shared" si="4"/>
        <v>2500</v>
      </c>
      <c r="I26" s="451">
        <f t="shared" si="4"/>
        <v>0</v>
      </c>
      <c r="J26" s="28">
        <f t="shared" si="4"/>
        <v>1183</v>
      </c>
      <c r="K26" s="28">
        <f t="shared" si="4"/>
        <v>805</v>
      </c>
      <c r="L26" s="28">
        <f>L27</f>
        <v>582</v>
      </c>
      <c r="M26" s="28">
        <f>M27</f>
        <v>1183</v>
      </c>
      <c r="N26" s="28">
        <f>N27</f>
        <v>2163</v>
      </c>
      <c r="O26" s="28"/>
      <c r="P26" s="28"/>
      <c r="Q26" s="28"/>
      <c r="R26" s="28"/>
      <c r="S26" s="28"/>
      <c r="T26" s="28"/>
      <c r="U26" s="28"/>
      <c r="V26" s="13">
        <v>85213</v>
      </c>
      <c r="W26" s="13"/>
      <c r="X26" s="15" t="s">
        <v>288</v>
      </c>
      <c r="Y26" s="450">
        <f>Y27</f>
        <v>10300</v>
      </c>
    </row>
    <row r="27" spans="1:25" s="31" customFormat="1" ht="81" customHeight="1">
      <c r="A27" s="425"/>
      <c r="B27" s="426"/>
      <c r="C27" s="18">
        <v>2010</v>
      </c>
      <c r="D27" s="20" t="s">
        <v>60</v>
      </c>
      <c r="E27" s="33">
        <v>10300</v>
      </c>
      <c r="F27" s="451"/>
      <c r="G27" s="451"/>
      <c r="H27" s="34">
        <v>2500</v>
      </c>
      <c r="I27" s="451"/>
      <c r="J27" s="33">
        <v>1183</v>
      </c>
      <c r="K27" s="33">
        <v>805</v>
      </c>
      <c r="L27" s="33">
        <v>582</v>
      </c>
      <c r="M27" s="33">
        <v>1183</v>
      </c>
      <c r="N27" s="33">
        <v>2163</v>
      </c>
      <c r="O27" s="28"/>
      <c r="P27" s="28"/>
      <c r="Q27" s="28"/>
      <c r="R27" s="28"/>
      <c r="S27" s="28"/>
      <c r="T27" s="28"/>
      <c r="U27" s="28"/>
      <c r="V27" s="28"/>
      <c r="W27" s="18">
        <v>4130</v>
      </c>
      <c r="X27" s="20" t="s">
        <v>167</v>
      </c>
      <c r="Y27" s="33">
        <v>10300</v>
      </c>
    </row>
    <row r="28" spans="1:25" s="12" customFormat="1" ht="50.25" customHeight="1">
      <c r="A28" s="400">
        <v>85214</v>
      </c>
      <c r="B28" s="401"/>
      <c r="C28" s="13"/>
      <c r="D28" s="15" t="s">
        <v>289</v>
      </c>
      <c r="E28" s="402">
        <f aca="true" t="shared" si="5" ref="E28:U28">E29</f>
        <v>31600</v>
      </c>
      <c r="F28" s="403">
        <f t="shared" si="5"/>
        <v>0</v>
      </c>
      <c r="G28" s="403">
        <f t="shared" si="5"/>
        <v>53000</v>
      </c>
      <c r="H28" s="403">
        <f t="shared" si="5"/>
        <v>14800</v>
      </c>
      <c r="I28" s="403">
        <f t="shared" si="5"/>
        <v>0</v>
      </c>
      <c r="J28" s="16">
        <f t="shared" si="5"/>
        <v>20100</v>
      </c>
      <c r="K28" s="16">
        <f t="shared" si="5"/>
        <v>32427</v>
      </c>
      <c r="L28" s="16">
        <f t="shared" si="5"/>
        <v>22000</v>
      </c>
      <c r="M28" s="16">
        <f t="shared" si="5"/>
        <v>20100</v>
      </c>
      <c r="N28" s="16">
        <f t="shared" si="5"/>
        <v>29168</v>
      </c>
      <c r="O28" s="16">
        <f t="shared" si="5"/>
        <v>0</v>
      </c>
      <c r="P28" s="16">
        <f t="shared" si="5"/>
        <v>0</v>
      </c>
      <c r="Q28" s="16">
        <f t="shared" si="5"/>
        <v>0</v>
      </c>
      <c r="R28" s="16">
        <f t="shared" si="5"/>
        <v>0</v>
      </c>
      <c r="S28" s="16">
        <f t="shared" si="5"/>
        <v>0</v>
      </c>
      <c r="T28" s="16">
        <f t="shared" si="5"/>
        <v>0</v>
      </c>
      <c r="U28" s="16">
        <f t="shared" si="5"/>
        <v>0</v>
      </c>
      <c r="V28" s="13">
        <v>85214</v>
      </c>
      <c r="W28" s="13"/>
      <c r="X28" s="15" t="s">
        <v>289</v>
      </c>
      <c r="Y28" s="402">
        <f>Y29</f>
        <v>31600</v>
      </c>
    </row>
    <row r="29" spans="1:25" s="12" customFormat="1" ht="86.25" customHeight="1">
      <c r="A29" s="428"/>
      <c r="B29" s="429"/>
      <c r="C29" s="357">
        <v>2010</v>
      </c>
      <c r="D29" s="357" t="s">
        <v>60</v>
      </c>
      <c r="E29" s="358">
        <v>31600</v>
      </c>
      <c r="F29" s="452"/>
      <c r="G29" s="452">
        <v>53000</v>
      </c>
      <c r="H29" s="452">
        <v>14800</v>
      </c>
      <c r="I29" s="452"/>
      <c r="J29" s="21">
        <v>20100</v>
      </c>
      <c r="K29" s="21">
        <v>32427</v>
      </c>
      <c r="L29" s="21">
        <v>22000</v>
      </c>
      <c r="M29" s="21">
        <v>20100</v>
      </c>
      <c r="N29" s="21">
        <v>29168</v>
      </c>
      <c r="O29" s="21"/>
      <c r="P29" s="21"/>
      <c r="Q29" s="21"/>
      <c r="R29" s="21"/>
      <c r="S29" s="21"/>
      <c r="T29" s="21"/>
      <c r="U29" s="21"/>
      <c r="V29" s="453"/>
      <c r="W29" s="18">
        <v>3110</v>
      </c>
      <c r="X29" s="20" t="s">
        <v>166</v>
      </c>
      <c r="Y29" s="321">
        <v>31600</v>
      </c>
    </row>
    <row r="30" spans="1:25" s="12" customFormat="1" ht="12.75">
      <c r="A30" s="454"/>
      <c r="B30" s="455"/>
      <c r="C30" s="9"/>
      <c r="D30" s="23" t="s">
        <v>125</v>
      </c>
      <c r="E30" s="11">
        <f>E8+E15+E18+E12</f>
        <v>2171895</v>
      </c>
      <c r="F30" s="11" t="e">
        <f>F8+F15+#REF!+F18+#REF!</f>
        <v>#REF!</v>
      </c>
      <c r="G30" s="11" t="e">
        <f>G8+G15+#REF!+G18+#REF!</f>
        <v>#REF!</v>
      </c>
      <c r="H30" s="11" t="e">
        <f>H8+H15+#REF!+H18+#REF!</f>
        <v>#REF!</v>
      </c>
      <c r="I30" s="11" t="e">
        <f>I8+I15+#REF!+I18+#REF!</f>
        <v>#REF!</v>
      </c>
      <c r="J30" s="11" t="e">
        <f>J8+J15+#REF!+J18+#REF!</f>
        <v>#REF!</v>
      </c>
      <c r="K30" s="11" t="e">
        <f>K8+K15+#REF!+K18+#REF!</f>
        <v>#REF!</v>
      </c>
      <c r="L30" s="11" t="e">
        <f>L8+L15+#REF!+L18+#REF!</f>
        <v>#REF!</v>
      </c>
      <c r="M30" s="11" t="e">
        <f>M8+M15+#REF!+M18+#REF!</f>
        <v>#REF!</v>
      </c>
      <c r="N30" s="11" t="e">
        <f>N8+N15+#REF!+N18+#REF!</f>
        <v>#REF!</v>
      </c>
      <c r="O30" s="11" t="e">
        <f>O8+O15+#REF!+O18+#REF!</f>
        <v>#REF!</v>
      </c>
      <c r="P30" s="11" t="e">
        <f>P8+P15+#REF!+P18+#REF!</f>
        <v>#REF!</v>
      </c>
      <c r="Q30" s="11" t="e">
        <f>Q8+Q15+#REF!+Q18+#REF!</f>
        <v>#REF!</v>
      </c>
      <c r="R30" s="11" t="e">
        <f>R8+R15+#REF!+R18+#REF!</f>
        <v>#REF!</v>
      </c>
      <c r="S30" s="11" t="e">
        <f>S8+S15+#REF!+S18+#REF!</f>
        <v>#REF!</v>
      </c>
      <c r="T30" s="11" t="e">
        <f>T8+T15+#REF!+T18+#REF!</f>
        <v>#REF!</v>
      </c>
      <c r="U30" s="11" t="e">
        <f>U8+U15+#REF!+U18+#REF!</f>
        <v>#REF!</v>
      </c>
      <c r="V30" s="456"/>
      <c r="W30" s="457"/>
      <c r="X30" s="399"/>
      <c r="Y30" s="43">
        <f>Y8+Y15+Y18+Y12</f>
        <v>2171895</v>
      </c>
    </row>
    <row r="31" spans="5:25" s="12" customFormat="1" ht="12.75">
      <c r="E31" s="458"/>
      <c r="F31" s="384"/>
      <c r="G31" s="384"/>
      <c r="H31" s="384"/>
      <c r="I31" s="384"/>
      <c r="Y31" s="35"/>
    </row>
    <row r="32" spans="5:25" s="12" customFormat="1" ht="12.75">
      <c r="E32" s="459"/>
      <c r="F32" s="460"/>
      <c r="G32" s="460"/>
      <c r="H32" s="460"/>
      <c r="I32" s="46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Y32" s="35"/>
    </row>
    <row r="33" spans="5:25" s="12" customFormat="1" ht="12.75">
      <c r="E33" s="459"/>
      <c r="F33" s="460"/>
      <c r="G33" s="460"/>
      <c r="H33" s="460"/>
      <c r="I33" s="460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Y33" s="35"/>
    </row>
    <row r="34" spans="5:25" s="12" customFormat="1" ht="12.75">
      <c r="E34" s="458"/>
      <c r="F34" s="384"/>
      <c r="G34" s="384"/>
      <c r="H34" s="384"/>
      <c r="I34" s="384"/>
      <c r="Y34" s="35"/>
    </row>
    <row r="35" spans="5:25" s="12" customFormat="1" ht="12.75">
      <c r="E35" s="458"/>
      <c r="F35" s="384"/>
      <c r="G35" s="384"/>
      <c r="H35" s="384"/>
      <c r="I35" s="384"/>
      <c r="Y35" s="35"/>
    </row>
    <row r="36" spans="5:25" s="12" customFormat="1" ht="12.75">
      <c r="E36" s="458"/>
      <c r="F36" s="384"/>
      <c r="G36" s="384"/>
      <c r="H36" s="384"/>
      <c r="I36" s="384"/>
      <c r="Y36" s="35"/>
    </row>
    <row r="37" spans="5:25" s="12" customFormat="1" ht="12.75">
      <c r="E37" s="458"/>
      <c r="F37" s="384"/>
      <c r="G37" s="384"/>
      <c r="H37" s="384"/>
      <c r="I37" s="384"/>
      <c r="Y37" s="35"/>
    </row>
    <row r="38" spans="5:25" s="12" customFormat="1" ht="12.75">
      <c r="E38" s="458"/>
      <c r="F38" s="384"/>
      <c r="G38" s="384"/>
      <c r="H38" s="384"/>
      <c r="I38" s="384"/>
      <c r="Y38" s="35"/>
    </row>
    <row r="39" ht="12.75">
      <c r="Y39" s="461"/>
    </row>
    <row r="40" ht="12.75">
      <c r="Y40" s="461"/>
    </row>
    <row r="41" ht="12.75">
      <c r="Y41" s="461"/>
    </row>
    <row r="42" ht="12.75">
      <c r="Y42" s="461"/>
    </row>
    <row r="43" ht="12.75">
      <c r="Y43" s="461"/>
    </row>
    <row r="44" ht="12.75">
      <c r="Y44" s="461"/>
    </row>
    <row r="45" ht="12.75">
      <c r="Y45" s="461"/>
    </row>
    <row r="46" ht="12.75">
      <c r="Y46" s="461"/>
    </row>
    <row r="47" ht="12.75">
      <c r="Y47" s="461"/>
    </row>
    <row r="48" ht="12.75">
      <c r="Y48" s="461"/>
    </row>
    <row r="49" ht="12.75">
      <c r="Y49" s="461"/>
    </row>
    <row r="50" ht="12.75">
      <c r="Y50" s="461"/>
    </row>
    <row r="51" ht="12.75">
      <c r="Y51" s="461"/>
    </row>
    <row r="52" ht="12.75">
      <c r="Y52" s="461"/>
    </row>
    <row r="53" ht="12.75">
      <c r="Y53" s="461"/>
    </row>
    <row r="54" ht="12.75">
      <c r="Y54" s="461"/>
    </row>
    <row r="55" ht="12.75">
      <c r="Y55" s="461"/>
    </row>
    <row r="56" ht="12.75">
      <c r="Y56" s="461"/>
    </row>
    <row r="57" ht="12.75">
      <c r="Y57" s="461"/>
    </row>
    <row r="58" ht="12.75">
      <c r="Y58" s="461"/>
    </row>
    <row r="59" ht="12.75">
      <c r="Y59" s="461"/>
    </row>
    <row r="60" ht="12.75">
      <c r="Y60" s="461"/>
    </row>
    <row r="61" ht="12.75">
      <c r="Y61" s="461"/>
    </row>
  </sheetData>
  <mergeCells count="25">
    <mergeCell ref="A30:B30"/>
    <mergeCell ref="V30:W30"/>
    <mergeCell ref="A26:B26"/>
    <mergeCell ref="A27:B27"/>
    <mergeCell ref="A28:B28"/>
    <mergeCell ref="A29:B29"/>
    <mergeCell ref="C20:C25"/>
    <mergeCell ref="D20:D25"/>
    <mergeCell ref="E20:E25"/>
    <mergeCell ref="V20:V25"/>
    <mergeCell ref="A16:B16"/>
    <mergeCell ref="A17:B17"/>
    <mergeCell ref="A19:B19"/>
    <mergeCell ref="A20:B25"/>
    <mergeCell ref="E10:E11"/>
    <mergeCell ref="V10:V11"/>
    <mergeCell ref="A13:B13"/>
    <mergeCell ref="A14:B14"/>
    <mergeCell ref="X1:Y2"/>
    <mergeCell ref="A3:Y3"/>
    <mergeCell ref="A4:Y4"/>
    <mergeCell ref="A9:B9"/>
    <mergeCell ref="A10:B11"/>
    <mergeCell ref="C10:C11"/>
    <mergeCell ref="D10:D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7"/>
  <sheetViews>
    <sheetView zoomScale="150" zoomScaleNormal="150" workbookViewId="0" topLeftCell="A1">
      <selection activeCell="G34" sqref="G34"/>
    </sheetView>
  </sheetViews>
  <sheetFormatPr defaultColWidth="9.140625" defaultRowHeight="12.75"/>
  <cols>
    <col min="1" max="1" width="4.421875" style="46" customWidth="1"/>
    <col min="2" max="2" width="6.7109375" style="46" customWidth="1"/>
    <col min="3" max="3" width="25.28125" style="46" customWidth="1"/>
    <col min="4" max="4" width="15.140625" style="46" customWidth="1"/>
    <col min="5" max="5" width="11.57421875" style="46" customWidth="1"/>
    <col min="6" max="6" width="17.28125" style="46" customWidth="1"/>
    <col min="7" max="7" width="15.8515625" style="46" customWidth="1"/>
    <col min="8" max="11" width="9.140625" style="46" customWidth="1"/>
    <col min="12" max="12" width="7.8515625" style="46" customWidth="1"/>
    <col min="13" max="13" width="19.28125" style="46" customWidth="1"/>
    <col min="14" max="14" width="14.57421875" style="46" customWidth="1"/>
    <col min="15" max="15" width="14.140625" style="46" customWidth="1"/>
    <col min="16" max="16" width="14.421875" style="46" customWidth="1"/>
    <col min="17" max="17" width="14.57421875" style="46" customWidth="1"/>
    <col min="18" max="18" width="13.140625" style="46" customWidth="1"/>
    <col min="19" max="19" width="17.28125" style="46" customWidth="1"/>
    <col min="20" max="16384" width="9.140625" style="46" customWidth="1"/>
  </cols>
  <sheetData>
    <row r="2" spans="6:8" ht="24.75" customHeight="1">
      <c r="F2" s="344" t="s">
        <v>290</v>
      </c>
      <c r="G2" s="344"/>
      <c r="H2" s="36"/>
    </row>
    <row r="3" spans="7:8" ht="31.5" customHeight="1">
      <c r="G3" s="36"/>
      <c r="H3" s="36"/>
    </row>
    <row r="4" ht="12.75">
      <c r="G4" s="347"/>
    </row>
    <row r="5" spans="2:7" ht="15.75" customHeight="1">
      <c r="B5" s="257" t="s">
        <v>291</v>
      </c>
      <c r="C5" s="257"/>
      <c r="D5" s="257"/>
      <c r="E5" s="257"/>
      <c r="F5" s="257"/>
      <c r="G5" s="257"/>
    </row>
    <row r="6" spans="2:7" ht="12.75">
      <c r="B6" s="257"/>
      <c r="C6" s="257"/>
      <c r="D6" s="257"/>
      <c r="E6" s="257"/>
      <c r="F6" s="257"/>
      <c r="G6" s="257"/>
    </row>
    <row r="8" spans="2:7" ht="12.75" customHeight="1">
      <c r="B8" s="462" t="s">
        <v>176</v>
      </c>
      <c r="C8" s="462" t="s">
        <v>177</v>
      </c>
      <c r="D8" s="463" t="s">
        <v>178</v>
      </c>
      <c r="E8" s="463" t="s">
        <v>36</v>
      </c>
      <c r="F8" s="463" t="s">
        <v>19</v>
      </c>
      <c r="G8" s="463" t="s">
        <v>179</v>
      </c>
    </row>
    <row r="9" spans="2:7" s="12" customFormat="1" ht="12.75">
      <c r="B9" s="464"/>
      <c r="C9" s="464"/>
      <c r="D9" s="465"/>
      <c r="E9" s="465"/>
      <c r="F9" s="465"/>
      <c r="G9" s="465"/>
    </row>
    <row r="10" spans="2:7" ht="12.75" customHeight="1">
      <c r="B10" s="466"/>
      <c r="C10" s="466"/>
      <c r="D10" s="467"/>
      <c r="E10" s="467"/>
      <c r="F10" s="467"/>
      <c r="G10" s="467"/>
    </row>
    <row r="11" spans="2:7" ht="12.75">
      <c r="B11" s="47"/>
      <c r="C11" s="47"/>
      <c r="D11" s="47"/>
      <c r="E11" s="47"/>
      <c r="F11" s="47"/>
      <c r="G11" s="47"/>
    </row>
    <row r="12" spans="2:7" s="3" customFormat="1" ht="38.25">
      <c r="B12" s="13">
        <v>400</v>
      </c>
      <c r="C12" s="15" t="s">
        <v>43</v>
      </c>
      <c r="D12" s="49">
        <v>604885</v>
      </c>
      <c r="E12" s="49"/>
      <c r="F12" s="49">
        <f>D12+E12</f>
        <v>604885</v>
      </c>
      <c r="G12" s="70">
        <v>604885</v>
      </c>
    </row>
    <row r="13" spans="2:7" s="3" customFormat="1" ht="12.75">
      <c r="B13" s="13"/>
      <c r="C13" s="51" t="s">
        <v>180</v>
      </c>
      <c r="D13" s="50">
        <v>30000</v>
      </c>
      <c r="E13" s="50"/>
      <c r="F13" s="468">
        <f aca="true" t="shared" si="0" ref="F13:F19">D13+E13</f>
        <v>30000</v>
      </c>
      <c r="G13" s="50"/>
    </row>
    <row r="14" spans="2:7" s="3" customFormat="1" ht="12.75">
      <c r="B14" s="13">
        <v>600</v>
      </c>
      <c r="C14" s="52" t="s">
        <v>46</v>
      </c>
      <c r="D14" s="49">
        <v>174200</v>
      </c>
      <c r="E14" s="49"/>
      <c r="F14" s="49">
        <f t="shared" si="0"/>
        <v>174200</v>
      </c>
      <c r="G14" s="49">
        <v>174200</v>
      </c>
    </row>
    <row r="15" spans="2:7" s="3" customFormat="1" ht="12.75">
      <c r="B15" s="13"/>
      <c r="C15" s="51" t="s">
        <v>180</v>
      </c>
      <c r="D15" s="50">
        <v>174200</v>
      </c>
      <c r="E15" s="50"/>
      <c r="F15" s="468">
        <f t="shared" si="0"/>
        <v>174200</v>
      </c>
      <c r="G15" s="50"/>
    </row>
    <row r="16" spans="2:7" s="3" customFormat="1" ht="12.75">
      <c r="B16" s="13">
        <v>700</v>
      </c>
      <c r="C16" s="15" t="s">
        <v>48</v>
      </c>
      <c r="D16" s="49">
        <v>283100</v>
      </c>
      <c r="E16" s="49"/>
      <c r="F16" s="49">
        <f t="shared" si="0"/>
        <v>283100</v>
      </c>
      <c r="G16" s="70">
        <v>283100</v>
      </c>
    </row>
    <row r="17" spans="2:7" s="3" customFormat="1" ht="12.75">
      <c r="B17" s="13"/>
      <c r="C17" s="51" t="s">
        <v>180</v>
      </c>
      <c r="D17" s="50">
        <v>140000</v>
      </c>
      <c r="E17" s="53">
        <v>-140000</v>
      </c>
      <c r="F17" s="468">
        <f t="shared" si="0"/>
        <v>0</v>
      </c>
      <c r="G17" s="50"/>
    </row>
    <row r="18" spans="2:7" s="3" customFormat="1" ht="25.5">
      <c r="B18" s="13">
        <v>900</v>
      </c>
      <c r="C18" s="15" t="s">
        <v>181</v>
      </c>
      <c r="D18" s="49">
        <v>1124936</v>
      </c>
      <c r="E18" s="49"/>
      <c r="F18" s="49">
        <f t="shared" si="0"/>
        <v>1124936</v>
      </c>
      <c r="G18" s="49">
        <v>1124936</v>
      </c>
    </row>
    <row r="19" spans="2:7" s="3" customFormat="1" ht="12.75">
      <c r="B19" s="13"/>
      <c r="C19" s="51" t="s">
        <v>180</v>
      </c>
      <c r="D19" s="50">
        <v>132000</v>
      </c>
      <c r="E19" s="50"/>
      <c r="F19" s="468">
        <f t="shared" si="0"/>
        <v>132000</v>
      </c>
      <c r="G19" s="53"/>
    </row>
    <row r="20" spans="2:7" s="54" customFormat="1" ht="15.75">
      <c r="B20" s="55"/>
      <c r="C20" s="56"/>
      <c r="D20" s="57">
        <f>D12+D16+D18+D14</f>
        <v>2187121</v>
      </c>
      <c r="E20" s="57">
        <f>E12+E16+E18+E14</f>
        <v>0</v>
      </c>
      <c r="F20" s="57">
        <f>F12+F16+F18+F14</f>
        <v>2187121</v>
      </c>
      <c r="G20" s="57">
        <f>G12+G16+G18+G14</f>
        <v>2187121</v>
      </c>
    </row>
    <row r="21" spans="4:7" ht="12.75">
      <c r="D21" s="48"/>
      <c r="E21" s="48"/>
      <c r="F21" s="48"/>
      <c r="G21" s="48"/>
    </row>
    <row r="22" spans="4:7" ht="12.75">
      <c r="D22" s="48"/>
      <c r="E22" s="48"/>
      <c r="F22" s="48"/>
      <c r="G22" s="48"/>
    </row>
    <row r="23" spans="4:7" ht="12.75">
      <c r="D23" s="48"/>
      <c r="E23" s="48"/>
      <c r="F23" s="48"/>
      <c r="G23" s="48"/>
    </row>
    <row r="25" spans="4:6" ht="12.75">
      <c r="D25" s="58"/>
      <c r="E25" s="58"/>
      <c r="F25" s="58"/>
    </row>
    <row r="26" spans="4:6" ht="12.75">
      <c r="D26" s="48"/>
      <c r="E26" s="48"/>
      <c r="F26" s="48"/>
    </row>
    <row r="27" spans="4:6" ht="12.75">
      <c r="D27" s="48"/>
      <c r="E27" s="48"/>
      <c r="F27" s="48"/>
    </row>
  </sheetData>
  <mergeCells count="8">
    <mergeCell ref="B5:G6"/>
    <mergeCell ref="B8:B10"/>
    <mergeCell ref="C8:C10"/>
    <mergeCell ref="D8:D10"/>
    <mergeCell ref="E8:E10"/>
    <mergeCell ref="F8:F10"/>
    <mergeCell ref="G8:G10"/>
    <mergeCell ref="F2:G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8"/>
  <sheetViews>
    <sheetView workbookViewId="0" topLeftCell="A1">
      <selection activeCell="I16" sqref="I16"/>
    </sheetView>
  </sheetViews>
  <sheetFormatPr defaultColWidth="9.140625" defaultRowHeight="12.75"/>
  <cols>
    <col min="1" max="1" width="2.28125" style="128" customWidth="1"/>
    <col min="2" max="2" width="5.28125" style="128" customWidth="1"/>
    <col min="3" max="3" width="7.28125" style="128" customWidth="1"/>
    <col min="4" max="4" width="4.8515625" style="128" customWidth="1"/>
    <col min="5" max="5" width="23.7109375" style="128" customWidth="1"/>
    <col min="6" max="6" width="18.421875" style="128" customWidth="1"/>
    <col min="7" max="7" width="11.00390625" style="532" customWidth="1"/>
    <col min="8" max="8" width="13.28125" style="128" customWidth="1"/>
    <col min="9" max="9" width="34.421875" style="533" customWidth="1"/>
    <col min="10" max="16384" width="9.140625" style="128" customWidth="1"/>
  </cols>
  <sheetData>
    <row r="1" spans="2:9" ht="24.75" customHeight="1">
      <c r="B1" s="469" t="s">
        <v>292</v>
      </c>
      <c r="C1" s="129"/>
      <c r="D1" s="470"/>
      <c r="F1" s="471"/>
      <c r="G1" s="472"/>
      <c r="H1" s="471"/>
      <c r="I1" s="344" t="s">
        <v>293</v>
      </c>
    </row>
    <row r="2" spans="2:9" ht="6" customHeight="1" thickBot="1">
      <c r="B2" s="469"/>
      <c r="C2" s="129"/>
      <c r="D2" s="470"/>
      <c r="F2" s="471"/>
      <c r="G2" s="472"/>
      <c r="H2" s="471"/>
      <c r="I2" s="344"/>
    </row>
    <row r="3" spans="2:9" s="71" customFormat="1" ht="15.75" customHeight="1">
      <c r="B3" s="473" t="s">
        <v>32</v>
      </c>
      <c r="C3" s="474" t="s">
        <v>126</v>
      </c>
      <c r="D3" s="474" t="s">
        <v>34</v>
      </c>
      <c r="E3" s="474" t="s">
        <v>35</v>
      </c>
      <c r="F3" s="475" t="s">
        <v>294</v>
      </c>
      <c r="G3" s="476" t="s">
        <v>36</v>
      </c>
      <c r="H3" s="475" t="s">
        <v>295</v>
      </c>
      <c r="I3" s="477"/>
    </row>
    <row r="4" spans="2:9" s="478" customFormat="1" ht="67.5" customHeight="1" thickBot="1">
      <c r="B4" s="479"/>
      <c r="C4" s="480"/>
      <c r="D4" s="480"/>
      <c r="E4" s="480"/>
      <c r="F4" s="475"/>
      <c r="G4" s="476"/>
      <c r="H4" s="475"/>
      <c r="I4" s="481"/>
    </row>
    <row r="5" spans="2:9" ht="12.75">
      <c r="B5" s="482"/>
      <c r="C5" s="483"/>
      <c r="D5" s="483"/>
      <c r="E5" s="483"/>
      <c r="F5" s="484"/>
      <c r="G5" s="485"/>
      <c r="H5" s="486"/>
      <c r="I5" s="487"/>
    </row>
    <row r="6" spans="2:9" ht="51" customHeight="1" hidden="1">
      <c r="B6" s="482"/>
      <c r="C6" s="483"/>
      <c r="D6" s="483"/>
      <c r="E6" s="483"/>
      <c r="F6" s="488" t="s">
        <v>296</v>
      </c>
      <c r="G6" s="489"/>
      <c r="H6" s="490"/>
      <c r="I6" s="487"/>
    </row>
    <row r="7" spans="2:9" ht="12.75">
      <c r="B7" s="491" t="s">
        <v>127</v>
      </c>
      <c r="C7" s="492"/>
      <c r="D7" s="492"/>
      <c r="E7" s="493" t="s">
        <v>128</v>
      </c>
      <c r="F7" s="494">
        <f>F8</f>
        <v>229500</v>
      </c>
      <c r="G7" s="495">
        <f>G8</f>
        <v>20060</v>
      </c>
      <c r="H7" s="494">
        <f>H8</f>
        <v>249560</v>
      </c>
      <c r="I7" s="496"/>
    </row>
    <row r="8" spans="2:9" s="71" customFormat="1" ht="25.5">
      <c r="B8" s="329"/>
      <c r="C8" s="65" t="s">
        <v>134</v>
      </c>
      <c r="D8" s="24"/>
      <c r="E8" s="25" t="s">
        <v>135</v>
      </c>
      <c r="F8" s="319">
        <f>SUM(F9:F9)</f>
        <v>229500</v>
      </c>
      <c r="G8" s="320">
        <f>SUM(G9:G9)</f>
        <v>20060</v>
      </c>
      <c r="H8" s="319">
        <f>SUM(H9:H9)</f>
        <v>249560</v>
      </c>
      <c r="I8" s="497"/>
    </row>
    <row r="9" spans="2:9" s="71" customFormat="1" ht="120">
      <c r="B9" s="498"/>
      <c r="C9" s="499"/>
      <c r="D9" s="26">
        <v>6050</v>
      </c>
      <c r="E9" s="27" t="s">
        <v>136</v>
      </c>
      <c r="F9" s="500">
        <f>30000+10000+70000+31500+9000+24000+55000</f>
        <v>229500</v>
      </c>
      <c r="G9" s="501">
        <v>20060</v>
      </c>
      <c r="H9" s="500">
        <f>F9+G9</f>
        <v>249560</v>
      </c>
      <c r="I9" s="497" t="s">
        <v>297</v>
      </c>
    </row>
    <row r="10" spans="2:9" s="71" customFormat="1" ht="12.75">
      <c r="B10" s="324">
        <v>600</v>
      </c>
      <c r="C10" s="502"/>
      <c r="D10" s="502"/>
      <c r="E10" s="326" t="s">
        <v>46</v>
      </c>
      <c r="F10" s="327">
        <f>F14+F11</f>
        <v>280000</v>
      </c>
      <c r="G10" s="328">
        <f>G14+G11</f>
        <v>0</v>
      </c>
      <c r="H10" s="327">
        <f>H14+H11</f>
        <v>280000</v>
      </c>
      <c r="I10" s="503"/>
    </row>
    <row r="11" spans="2:9" s="118" customFormat="1" ht="12.75" hidden="1">
      <c r="B11" s="333"/>
      <c r="C11" s="24">
        <v>60014</v>
      </c>
      <c r="D11" s="24"/>
      <c r="E11" s="25" t="s">
        <v>7</v>
      </c>
      <c r="F11" s="336">
        <f>F13</f>
        <v>0</v>
      </c>
      <c r="G11" s="504">
        <f>G13</f>
        <v>0</v>
      </c>
      <c r="H11" s="336">
        <f>H13</f>
        <v>0</v>
      </c>
      <c r="I11" s="505"/>
    </row>
    <row r="12" spans="2:9" s="118" customFormat="1" ht="80.25" customHeight="1" hidden="1">
      <c r="B12" s="333"/>
      <c r="C12" s="24"/>
      <c r="D12" s="26">
        <v>6300</v>
      </c>
      <c r="E12" s="27" t="s">
        <v>24</v>
      </c>
      <c r="F12" s="336"/>
      <c r="G12" s="504"/>
      <c r="H12" s="336"/>
      <c r="I12" s="505"/>
    </row>
    <row r="13" spans="2:9" s="118" customFormat="1" ht="36" hidden="1">
      <c r="B13" s="333"/>
      <c r="C13" s="26"/>
      <c r="D13" s="26">
        <v>6050</v>
      </c>
      <c r="E13" s="27" t="s">
        <v>136</v>
      </c>
      <c r="F13" s="317"/>
      <c r="G13" s="318"/>
      <c r="H13" s="317"/>
      <c r="I13" s="505" t="s">
        <v>298</v>
      </c>
    </row>
    <row r="14" spans="2:9" s="71" customFormat="1" ht="19.5" customHeight="1">
      <c r="B14" s="329"/>
      <c r="C14" s="24">
        <v>60016</v>
      </c>
      <c r="D14" s="24"/>
      <c r="E14" s="25" t="s">
        <v>47</v>
      </c>
      <c r="F14" s="319">
        <f>SUM(F15:F15)</f>
        <v>280000</v>
      </c>
      <c r="G14" s="320">
        <f>SUM(G15:G15)</f>
        <v>0</v>
      </c>
      <c r="H14" s="319">
        <f>SUM(H15:H15)</f>
        <v>280000</v>
      </c>
      <c r="I14" s="506" t="s">
        <v>299</v>
      </c>
    </row>
    <row r="15" spans="2:9" s="71" customFormat="1" ht="48" customHeight="1">
      <c r="B15" s="498"/>
      <c r="C15" s="499"/>
      <c r="D15" s="26">
        <v>6050</v>
      </c>
      <c r="E15" s="27" t="s">
        <v>136</v>
      </c>
      <c r="F15" s="321">
        <f>240000+40000</f>
        <v>280000</v>
      </c>
      <c r="G15" s="322"/>
      <c r="H15" s="500">
        <f>F15+G15</f>
        <v>280000</v>
      </c>
      <c r="I15" s="507"/>
    </row>
    <row r="16" spans="2:9" s="71" customFormat="1" ht="12.75">
      <c r="B16" s="324">
        <v>700</v>
      </c>
      <c r="C16" s="502"/>
      <c r="D16" s="502"/>
      <c r="E16" s="326" t="s">
        <v>48</v>
      </c>
      <c r="F16" s="327">
        <f>F18</f>
        <v>450000</v>
      </c>
      <c r="G16" s="328">
        <f>G18</f>
        <v>132265</v>
      </c>
      <c r="H16" s="327">
        <f>H18</f>
        <v>582265</v>
      </c>
      <c r="I16" s="503"/>
    </row>
    <row r="17" spans="2:9" s="471" customFormat="1" ht="76.5" customHeight="1" hidden="1">
      <c r="B17" s="508"/>
      <c r="C17" s="509"/>
      <c r="D17" s="26">
        <v>6210</v>
      </c>
      <c r="E17" s="27" t="s">
        <v>8</v>
      </c>
      <c r="F17" s="321"/>
      <c r="G17" s="322"/>
      <c r="H17" s="321"/>
      <c r="I17" s="510"/>
    </row>
    <row r="18" spans="2:9" s="511" customFormat="1" ht="25.5">
      <c r="B18" s="333"/>
      <c r="C18" s="24">
        <v>70005</v>
      </c>
      <c r="D18" s="24"/>
      <c r="E18" s="25" t="s">
        <v>49</v>
      </c>
      <c r="F18" s="319">
        <f>SUM(F19:F20)</f>
        <v>450000</v>
      </c>
      <c r="G18" s="320">
        <f>SUM(G19:G20)</f>
        <v>132265</v>
      </c>
      <c r="H18" s="319">
        <f>SUM(H19:H20)</f>
        <v>582265</v>
      </c>
      <c r="I18" s="512"/>
    </row>
    <row r="19" spans="2:9" s="511" customFormat="1" ht="25.5">
      <c r="B19" s="333"/>
      <c r="C19" s="334"/>
      <c r="D19" s="26">
        <v>6050</v>
      </c>
      <c r="E19" s="27" t="s">
        <v>136</v>
      </c>
      <c r="F19" s="317">
        <v>180000</v>
      </c>
      <c r="G19" s="318"/>
      <c r="H19" s="108">
        <f>F19+G19</f>
        <v>180000</v>
      </c>
      <c r="I19" s="513" t="s">
        <v>145</v>
      </c>
    </row>
    <row r="20" spans="2:9" s="511" customFormat="1" ht="38.25">
      <c r="B20" s="333"/>
      <c r="C20" s="334"/>
      <c r="D20" s="26">
        <v>6060</v>
      </c>
      <c r="E20" s="27" t="s">
        <v>162</v>
      </c>
      <c r="F20" s="317">
        <f>40000+230000</f>
        <v>270000</v>
      </c>
      <c r="G20" s="318">
        <v>132265</v>
      </c>
      <c r="H20" s="108">
        <f>F20+G20</f>
        <v>402265</v>
      </c>
      <c r="I20" s="513" t="s">
        <v>300</v>
      </c>
    </row>
    <row r="21" spans="2:9" s="71" customFormat="1" ht="12.75">
      <c r="B21" s="324">
        <v>750</v>
      </c>
      <c r="C21" s="502"/>
      <c r="D21" s="502"/>
      <c r="E21" s="326" t="s">
        <v>58</v>
      </c>
      <c r="F21" s="327">
        <f>F22+F24</f>
        <v>82200</v>
      </c>
      <c r="G21" s="328">
        <f>G22+G24</f>
        <v>36840</v>
      </c>
      <c r="H21" s="327">
        <f>H22+H24</f>
        <v>119040</v>
      </c>
      <c r="I21" s="503"/>
    </row>
    <row r="22" spans="2:9" s="71" customFormat="1" ht="12.75">
      <c r="B22" s="329"/>
      <c r="C22" s="24">
        <v>75023</v>
      </c>
      <c r="D22" s="24"/>
      <c r="E22" s="25" t="s">
        <v>61</v>
      </c>
      <c r="F22" s="319">
        <f>SUM(F23:F23)</f>
        <v>82200</v>
      </c>
      <c r="G22" s="320">
        <f>SUM(G23:G23)</f>
        <v>0</v>
      </c>
      <c r="H22" s="319">
        <f>SUM(H23:H23)</f>
        <v>82200</v>
      </c>
      <c r="I22" s="497"/>
    </row>
    <row r="23" spans="2:9" s="71" customFormat="1" ht="38.25" customHeight="1">
      <c r="B23" s="329"/>
      <c r="C23" s="26"/>
      <c r="D23" s="26">
        <v>6060</v>
      </c>
      <c r="E23" s="27" t="s">
        <v>162</v>
      </c>
      <c r="F23" s="321">
        <f>60200+22000</f>
        <v>82200</v>
      </c>
      <c r="G23" s="322"/>
      <c r="H23" s="500">
        <f>F23+G23</f>
        <v>82200</v>
      </c>
      <c r="I23" s="497" t="s">
        <v>301</v>
      </c>
    </row>
    <row r="24" spans="2:9" s="71" customFormat="1" ht="38.25" customHeight="1">
      <c r="B24" s="329"/>
      <c r="C24" s="24">
        <v>75095</v>
      </c>
      <c r="D24" s="24"/>
      <c r="E24" s="25" t="s">
        <v>40</v>
      </c>
      <c r="F24" s="319">
        <f>F25+F26</f>
        <v>0</v>
      </c>
      <c r="G24" s="320">
        <f>G25+G26</f>
        <v>36840</v>
      </c>
      <c r="H24" s="319">
        <f>H25+H26</f>
        <v>36840</v>
      </c>
      <c r="I24" s="497"/>
    </row>
    <row r="25" spans="2:9" s="71" customFormat="1" ht="38.25" customHeight="1">
      <c r="B25" s="329"/>
      <c r="C25" s="26"/>
      <c r="D25" s="26">
        <v>6050</v>
      </c>
      <c r="E25" s="27" t="s">
        <v>136</v>
      </c>
      <c r="F25" s="321"/>
      <c r="G25" s="322">
        <v>10000</v>
      </c>
      <c r="H25" s="108">
        <f>F25+G25</f>
        <v>10000</v>
      </c>
      <c r="I25" s="514" t="s">
        <v>17</v>
      </c>
    </row>
    <row r="26" spans="2:9" s="71" customFormat="1" ht="38.25" customHeight="1">
      <c r="B26" s="329"/>
      <c r="C26" s="26"/>
      <c r="D26" s="26">
        <v>6060</v>
      </c>
      <c r="E26" s="27" t="s">
        <v>162</v>
      </c>
      <c r="F26" s="321"/>
      <c r="G26" s="322">
        <v>26840</v>
      </c>
      <c r="H26" s="108">
        <f>F26+G26</f>
        <v>26840</v>
      </c>
      <c r="I26" s="214" t="s">
        <v>302</v>
      </c>
    </row>
    <row r="27" spans="2:9" s="71" customFormat="1" ht="25.5">
      <c r="B27" s="324">
        <v>754</v>
      </c>
      <c r="C27" s="502"/>
      <c r="D27" s="502"/>
      <c r="E27" s="326" t="s">
        <v>64</v>
      </c>
      <c r="F27" s="327">
        <f>F28</f>
        <v>10000</v>
      </c>
      <c r="G27" s="328">
        <f>G28</f>
        <v>0</v>
      </c>
      <c r="H27" s="327">
        <f>H28</f>
        <v>10000</v>
      </c>
      <c r="I27" s="503"/>
    </row>
    <row r="28" spans="2:9" s="71" customFormat="1" ht="12.75">
      <c r="B28" s="329"/>
      <c r="C28" s="24">
        <v>75412</v>
      </c>
      <c r="D28" s="24"/>
      <c r="E28" s="25" t="s">
        <v>159</v>
      </c>
      <c r="F28" s="319">
        <f>SUM(F29:F29)</f>
        <v>10000</v>
      </c>
      <c r="G28" s="320">
        <f>SUM(G29:G29)</f>
        <v>0</v>
      </c>
      <c r="H28" s="319">
        <f>SUM(H29:H29)</f>
        <v>10000</v>
      </c>
      <c r="I28" s="497"/>
    </row>
    <row r="29" spans="2:9" s="71" customFormat="1" ht="63.75" customHeight="1">
      <c r="B29" s="329"/>
      <c r="C29" s="24"/>
      <c r="D29" s="26">
        <v>6230</v>
      </c>
      <c r="E29" s="27" t="s">
        <v>160</v>
      </c>
      <c r="F29" s="321">
        <v>10000</v>
      </c>
      <c r="G29" s="322"/>
      <c r="H29" s="321">
        <v>10000</v>
      </c>
      <c r="I29" s="497" t="s">
        <v>303</v>
      </c>
    </row>
    <row r="30" spans="2:9" s="71" customFormat="1" ht="12.75">
      <c r="B30" s="324">
        <v>801</v>
      </c>
      <c r="C30" s="502"/>
      <c r="D30" s="502"/>
      <c r="E30" s="326" t="s">
        <v>107</v>
      </c>
      <c r="F30" s="327">
        <f>F32+F34</f>
        <v>65000</v>
      </c>
      <c r="G30" s="331">
        <f>G32+G34</f>
        <v>-8000</v>
      </c>
      <c r="H30" s="327">
        <f>H32+H34</f>
        <v>57000</v>
      </c>
      <c r="I30" s="503"/>
    </row>
    <row r="31" spans="2:9" s="71" customFormat="1" ht="25.5" hidden="1">
      <c r="B31" s="329"/>
      <c r="C31" s="26"/>
      <c r="D31" s="26">
        <v>6050</v>
      </c>
      <c r="E31" s="27" t="s">
        <v>136</v>
      </c>
      <c r="F31" s="321"/>
      <c r="G31" s="322"/>
      <c r="H31" s="321"/>
      <c r="I31" s="497" t="s">
        <v>304</v>
      </c>
    </row>
    <row r="32" spans="2:9" s="71" customFormat="1" ht="12.75">
      <c r="B32" s="329"/>
      <c r="C32" s="24">
        <v>80104</v>
      </c>
      <c r="D32" s="24"/>
      <c r="E32" s="25" t="s">
        <v>109</v>
      </c>
      <c r="F32" s="319">
        <f>SUM(F33:F33)</f>
        <v>15000</v>
      </c>
      <c r="G32" s="320">
        <f>SUM(G33:G33)</f>
        <v>0</v>
      </c>
      <c r="H32" s="319">
        <f>SUM(H33:H33)</f>
        <v>15000</v>
      </c>
      <c r="I32" s="497"/>
    </row>
    <row r="33" spans="2:9" s="71" customFormat="1" ht="30.75" customHeight="1">
      <c r="B33" s="329"/>
      <c r="C33" s="26"/>
      <c r="D33" s="26">
        <v>6050</v>
      </c>
      <c r="E33" s="27" t="s">
        <v>136</v>
      </c>
      <c r="F33" s="321">
        <v>15000</v>
      </c>
      <c r="G33" s="322"/>
      <c r="H33" s="500">
        <f>F33+G33</f>
        <v>15000</v>
      </c>
      <c r="I33" s="497" t="s">
        <v>305</v>
      </c>
    </row>
    <row r="34" spans="2:9" s="71" customFormat="1" ht="12.75">
      <c r="B34" s="329"/>
      <c r="C34" s="24">
        <v>80110</v>
      </c>
      <c r="D34" s="24"/>
      <c r="E34" s="25" t="s">
        <v>112</v>
      </c>
      <c r="F34" s="319">
        <f>SUM(F35:F35)</f>
        <v>50000</v>
      </c>
      <c r="G34" s="339">
        <f>SUM(G35:G35)</f>
        <v>-8000</v>
      </c>
      <c r="H34" s="319">
        <f>SUM(H35:H35)</f>
        <v>42000</v>
      </c>
      <c r="I34" s="497"/>
    </row>
    <row r="35" spans="2:9" s="71" customFormat="1" ht="29.25" customHeight="1">
      <c r="B35" s="329"/>
      <c r="C35" s="24"/>
      <c r="D35" s="26">
        <v>6050</v>
      </c>
      <c r="E35" s="27" t="s">
        <v>136</v>
      </c>
      <c r="F35" s="321">
        <v>50000</v>
      </c>
      <c r="G35" s="340">
        <v>-8000</v>
      </c>
      <c r="H35" s="500">
        <f>F35+G35</f>
        <v>42000</v>
      </c>
      <c r="I35" s="497" t="s">
        <v>306</v>
      </c>
    </row>
    <row r="36" spans="2:9" s="71" customFormat="1" ht="75.75" customHeight="1" hidden="1">
      <c r="B36" s="329"/>
      <c r="C36" s="24"/>
      <c r="D36" s="26">
        <v>6300</v>
      </c>
      <c r="E36" s="27" t="s">
        <v>28</v>
      </c>
      <c r="F36" s="319"/>
      <c r="G36" s="320"/>
      <c r="H36" s="319"/>
      <c r="I36" s="497"/>
    </row>
    <row r="37" spans="2:9" s="71" customFormat="1" ht="25.5">
      <c r="B37" s="324">
        <v>900</v>
      </c>
      <c r="C37" s="502"/>
      <c r="D37" s="502"/>
      <c r="E37" s="326" t="s">
        <v>123</v>
      </c>
      <c r="F37" s="327">
        <f>F40+F42+F38</f>
        <v>435000</v>
      </c>
      <c r="G37" s="328">
        <f>G40+G42+G38</f>
        <v>25440</v>
      </c>
      <c r="H37" s="327">
        <f>H40+H42+H38</f>
        <v>460440</v>
      </c>
      <c r="I37" s="503"/>
    </row>
    <row r="38" spans="2:9" s="118" customFormat="1" ht="25.5">
      <c r="B38" s="333"/>
      <c r="C38" s="24">
        <v>90001</v>
      </c>
      <c r="D38" s="24"/>
      <c r="E38" s="25" t="s">
        <v>124</v>
      </c>
      <c r="F38" s="336">
        <f>F39</f>
        <v>285000</v>
      </c>
      <c r="G38" s="504">
        <f>G39</f>
        <v>5440</v>
      </c>
      <c r="H38" s="336">
        <f>H39</f>
        <v>290440</v>
      </c>
      <c r="I38" s="515"/>
    </row>
    <row r="39" spans="2:9" s="118" customFormat="1" ht="48">
      <c r="B39" s="333"/>
      <c r="C39" s="334"/>
      <c r="D39" s="26">
        <v>6050</v>
      </c>
      <c r="E39" s="27" t="s">
        <v>136</v>
      </c>
      <c r="F39" s="317">
        <f>125000+160000</f>
        <v>285000</v>
      </c>
      <c r="G39" s="318">
        <v>5440</v>
      </c>
      <c r="H39" s="500">
        <f>F39+G39</f>
        <v>290440</v>
      </c>
      <c r="I39" s="515" t="s">
        <v>307</v>
      </c>
    </row>
    <row r="40" spans="2:9" s="71" customFormat="1" ht="25.5">
      <c r="B40" s="329"/>
      <c r="C40" s="24">
        <v>90015</v>
      </c>
      <c r="D40" s="24"/>
      <c r="E40" s="25" t="s">
        <v>173</v>
      </c>
      <c r="F40" s="319">
        <f>SUM(F41:F41)</f>
        <v>148000</v>
      </c>
      <c r="G40" s="320">
        <f>SUM(G41:G41)</f>
        <v>20000</v>
      </c>
      <c r="H40" s="319">
        <f>SUM(H41:H41)</f>
        <v>168000</v>
      </c>
      <c r="I40" s="497"/>
    </row>
    <row r="41" spans="2:9" s="71" customFormat="1" ht="72.75" customHeight="1">
      <c r="B41" s="329"/>
      <c r="C41" s="26"/>
      <c r="D41" s="26">
        <v>6050</v>
      </c>
      <c r="E41" s="27" t="s">
        <v>136</v>
      </c>
      <c r="F41" s="321">
        <v>148000</v>
      </c>
      <c r="G41" s="322">
        <v>20000</v>
      </c>
      <c r="H41" s="500">
        <f>F41+G41</f>
        <v>168000</v>
      </c>
      <c r="I41" s="497" t="s">
        <v>308</v>
      </c>
    </row>
    <row r="42" spans="2:9" s="71" customFormat="1" ht="12.75">
      <c r="B42" s="329"/>
      <c r="C42" s="24">
        <v>90095</v>
      </c>
      <c r="D42" s="24"/>
      <c r="E42" s="25" t="s">
        <v>40</v>
      </c>
      <c r="F42" s="319">
        <f>SUM(F43:F43)</f>
        <v>2000</v>
      </c>
      <c r="G42" s="320">
        <f>SUM(G43:G43)</f>
        <v>0</v>
      </c>
      <c r="H42" s="319">
        <f>SUM(H43:H43)</f>
        <v>2000</v>
      </c>
      <c r="I42" s="497"/>
    </row>
    <row r="43" spans="2:9" s="71" customFormat="1" ht="25.5">
      <c r="B43" s="329"/>
      <c r="C43" s="26"/>
      <c r="D43" s="26">
        <v>6050</v>
      </c>
      <c r="E43" s="27" t="s">
        <v>136</v>
      </c>
      <c r="F43" s="321">
        <v>2000</v>
      </c>
      <c r="G43" s="322"/>
      <c r="H43" s="500">
        <f>F43+G43</f>
        <v>2000</v>
      </c>
      <c r="I43" s="497" t="s">
        <v>309</v>
      </c>
    </row>
    <row r="44" spans="2:9" s="71" customFormat="1" ht="13.5" thickBot="1">
      <c r="B44" s="516"/>
      <c r="C44" s="517"/>
      <c r="D44" s="517"/>
      <c r="E44" s="518" t="s">
        <v>125</v>
      </c>
      <c r="F44" s="519">
        <f>F7+F10+F16+F21+F27+F30+F37</f>
        <v>1551700</v>
      </c>
      <c r="G44" s="520">
        <f>G7+G10+G16+G21+G27+G30+G37</f>
        <v>206605</v>
      </c>
      <c r="H44" s="521">
        <f>H7+H10+H16+H21+H27+H30+H37</f>
        <v>1758305</v>
      </c>
      <c r="I44" s="522"/>
    </row>
    <row r="45" spans="6:9" s="71" customFormat="1" ht="12.75">
      <c r="F45" s="523"/>
      <c r="G45" s="524"/>
      <c r="H45" s="523"/>
      <c r="I45" s="525"/>
    </row>
    <row r="46" spans="5:9" s="71" customFormat="1" ht="15.75">
      <c r="E46" s="526"/>
      <c r="F46" s="527"/>
      <c r="G46" s="528"/>
      <c r="H46" s="527"/>
      <c r="I46" s="525"/>
    </row>
    <row r="47" spans="4:9" s="71" customFormat="1" ht="12.75">
      <c r="D47" s="529"/>
      <c r="E47" s="523"/>
      <c r="G47" s="530"/>
      <c r="I47" s="531"/>
    </row>
    <row r="48" spans="7:9" s="71" customFormat="1" ht="12.75">
      <c r="G48" s="530"/>
      <c r="I48" s="531"/>
    </row>
    <row r="49" spans="5:9" s="71" customFormat="1" ht="12.75">
      <c r="E49" s="523"/>
      <c r="F49" s="523"/>
      <c r="G49" s="524"/>
      <c r="H49" s="523"/>
      <c r="I49" s="531"/>
    </row>
    <row r="50" spans="6:9" s="71" customFormat="1" ht="12.75">
      <c r="F50" s="523"/>
      <c r="G50" s="524"/>
      <c r="H50" s="523"/>
      <c r="I50" s="531"/>
    </row>
    <row r="51" spans="6:9" s="71" customFormat="1" ht="12.75">
      <c r="F51" s="523"/>
      <c r="G51" s="524"/>
      <c r="H51" s="523"/>
      <c r="I51" s="531"/>
    </row>
    <row r="52" spans="6:9" s="71" customFormat="1" ht="12.75">
      <c r="F52" s="523"/>
      <c r="G52" s="524"/>
      <c r="H52" s="523"/>
      <c r="I52" s="531"/>
    </row>
    <row r="53" spans="6:9" s="71" customFormat="1" ht="12.75">
      <c r="F53" s="523"/>
      <c r="G53" s="524"/>
      <c r="H53" s="523"/>
      <c r="I53" s="531"/>
    </row>
    <row r="54" spans="6:9" s="71" customFormat="1" ht="12.75">
      <c r="F54" s="523"/>
      <c r="G54" s="524"/>
      <c r="H54" s="523"/>
      <c r="I54" s="531"/>
    </row>
    <row r="55" spans="6:9" s="71" customFormat="1" ht="12.75">
      <c r="F55" s="523"/>
      <c r="G55" s="524"/>
      <c r="H55" s="523"/>
      <c r="I55" s="531"/>
    </row>
    <row r="56" spans="6:9" s="71" customFormat="1" ht="12.75">
      <c r="F56" s="523"/>
      <c r="G56" s="524"/>
      <c r="H56" s="523"/>
      <c r="I56" s="531"/>
    </row>
    <row r="57" spans="7:9" s="71" customFormat="1" ht="12.75">
      <c r="G57" s="530"/>
      <c r="I57" s="531"/>
    </row>
    <row r="58" spans="7:9" s="71" customFormat="1" ht="12.75">
      <c r="G58" s="530"/>
      <c r="I58" s="531"/>
    </row>
  </sheetData>
  <mergeCells count="10">
    <mergeCell ref="I14:I15"/>
    <mergeCell ref="I1:I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2"/>
  <sheetViews>
    <sheetView tabSelected="1" workbookViewId="0" topLeftCell="A1">
      <selection activeCell="Y7" sqref="Y7"/>
    </sheetView>
  </sheetViews>
  <sheetFormatPr defaultColWidth="9.140625" defaultRowHeight="34.5" customHeight="1"/>
  <cols>
    <col min="1" max="1" width="1.8515625" style="66" customWidth="1"/>
    <col min="2" max="2" width="3.57421875" style="66" customWidth="1"/>
    <col min="3" max="3" width="11.57421875" style="66" customWidth="1"/>
    <col min="4" max="4" width="9.140625" style="66" customWidth="1"/>
    <col min="5" max="5" width="6.7109375" style="66" customWidth="1"/>
    <col min="6" max="6" width="14.28125" style="66" customWidth="1"/>
    <col min="7" max="7" width="14.57421875" style="66" hidden="1" customWidth="1"/>
    <col min="8" max="8" width="11.57421875" style="66" customWidth="1"/>
    <col min="9" max="9" width="13.421875" style="66" customWidth="1"/>
    <col min="10" max="12" width="12.7109375" style="66" hidden="1" customWidth="1"/>
    <col min="13" max="13" width="12.8515625" style="66" hidden="1" customWidth="1"/>
    <col min="14" max="14" width="14.421875" style="66" hidden="1" customWidth="1"/>
    <col min="15" max="15" width="12.7109375" style="66" hidden="1" customWidth="1"/>
    <col min="16" max="16" width="14.7109375" style="66" customWidth="1"/>
    <col min="17" max="17" width="11.421875" style="66" hidden="1" customWidth="1"/>
    <col min="18" max="18" width="13.8515625" style="66" hidden="1" customWidth="1"/>
    <col min="19" max="19" width="14.140625" style="66" hidden="1" customWidth="1"/>
    <col min="20" max="20" width="13.140625" style="66" hidden="1" customWidth="1"/>
    <col min="21" max="21" width="12.00390625" style="66" customWidth="1"/>
    <col min="22" max="22" width="8.421875" style="66" customWidth="1"/>
    <col min="23" max="23" width="7.28125" style="66" customWidth="1"/>
    <col min="24" max="24" width="10.140625" style="66" customWidth="1"/>
    <col min="25" max="25" width="13.57421875" style="66" customWidth="1"/>
    <col min="26" max="26" width="11.421875" style="66" customWidth="1"/>
    <col min="27" max="27" width="6.28125" style="66" customWidth="1"/>
    <col min="28" max="28" width="13.140625" style="66" customWidth="1"/>
    <col min="29" max="31" width="9.140625" style="66" hidden="1" customWidth="1"/>
    <col min="32" max="32" width="10.421875" style="66" hidden="1" customWidth="1"/>
    <col min="33" max="35" width="9.140625" style="66" hidden="1" customWidth="1"/>
    <col min="36" max="36" width="10.7109375" style="66" hidden="1" customWidth="1"/>
    <col min="37" max="39" width="9.140625" style="66" hidden="1" customWidth="1"/>
    <col min="40" max="40" width="11.00390625" style="66" hidden="1" customWidth="1"/>
    <col min="41" max="43" width="9.140625" style="66" hidden="1" customWidth="1"/>
    <col min="44" max="44" width="11.00390625" style="66" hidden="1" customWidth="1"/>
    <col min="45" max="47" width="9.140625" style="66" hidden="1" customWidth="1"/>
    <col min="48" max="48" width="11.28125" style="66" hidden="1" customWidth="1"/>
    <col min="49" max="51" width="9.140625" style="66" hidden="1" customWidth="1"/>
    <col min="52" max="52" width="10.8515625" style="66" hidden="1" customWidth="1"/>
    <col min="53" max="53" width="14.421875" style="66" customWidth="1"/>
    <col min="54" max="54" width="12.421875" style="66" customWidth="1"/>
    <col min="55" max="55" width="6.57421875" style="66" customWidth="1"/>
    <col min="56" max="56" width="12.28125" style="66" customWidth="1"/>
    <col min="57" max="16384" width="9.140625" style="66" customWidth="1"/>
  </cols>
  <sheetData>
    <row r="1" spans="3:60" s="128" customFormat="1" ht="26.25" customHeight="1">
      <c r="C1" s="534" t="s">
        <v>182</v>
      </c>
      <c r="D1" s="534"/>
      <c r="E1" s="534"/>
      <c r="F1" s="534"/>
      <c r="G1" s="534"/>
      <c r="H1" s="71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295"/>
      <c r="AB1" s="295"/>
      <c r="AC1" s="295"/>
      <c r="AD1" s="295"/>
      <c r="AE1" s="295"/>
      <c r="AF1" s="295"/>
      <c r="BB1" s="535" t="s">
        <v>310</v>
      </c>
      <c r="BC1" s="535"/>
      <c r="BD1" s="535"/>
      <c r="BE1" s="69"/>
      <c r="BF1" s="69"/>
      <c r="BG1" s="69"/>
      <c r="BH1" s="69"/>
    </row>
    <row r="2" spans="4:56" ht="11.25" customHeight="1">
      <c r="D2" s="72"/>
      <c r="G2" s="71"/>
      <c r="H2" s="71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BB2" s="68"/>
      <c r="BC2" s="536"/>
      <c r="BD2" s="536"/>
    </row>
    <row r="3" spans="2:56" ht="13.5" customHeight="1">
      <c r="B3" s="279" t="s">
        <v>183</v>
      </c>
      <c r="C3" s="279" t="s">
        <v>184</v>
      </c>
      <c r="D3" s="298" t="s">
        <v>185</v>
      </c>
      <c r="E3" s="279" t="s">
        <v>186</v>
      </c>
      <c r="F3" s="301" t="s">
        <v>187</v>
      </c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4" t="s">
        <v>188</v>
      </c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6"/>
      <c r="AC3" s="74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6"/>
      <c r="BA3" s="77"/>
      <c r="BB3" s="78"/>
      <c r="BC3" s="79"/>
      <c r="BD3" s="80"/>
    </row>
    <row r="4" spans="2:56" ht="21" customHeight="1">
      <c r="B4" s="296"/>
      <c r="C4" s="296"/>
      <c r="D4" s="299"/>
      <c r="E4" s="296"/>
      <c r="F4" s="270" t="s">
        <v>189</v>
      </c>
      <c r="G4" s="67"/>
      <c r="H4" s="81"/>
      <c r="I4" s="81"/>
      <c r="J4" s="81"/>
      <c r="K4" s="81"/>
      <c r="L4" s="81"/>
      <c r="M4" s="81"/>
      <c r="N4" s="81"/>
      <c r="O4" s="82"/>
      <c r="P4" s="81"/>
      <c r="Q4" s="290">
        <v>2005</v>
      </c>
      <c r="R4" s="290"/>
      <c r="S4" s="290"/>
      <c r="T4" s="291"/>
      <c r="U4" s="83"/>
      <c r="V4" s="84">
        <v>2007</v>
      </c>
      <c r="W4" s="84"/>
      <c r="X4" s="85"/>
      <c r="Y4" s="281">
        <v>2008</v>
      </c>
      <c r="Z4" s="282"/>
      <c r="AA4" s="282"/>
      <c r="AB4" s="283"/>
      <c r="AC4" s="287">
        <v>2008</v>
      </c>
      <c r="AD4" s="288"/>
      <c r="AE4" s="288"/>
      <c r="AF4" s="289"/>
      <c r="AG4" s="292">
        <v>2009</v>
      </c>
      <c r="AH4" s="293"/>
      <c r="AI4" s="293"/>
      <c r="AJ4" s="294"/>
      <c r="AK4" s="281">
        <v>2010</v>
      </c>
      <c r="AL4" s="282"/>
      <c r="AM4" s="282"/>
      <c r="AN4" s="283"/>
      <c r="AO4" s="284">
        <v>2011</v>
      </c>
      <c r="AP4" s="285"/>
      <c r="AQ4" s="285"/>
      <c r="AR4" s="286"/>
      <c r="AS4" s="281">
        <v>2012</v>
      </c>
      <c r="AT4" s="282"/>
      <c r="AU4" s="282"/>
      <c r="AV4" s="283"/>
      <c r="AW4" s="287">
        <v>2013</v>
      </c>
      <c r="AX4" s="288"/>
      <c r="AY4" s="288"/>
      <c r="AZ4" s="289"/>
      <c r="BA4" s="276">
        <v>2009</v>
      </c>
      <c r="BB4" s="277"/>
      <c r="BC4" s="277"/>
      <c r="BD4" s="278"/>
    </row>
    <row r="5" spans="2:56" ht="22.5" customHeight="1">
      <c r="B5" s="296"/>
      <c r="C5" s="296"/>
      <c r="D5" s="299"/>
      <c r="E5" s="296"/>
      <c r="F5" s="307"/>
      <c r="G5" s="73" t="s">
        <v>190</v>
      </c>
      <c r="H5" s="279">
        <v>2007</v>
      </c>
      <c r="I5" s="279">
        <v>2008</v>
      </c>
      <c r="J5" s="279">
        <v>2008</v>
      </c>
      <c r="K5" s="279">
        <v>2009</v>
      </c>
      <c r="L5" s="279">
        <v>2010</v>
      </c>
      <c r="M5" s="279">
        <v>2011</v>
      </c>
      <c r="N5" s="279">
        <v>2012</v>
      </c>
      <c r="O5" s="279">
        <v>2013</v>
      </c>
      <c r="P5" s="270">
        <v>2009</v>
      </c>
      <c r="Q5" s="86"/>
      <c r="R5" s="87"/>
      <c r="S5" s="88"/>
      <c r="T5" s="89"/>
      <c r="U5" s="272" t="s">
        <v>191</v>
      </c>
      <c r="V5" s="274" t="s">
        <v>192</v>
      </c>
      <c r="W5" s="274" t="s">
        <v>193</v>
      </c>
      <c r="X5" s="266" t="s">
        <v>194</v>
      </c>
      <c r="Y5" s="268" t="s">
        <v>191</v>
      </c>
      <c r="Z5" s="260" t="s">
        <v>192</v>
      </c>
      <c r="AA5" s="260" t="s">
        <v>193</v>
      </c>
      <c r="AB5" s="260" t="s">
        <v>194</v>
      </c>
      <c r="AC5" s="90"/>
      <c r="AD5" s="90"/>
      <c r="AE5" s="91"/>
      <c r="AF5" s="91"/>
      <c r="AG5" s="92"/>
      <c r="AH5" s="92"/>
      <c r="AI5" s="93"/>
      <c r="AJ5" s="93"/>
      <c r="AK5" s="94"/>
      <c r="AL5" s="94"/>
      <c r="AM5" s="95"/>
      <c r="AN5" s="95"/>
      <c r="AO5" s="96"/>
      <c r="AP5" s="96"/>
      <c r="AQ5" s="97"/>
      <c r="AR5" s="97"/>
      <c r="AS5" s="94"/>
      <c r="AT5" s="94"/>
      <c r="AU5" s="95"/>
      <c r="AV5" s="95"/>
      <c r="AW5" s="90"/>
      <c r="AX5" s="90"/>
      <c r="AY5" s="91"/>
      <c r="AZ5" s="91"/>
      <c r="BA5" s="262" t="s">
        <v>191</v>
      </c>
      <c r="BB5" s="264" t="s">
        <v>192</v>
      </c>
      <c r="BC5" s="264" t="s">
        <v>193</v>
      </c>
      <c r="BD5" s="258" t="s">
        <v>194</v>
      </c>
    </row>
    <row r="6" spans="2:56" ht="43.5" customHeight="1">
      <c r="B6" s="296"/>
      <c r="C6" s="297"/>
      <c r="D6" s="300"/>
      <c r="E6" s="297"/>
      <c r="F6" s="308"/>
      <c r="G6" s="98" t="s">
        <v>311</v>
      </c>
      <c r="H6" s="280"/>
      <c r="I6" s="280"/>
      <c r="J6" s="280"/>
      <c r="K6" s="280"/>
      <c r="L6" s="280"/>
      <c r="M6" s="280"/>
      <c r="N6" s="280"/>
      <c r="O6" s="280"/>
      <c r="P6" s="271"/>
      <c r="Q6" s="87" t="s">
        <v>191</v>
      </c>
      <c r="R6" s="87" t="s">
        <v>192</v>
      </c>
      <c r="S6" s="99" t="s">
        <v>193</v>
      </c>
      <c r="T6" s="100" t="s">
        <v>194</v>
      </c>
      <c r="U6" s="273"/>
      <c r="V6" s="275"/>
      <c r="W6" s="275"/>
      <c r="X6" s="267"/>
      <c r="Y6" s="269"/>
      <c r="Z6" s="261"/>
      <c r="AA6" s="261"/>
      <c r="AB6" s="261"/>
      <c r="AC6" s="90" t="s">
        <v>191</v>
      </c>
      <c r="AD6" s="90" t="s">
        <v>192</v>
      </c>
      <c r="AE6" s="101" t="s">
        <v>193</v>
      </c>
      <c r="AF6" s="101" t="s">
        <v>194</v>
      </c>
      <c r="AG6" s="92" t="s">
        <v>191</v>
      </c>
      <c r="AH6" s="92" t="s">
        <v>192</v>
      </c>
      <c r="AI6" s="102" t="s">
        <v>193</v>
      </c>
      <c r="AJ6" s="102" t="s">
        <v>194</v>
      </c>
      <c r="AK6" s="94" t="s">
        <v>191</v>
      </c>
      <c r="AL6" s="94" t="s">
        <v>192</v>
      </c>
      <c r="AM6" s="103" t="s">
        <v>193</v>
      </c>
      <c r="AN6" s="103" t="s">
        <v>194</v>
      </c>
      <c r="AO6" s="96" t="s">
        <v>191</v>
      </c>
      <c r="AP6" s="96" t="s">
        <v>192</v>
      </c>
      <c r="AQ6" s="104" t="s">
        <v>193</v>
      </c>
      <c r="AR6" s="104" t="s">
        <v>194</v>
      </c>
      <c r="AS6" s="94" t="s">
        <v>191</v>
      </c>
      <c r="AT6" s="94" t="s">
        <v>192</v>
      </c>
      <c r="AU6" s="103" t="s">
        <v>193</v>
      </c>
      <c r="AV6" s="103" t="s">
        <v>194</v>
      </c>
      <c r="AW6" s="90" t="s">
        <v>191</v>
      </c>
      <c r="AX6" s="90" t="s">
        <v>192</v>
      </c>
      <c r="AY6" s="101" t="s">
        <v>193</v>
      </c>
      <c r="AZ6" s="101" t="s">
        <v>194</v>
      </c>
      <c r="BA6" s="263"/>
      <c r="BB6" s="265"/>
      <c r="BC6" s="265"/>
      <c r="BD6" s="259"/>
    </row>
    <row r="7" spans="2:56" ht="57" customHeight="1">
      <c r="B7" s="537">
        <v>1</v>
      </c>
      <c r="C7" s="25" t="s">
        <v>196</v>
      </c>
      <c r="D7" s="105" t="s">
        <v>195</v>
      </c>
      <c r="E7" s="106" t="s">
        <v>31</v>
      </c>
      <c r="F7" s="107">
        <v>3055000</v>
      </c>
      <c r="G7" s="108">
        <v>0</v>
      </c>
      <c r="H7" s="108">
        <v>55000</v>
      </c>
      <c r="I7" s="108">
        <v>3000000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/>
      <c r="Q7" s="109">
        <v>0</v>
      </c>
      <c r="R7" s="109">
        <v>0</v>
      </c>
      <c r="S7" s="109">
        <v>0</v>
      </c>
      <c r="T7" s="109">
        <v>0</v>
      </c>
      <c r="U7" s="110">
        <v>55000</v>
      </c>
      <c r="V7" s="110">
        <v>0</v>
      </c>
      <c r="W7" s="110">
        <v>0</v>
      </c>
      <c r="X7" s="110">
        <v>0</v>
      </c>
      <c r="Y7" s="111">
        <v>1000000</v>
      </c>
      <c r="Z7" s="111">
        <v>0</v>
      </c>
      <c r="AA7" s="111">
        <v>0</v>
      </c>
      <c r="AB7" s="111">
        <v>2000000</v>
      </c>
      <c r="AC7" s="112"/>
      <c r="AD7" s="112"/>
      <c r="AE7" s="112"/>
      <c r="AF7" s="112"/>
      <c r="AG7" s="113"/>
      <c r="AH7" s="113"/>
      <c r="AI7" s="113"/>
      <c r="AJ7" s="113"/>
      <c r="AK7" s="111"/>
      <c r="AL7" s="111"/>
      <c r="AM7" s="111"/>
      <c r="AN7" s="111"/>
      <c r="AO7" s="110"/>
      <c r="AP7" s="110"/>
      <c r="AQ7" s="110"/>
      <c r="AR7" s="110"/>
      <c r="AS7" s="111"/>
      <c r="AT7" s="111"/>
      <c r="AU7" s="111"/>
      <c r="AV7" s="111"/>
      <c r="AW7" s="112"/>
      <c r="AX7" s="112"/>
      <c r="AY7" s="112"/>
      <c r="AZ7" s="112"/>
      <c r="BA7" s="109">
        <v>0</v>
      </c>
      <c r="BB7" s="109">
        <v>0</v>
      </c>
      <c r="BC7" s="109">
        <v>0</v>
      </c>
      <c r="BD7" s="109">
        <v>0</v>
      </c>
    </row>
    <row r="8" spans="2:56" ht="36" customHeight="1" hidden="1">
      <c r="B8" s="537"/>
      <c r="C8" s="538" t="s">
        <v>312</v>
      </c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39"/>
      <c r="BC8" s="539"/>
      <c r="BD8" s="540"/>
    </row>
    <row r="9" spans="2:56" ht="59.25" customHeight="1">
      <c r="B9" s="537">
        <v>2</v>
      </c>
      <c r="C9" s="116" t="s">
        <v>197</v>
      </c>
      <c r="D9" s="105" t="s">
        <v>195</v>
      </c>
      <c r="E9" s="106" t="s">
        <v>200</v>
      </c>
      <c r="F9" s="107">
        <v>1215808</v>
      </c>
      <c r="G9" s="108">
        <v>9930.8</v>
      </c>
      <c r="H9" s="108">
        <v>30000</v>
      </c>
      <c r="I9" s="108">
        <v>50000</v>
      </c>
      <c r="J9" s="108">
        <v>200000</v>
      </c>
      <c r="K9" s="108">
        <v>550342</v>
      </c>
      <c r="L9" s="108">
        <v>0</v>
      </c>
      <c r="M9" s="108">
        <v>0</v>
      </c>
      <c r="N9" s="108">
        <v>0</v>
      </c>
      <c r="O9" s="108">
        <v>0</v>
      </c>
      <c r="P9" s="108">
        <v>50000</v>
      </c>
      <c r="Q9" s="109">
        <v>26540</v>
      </c>
      <c r="R9" s="109">
        <v>0</v>
      </c>
      <c r="S9" s="109">
        <v>0</v>
      </c>
      <c r="T9" s="117">
        <v>0</v>
      </c>
      <c r="U9" s="110">
        <v>30000</v>
      </c>
      <c r="V9" s="110">
        <v>0</v>
      </c>
      <c r="W9" s="110">
        <v>0</v>
      </c>
      <c r="X9" s="110">
        <v>0</v>
      </c>
      <c r="Y9" s="111">
        <v>50000</v>
      </c>
      <c r="Z9" s="111">
        <v>0</v>
      </c>
      <c r="AA9" s="111">
        <v>0</v>
      </c>
      <c r="AB9" s="111">
        <v>0</v>
      </c>
      <c r="AC9" s="112"/>
      <c r="AD9" s="112"/>
      <c r="AE9" s="112"/>
      <c r="AF9" s="112"/>
      <c r="AG9" s="113"/>
      <c r="AH9" s="113"/>
      <c r="AI9" s="113"/>
      <c r="AJ9" s="113"/>
      <c r="AK9" s="111"/>
      <c r="AL9" s="111"/>
      <c r="AM9" s="111"/>
      <c r="AN9" s="111"/>
      <c r="AO9" s="110"/>
      <c r="AP9" s="110"/>
      <c r="AQ9" s="110"/>
      <c r="AR9" s="110"/>
      <c r="AS9" s="111"/>
      <c r="AT9" s="111"/>
      <c r="AU9" s="111"/>
      <c r="AV9" s="111"/>
      <c r="AW9" s="112"/>
      <c r="AX9" s="112"/>
      <c r="AY9" s="112"/>
      <c r="AZ9" s="112"/>
      <c r="BA9" s="112">
        <v>50000</v>
      </c>
      <c r="BB9" s="109">
        <v>0</v>
      </c>
      <c r="BC9" s="109">
        <v>0</v>
      </c>
      <c r="BD9" s="117">
        <v>0</v>
      </c>
    </row>
    <row r="10" spans="2:56" ht="33" customHeight="1" hidden="1">
      <c r="B10" s="537"/>
      <c r="C10" s="538" t="s">
        <v>313</v>
      </c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539"/>
      <c r="AO10" s="539"/>
      <c r="AP10" s="539"/>
      <c r="AQ10" s="539"/>
      <c r="AR10" s="539"/>
      <c r="AS10" s="539"/>
      <c r="AT10" s="539"/>
      <c r="AU10" s="539"/>
      <c r="AV10" s="539"/>
      <c r="AW10" s="539"/>
      <c r="AX10" s="539"/>
      <c r="AY10" s="539"/>
      <c r="AZ10" s="539"/>
      <c r="BA10" s="539"/>
      <c r="BB10" s="539"/>
      <c r="BC10" s="539"/>
      <c r="BD10" s="540"/>
    </row>
    <row r="11" spans="1:56" s="123" customFormat="1" ht="51">
      <c r="A11" s="118"/>
      <c r="B11" s="537">
        <f>B9+1</f>
        <v>3</v>
      </c>
      <c r="C11" s="119" t="s">
        <v>199</v>
      </c>
      <c r="D11" s="120" t="s">
        <v>195</v>
      </c>
      <c r="E11" s="115" t="s">
        <v>200</v>
      </c>
      <c r="F11" s="121">
        <v>1128063.2</v>
      </c>
      <c r="G11" s="122">
        <v>18250.2</v>
      </c>
      <c r="H11" s="122">
        <v>10000</v>
      </c>
      <c r="I11" s="122">
        <v>20000</v>
      </c>
      <c r="J11" s="122">
        <v>200000</v>
      </c>
      <c r="K11" s="122">
        <v>380000</v>
      </c>
      <c r="L11" s="122">
        <v>447464</v>
      </c>
      <c r="M11" s="122">
        <v>0</v>
      </c>
      <c r="N11" s="122">
        <v>0</v>
      </c>
      <c r="O11" s="122">
        <v>0</v>
      </c>
      <c r="P11" s="122">
        <v>20000</v>
      </c>
      <c r="Q11" s="122">
        <v>27349</v>
      </c>
      <c r="R11" s="122">
        <v>0</v>
      </c>
      <c r="S11" s="122">
        <v>0</v>
      </c>
      <c r="T11" s="122">
        <v>0</v>
      </c>
      <c r="U11" s="110">
        <v>10000</v>
      </c>
      <c r="V11" s="110">
        <v>0</v>
      </c>
      <c r="W11" s="110">
        <v>0</v>
      </c>
      <c r="X11" s="110">
        <v>0</v>
      </c>
      <c r="Y11" s="111">
        <v>20000</v>
      </c>
      <c r="Z11" s="111">
        <v>0</v>
      </c>
      <c r="AA11" s="111">
        <v>0</v>
      </c>
      <c r="AB11" s="111">
        <v>0</v>
      </c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12">
        <v>20000</v>
      </c>
      <c r="BB11" s="112">
        <v>0</v>
      </c>
      <c r="BC11" s="112">
        <v>0</v>
      </c>
      <c r="BD11" s="112">
        <v>0</v>
      </c>
    </row>
    <row r="12" spans="1:56" s="123" customFormat="1" ht="30.75" customHeight="1" hidden="1">
      <c r="A12" s="118"/>
      <c r="B12" s="537"/>
      <c r="C12" s="538" t="s">
        <v>314</v>
      </c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1"/>
      <c r="AV12" s="541"/>
      <c r="AW12" s="541"/>
      <c r="AX12" s="541"/>
      <c r="AY12" s="541"/>
      <c r="AZ12" s="541"/>
      <c r="BA12" s="541"/>
      <c r="BB12" s="541"/>
      <c r="BC12" s="541"/>
      <c r="BD12" s="542"/>
    </row>
    <row r="13" spans="1:56" ht="91.5" customHeight="1">
      <c r="A13" s="71"/>
      <c r="B13" s="537">
        <f>B11+1</f>
        <v>4</v>
      </c>
      <c r="C13" s="116" t="s">
        <v>315</v>
      </c>
      <c r="D13" s="105" t="s">
        <v>195</v>
      </c>
      <c r="E13" s="106" t="s">
        <v>198</v>
      </c>
      <c r="F13" s="107">
        <v>269348</v>
      </c>
      <c r="G13" s="108">
        <v>4026</v>
      </c>
      <c r="H13" s="108">
        <v>4560</v>
      </c>
      <c r="I13" s="108">
        <v>17438</v>
      </c>
      <c r="J13" s="108">
        <v>242300</v>
      </c>
      <c r="K13" s="108"/>
      <c r="L13" s="108"/>
      <c r="M13" s="108"/>
      <c r="N13" s="108"/>
      <c r="O13" s="108"/>
      <c r="P13" s="108">
        <v>200000</v>
      </c>
      <c r="Q13" s="109">
        <v>8000</v>
      </c>
      <c r="R13" s="109">
        <v>0</v>
      </c>
      <c r="S13" s="109">
        <v>0</v>
      </c>
      <c r="T13" s="109">
        <v>0</v>
      </c>
      <c r="U13" s="110">
        <v>4560</v>
      </c>
      <c r="V13" s="110">
        <v>0</v>
      </c>
      <c r="W13" s="110">
        <v>0</v>
      </c>
      <c r="X13" s="110">
        <v>0</v>
      </c>
      <c r="Y13" s="111">
        <v>17438</v>
      </c>
      <c r="Z13" s="111">
        <v>0</v>
      </c>
      <c r="AA13" s="111">
        <v>0</v>
      </c>
      <c r="AB13" s="111">
        <v>0</v>
      </c>
      <c r="AC13" s="112"/>
      <c r="AD13" s="112"/>
      <c r="AE13" s="112"/>
      <c r="AF13" s="112"/>
      <c r="AG13" s="113"/>
      <c r="AH13" s="113"/>
      <c r="AI13" s="113"/>
      <c r="AJ13" s="113"/>
      <c r="AK13" s="111"/>
      <c r="AL13" s="111"/>
      <c r="AM13" s="111"/>
      <c r="AN13" s="111"/>
      <c r="AO13" s="110"/>
      <c r="AP13" s="110"/>
      <c r="AQ13" s="110"/>
      <c r="AR13" s="110"/>
      <c r="AS13" s="111"/>
      <c r="AT13" s="111"/>
      <c r="AU13" s="111"/>
      <c r="AV13" s="111"/>
      <c r="AW13" s="112"/>
      <c r="AX13" s="112"/>
      <c r="AY13" s="112"/>
      <c r="AZ13" s="112"/>
      <c r="BA13" s="112">
        <v>200000</v>
      </c>
      <c r="BB13" s="109">
        <v>0</v>
      </c>
      <c r="BC13" s="109">
        <v>0</v>
      </c>
      <c r="BD13" s="109">
        <v>0</v>
      </c>
    </row>
    <row r="14" spans="1:56" ht="34.5" customHeight="1">
      <c r="A14" s="71"/>
      <c r="B14" s="537"/>
      <c r="C14" s="538" t="s">
        <v>316</v>
      </c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40"/>
    </row>
    <row r="15" spans="1:56" s="123" customFormat="1" ht="38.25">
      <c r="A15" s="118"/>
      <c r="B15" s="24">
        <f>B13+1</f>
        <v>5</v>
      </c>
      <c r="C15" s="119" t="s">
        <v>317</v>
      </c>
      <c r="D15" s="120" t="s">
        <v>195</v>
      </c>
      <c r="E15" s="115" t="s">
        <v>31</v>
      </c>
      <c r="F15" s="121">
        <v>120000</v>
      </c>
      <c r="G15" s="122">
        <v>18250.2</v>
      </c>
      <c r="H15" s="122">
        <v>70000</v>
      </c>
      <c r="I15" s="122">
        <v>50000</v>
      </c>
      <c r="J15" s="122">
        <v>200000</v>
      </c>
      <c r="K15" s="122">
        <v>380000</v>
      </c>
      <c r="L15" s="122">
        <v>447464</v>
      </c>
      <c r="M15" s="122">
        <v>0</v>
      </c>
      <c r="N15" s="122">
        <v>0</v>
      </c>
      <c r="O15" s="122">
        <v>0</v>
      </c>
      <c r="P15" s="122">
        <v>0</v>
      </c>
      <c r="Q15" s="122">
        <v>27349</v>
      </c>
      <c r="R15" s="122">
        <v>0</v>
      </c>
      <c r="S15" s="122">
        <v>0</v>
      </c>
      <c r="T15" s="122">
        <v>0</v>
      </c>
      <c r="U15" s="110">
        <v>70000</v>
      </c>
      <c r="V15" s="110">
        <v>0</v>
      </c>
      <c r="W15" s="110">
        <v>0</v>
      </c>
      <c r="X15" s="110">
        <v>0</v>
      </c>
      <c r="Y15" s="111">
        <v>50000</v>
      </c>
      <c r="Z15" s="111">
        <v>0</v>
      </c>
      <c r="AA15" s="111">
        <v>0</v>
      </c>
      <c r="AB15" s="111">
        <v>0</v>
      </c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12">
        <v>0</v>
      </c>
      <c r="BB15" s="112">
        <v>0</v>
      </c>
      <c r="BC15" s="112">
        <v>0</v>
      </c>
      <c r="BD15" s="112">
        <v>0</v>
      </c>
    </row>
    <row r="16" spans="1:56" s="123" customFormat="1" ht="81.75" customHeight="1">
      <c r="A16" s="118"/>
      <c r="B16" s="24">
        <v>6</v>
      </c>
      <c r="C16" s="119" t="s">
        <v>318</v>
      </c>
      <c r="D16" s="120" t="s">
        <v>195</v>
      </c>
      <c r="E16" s="115" t="s">
        <v>319</v>
      </c>
      <c r="F16" s="121">
        <v>130842.2</v>
      </c>
      <c r="G16" s="122"/>
      <c r="H16" s="122">
        <v>12000</v>
      </c>
      <c r="I16" s="122">
        <v>39000</v>
      </c>
      <c r="J16" s="122"/>
      <c r="K16" s="122"/>
      <c r="L16" s="122"/>
      <c r="M16" s="122"/>
      <c r="N16" s="122"/>
      <c r="O16" s="122"/>
      <c r="P16" s="122">
        <v>79000</v>
      </c>
      <c r="Q16" s="122"/>
      <c r="R16" s="122"/>
      <c r="S16" s="122"/>
      <c r="T16" s="122"/>
      <c r="U16" s="110">
        <v>12000</v>
      </c>
      <c r="V16" s="110"/>
      <c r="W16" s="110"/>
      <c r="X16" s="110"/>
      <c r="Y16" s="111">
        <v>39000</v>
      </c>
      <c r="Z16" s="111"/>
      <c r="AA16" s="111"/>
      <c r="AB16" s="111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12">
        <v>79000</v>
      </c>
      <c r="BB16" s="112"/>
      <c r="BC16" s="112"/>
      <c r="BD16" s="112"/>
    </row>
    <row r="17" spans="2:56" ht="48" customHeight="1">
      <c r="B17" s="537">
        <v>7</v>
      </c>
      <c r="C17" s="116" t="s">
        <v>201</v>
      </c>
      <c r="D17" s="105" t="s">
        <v>195</v>
      </c>
      <c r="E17" s="106" t="s">
        <v>202</v>
      </c>
      <c r="F17" s="107">
        <v>1800000</v>
      </c>
      <c r="G17" s="108">
        <v>2453</v>
      </c>
      <c r="H17" s="122">
        <v>180000</v>
      </c>
      <c r="I17" s="122">
        <v>200000</v>
      </c>
      <c r="J17" s="111"/>
      <c r="K17" s="111"/>
      <c r="L17" s="111"/>
      <c r="M17" s="111"/>
      <c r="N17" s="111"/>
      <c r="O17" s="111"/>
      <c r="P17" s="122">
        <v>1384625</v>
      </c>
      <c r="Q17" s="109">
        <v>35000</v>
      </c>
      <c r="R17" s="109">
        <v>0</v>
      </c>
      <c r="S17" s="109">
        <v>0</v>
      </c>
      <c r="T17" s="109">
        <v>0</v>
      </c>
      <c r="U17" s="110">
        <v>180000</v>
      </c>
      <c r="V17" s="110">
        <v>0</v>
      </c>
      <c r="W17" s="110">
        <v>0</v>
      </c>
      <c r="X17" s="110">
        <v>0</v>
      </c>
      <c r="Y17" s="111">
        <v>200000</v>
      </c>
      <c r="Z17" s="111">
        <v>0</v>
      </c>
      <c r="AA17" s="111">
        <v>0</v>
      </c>
      <c r="AB17" s="111">
        <v>0</v>
      </c>
      <c r="AC17" s="112"/>
      <c r="AD17" s="112"/>
      <c r="AE17" s="112"/>
      <c r="AF17" s="112"/>
      <c r="AG17" s="113"/>
      <c r="AH17" s="113"/>
      <c r="AI17" s="113"/>
      <c r="AJ17" s="113"/>
      <c r="AK17" s="111"/>
      <c r="AL17" s="111"/>
      <c r="AM17" s="111"/>
      <c r="AN17" s="111"/>
      <c r="AO17" s="110"/>
      <c r="AP17" s="110"/>
      <c r="AQ17" s="110"/>
      <c r="AR17" s="110"/>
      <c r="AS17" s="111"/>
      <c r="AT17" s="111"/>
      <c r="AU17" s="111"/>
      <c r="AV17" s="111"/>
      <c r="AW17" s="112"/>
      <c r="AX17" s="112"/>
      <c r="AY17" s="112"/>
      <c r="AZ17" s="112"/>
      <c r="BA17" s="112">
        <v>1384625</v>
      </c>
      <c r="BB17" s="109">
        <v>0</v>
      </c>
      <c r="BC17" s="109">
        <v>0</v>
      </c>
      <c r="BD17" s="109">
        <v>0</v>
      </c>
    </row>
    <row r="18" spans="2:56" ht="12.75" hidden="1">
      <c r="B18" s="537"/>
      <c r="C18" s="538" t="s">
        <v>320</v>
      </c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9"/>
      <c r="AS18" s="539"/>
      <c r="AT18" s="539"/>
      <c r="AU18" s="539"/>
      <c r="AV18" s="539"/>
      <c r="AW18" s="539"/>
      <c r="AX18" s="539"/>
      <c r="AY18" s="539"/>
      <c r="AZ18" s="539"/>
      <c r="BA18" s="539"/>
      <c r="BB18" s="539"/>
      <c r="BC18" s="539"/>
      <c r="BD18" s="540"/>
    </row>
    <row r="19" spans="2:56" ht="51">
      <c r="B19" s="24">
        <f>B17+1</f>
        <v>8</v>
      </c>
      <c r="C19" s="543" t="s">
        <v>321</v>
      </c>
      <c r="D19" s="105" t="s">
        <v>195</v>
      </c>
      <c r="E19" s="26" t="s">
        <v>20</v>
      </c>
      <c r="F19" s="321">
        <v>150000</v>
      </c>
      <c r="G19" s="321"/>
      <c r="H19" s="321">
        <v>10000</v>
      </c>
      <c r="I19" s="321">
        <v>110004.98</v>
      </c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544">
        <v>10000</v>
      </c>
      <c r="V19" s="544"/>
      <c r="W19" s="544"/>
      <c r="X19" s="544"/>
      <c r="Y19" s="545">
        <v>110004.98</v>
      </c>
      <c r="Z19" s="545"/>
      <c r="AA19" s="545"/>
      <c r="AB19" s="545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546"/>
      <c r="BB19" s="546"/>
      <c r="BC19" s="546"/>
      <c r="BD19" s="546"/>
    </row>
    <row r="20" spans="2:56" ht="81" customHeight="1">
      <c r="B20" s="24">
        <f>B19+1</f>
        <v>9</v>
      </c>
      <c r="C20" s="116" t="s">
        <v>203</v>
      </c>
      <c r="D20" s="105" t="s">
        <v>195</v>
      </c>
      <c r="E20" s="106" t="s">
        <v>204</v>
      </c>
      <c r="F20" s="107">
        <v>16160000</v>
      </c>
      <c r="G20" s="108">
        <v>0</v>
      </c>
      <c r="H20" s="108">
        <v>160000</v>
      </c>
      <c r="I20" s="108">
        <v>3000000</v>
      </c>
      <c r="J20" s="108">
        <v>3900000</v>
      </c>
      <c r="K20" s="108">
        <v>1200000</v>
      </c>
      <c r="L20" s="108">
        <v>5450000</v>
      </c>
      <c r="M20" s="108">
        <v>5450000</v>
      </c>
      <c r="N20" s="108">
        <v>0</v>
      </c>
      <c r="O20" s="108">
        <v>0</v>
      </c>
      <c r="P20" s="108">
        <v>10000000</v>
      </c>
      <c r="Q20" s="109">
        <v>0</v>
      </c>
      <c r="R20" s="109">
        <v>0</v>
      </c>
      <c r="S20" s="109">
        <v>0</v>
      </c>
      <c r="T20" s="109">
        <v>0</v>
      </c>
      <c r="U20" s="110">
        <v>160000</v>
      </c>
      <c r="V20" s="110">
        <v>0</v>
      </c>
      <c r="W20" s="110">
        <v>0</v>
      </c>
      <c r="X20" s="110">
        <v>0</v>
      </c>
      <c r="Y20" s="111">
        <v>1000000</v>
      </c>
      <c r="Z20" s="111">
        <v>0</v>
      </c>
      <c r="AA20" s="111">
        <v>0</v>
      </c>
      <c r="AB20" s="111">
        <v>2000000</v>
      </c>
      <c r="AC20" s="112"/>
      <c r="AD20" s="112"/>
      <c r="AE20" s="112"/>
      <c r="AF20" s="112"/>
      <c r="AG20" s="113"/>
      <c r="AH20" s="113"/>
      <c r="AI20" s="113"/>
      <c r="AJ20" s="113"/>
      <c r="AK20" s="111"/>
      <c r="AL20" s="111"/>
      <c r="AM20" s="111"/>
      <c r="AN20" s="111"/>
      <c r="AO20" s="110"/>
      <c r="AP20" s="110"/>
      <c r="AQ20" s="110"/>
      <c r="AR20" s="110"/>
      <c r="AS20" s="111"/>
      <c r="AT20" s="111"/>
      <c r="AU20" s="111"/>
      <c r="AV20" s="111"/>
      <c r="AW20" s="112"/>
      <c r="AX20" s="112"/>
      <c r="AY20" s="112"/>
      <c r="AZ20" s="112"/>
      <c r="BA20" s="112">
        <v>10000000</v>
      </c>
      <c r="BB20" s="109">
        <v>0</v>
      </c>
      <c r="BC20" s="109">
        <v>0</v>
      </c>
      <c r="BD20" s="109">
        <v>0</v>
      </c>
    </row>
    <row r="21" spans="2:56" ht="81" customHeight="1">
      <c r="B21" s="24">
        <f>B20+1</f>
        <v>10</v>
      </c>
      <c r="C21" s="116" t="s">
        <v>322</v>
      </c>
      <c r="D21" s="105" t="s">
        <v>195</v>
      </c>
      <c r="E21" s="106" t="s">
        <v>323</v>
      </c>
      <c r="F21" s="107">
        <v>340440</v>
      </c>
      <c r="G21" s="108"/>
      <c r="H21" s="108">
        <v>5440</v>
      </c>
      <c r="I21" s="108">
        <v>155000</v>
      </c>
      <c r="J21" s="108"/>
      <c r="K21" s="108"/>
      <c r="L21" s="108"/>
      <c r="M21" s="108"/>
      <c r="N21" s="108"/>
      <c r="O21" s="108"/>
      <c r="P21" s="108">
        <v>180000</v>
      </c>
      <c r="Q21" s="109"/>
      <c r="R21" s="109"/>
      <c r="S21" s="109"/>
      <c r="T21" s="109"/>
      <c r="U21" s="110">
        <v>5440</v>
      </c>
      <c r="V21" s="110"/>
      <c r="W21" s="110"/>
      <c r="X21" s="110"/>
      <c r="Y21" s="111">
        <v>155000</v>
      </c>
      <c r="Z21" s="111"/>
      <c r="AA21" s="111"/>
      <c r="AB21" s="111"/>
      <c r="AC21" s="112"/>
      <c r="AD21" s="112"/>
      <c r="AE21" s="112"/>
      <c r="AF21" s="112"/>
      <c r="AG21" s="113"/>
      <c r="AH21" s="113"/>
      <c r="AI21" s="113"/>
      <c r="AJ21" s="113"/>
      <c r="AK21" s="111"/>
      <c r="AL21" s="111"/>
      <c r="AM21" s="111"/>
      <c r="AN21" s="111"/>
      <c r="AO21" s="110"/>
      <c r="AP21" s="110"/>
      <c r="AQ21" s="110"/>
      <c r="AR21" s="110"/>
      <c r="AS21" s="111"/>
      <c r="AT21" s="111"/>
      <c r="AU21" s="111"/>
      <c r="AV21" s="111"/>
      <c r="AW21" s="112"/>
      <c r="AX21" s="112"/>
      <c r="AY21" s="112"/>
      <c r="AZ21" s="112"/>
      <c r="BA21" s="112">
        <v>180000</v>
      </c>
      <c r="BB21" s="109"/>
      <c r="BC21" s="109"/>
      <c r="BD21" s="109"/>
    </row>
    <row r="22" spans="2:56" ht="81" customHeight="1">
      <c r="B22" s="24">
        <f>B21+1</f>
        <v>11</v>
      </c>
      <c r="C22" s="116" t="s">
        <v>205</v>
      </c>
      <c r="D22" s="105" t="s">
        <v>195</v>
      </c>
      <c r="E22" s="106" t="s">
        <v>324</v>
      </c>
      <c r="F22" s="107">
        <v>3170000</v>
      </c>
      <c r="G22" s="108">
        <v>0</v>
      </c>
      <c r="H22" s="108">
        <v>0</v>
      </c>
      <c r="I22" s="108">
        <v>0</v>
      </c>
      <c r="J22" s="108"/>
      <c r="K22" s="108"/>
      <c r="L22" s="108"/>
      <c r="M22" s="108"/>
      <c r="N22" s="108"/>
      <c r="O22" s="108"/>
      <c r="P22" s="108">
        <v>150000</v>
      </c>
      <c r="Q22" s="109">
        <v>0</v>
      </c>
      <c r="R22" s="109">
        <v>0</v>
      </c>
      <c r="S22" s="109">
        <v>0</v>
      </c>
      <c r="T22" s="109">
        <v>0</v>
      </c>
      <c r="U22" s="110">
        <v>0</v>
      </c>
      <c r="V22" s="110">
        <v>0</v>
      </c>
      <c r="W22" s="110">
        <v>0</v>
      </c>
      <c r="X22" s="110">
        <v>0</v>
      </c>
      <c r="Y22" s="111">
        <v>0</v>
      </c>
      <c r="Z22" s="111">
        <v>0</v>
      </c>
      <c r="AA22" s="111">
        <v>0</v>
      </c>
      <c r="AB22" s="111">
        <v>0</v>
      </c>
      <c r="AC22" s="112"/>
      <c r="AD22" s="112"/>
      <c r="AE22" s="112"/>
      <c r="AF22" s="112"/>
      <c r="AG22" s="113"/>
      <c r="AH22" s="113"/>
      <c r="AI22" s="113"/>
      <c r="AJ22" s="113"/>
      <c r="AK22" s="111"/>
      <c r="AL22" s="111"/>
      <c r="AM22" s="111"/>
      <c r="AN22" s="111"/>
      <c r="AO22" s="110"/>
      <c r="AP22" s="110"/>
      <c r="AQ22" s="110"/>
      <c r="AR22" s="110"/>
      <c r="AS22" s="111"/>
      <c r="AT22" s="111"/>
      <c r="AU22" s="111"/>
      <c r="AV22" s="111"/>
      <c r="AW22" s="112"/>
      <c r="AX22" s="112"/>
      <c r="AY22" s="112"/>
      <c r="AZ22" s="112"/>
      <c r="BA22" s="112">
        <v>150000</v>
      </c>
      <c r="BB22" s="109">
        <v>0</v>
      </c>
      <c r="BC22" s="109">
        <v>0</v>
      </c>
      <c r="BD22" s="109">
        <v>0</v>
      </c>
    </row>
    <row r="23" spans="2:56" ht="20.25" customHeight="1" hidden="1">
      <c r="B23" s="24">
        <f aca="true" t="shared" si="0" ref="B23:B31">B21+1</f>
        <v>11</v>
      </c>
      <c r="C23" s="538" t="s">
        <v>0</v>
      </c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40"/>
      <c r="Q23" s="109"/>
      <c r="R23" s="109"/>
      <c r="S23" s="109"/>
      <c r="T23" s="109"/>
      <c r="U23" s="110"/>
      <c r="V23" s="110"/>
      <c r="W23" s="110"/>
      <c r="X23" s="110"/>
      <c r="Y23" s="111"/>
      <c r="Z23" s="111"/>
      <c r="AA23" s="111"/>
      <c r="AB23" s="111"/>
      <c r="AC23" s="112"/>
      <c r="AD23" s="112"/>
      <c r="AE23" s="112"/>
      <c r="AF23" s="112"/>
      <c r="AG23" s="113"/>
      <c r="AH23" s="113"/>
      <c r="AI23" s="113"/>
      <c r="AJ23" s="113"/>
      <c r="AK23" s="111"/>
      <c r="AL23" s="111"/>
      <c r="AM23" s="111"/>
      <c r="AN23" s="111"/>
      <c r="AO23" s="110"/>
      <c r="AP23" s="110"/>
      <c r="AQ23" s="110"/>
      <c r="AR23" s="110"/>
      <c r="AS23" s="111"/>
      <c r="AT23" s="111"/>
      <c r="AU23" s="111"/>
      <c r="AV23" s="111"/>
      <c r="AW23" s="112"/>
      <c r="AX23" s="112"/>
      <c r="AY23" s="112"/>
      <c r="AZ23" s="112"/>
      <c r="BA23" s="112"/>
      <c r="BB23" s="109"/>
      <c r="BC23" s="109"/>
      <c r="BD23" s="109"/>
    </row>
    <row r="24" spans="2:56" ht="36.75" customHeight="1">
      <c r="B24" s="24">
        <f t="shared" si="0"/>
        <v>12</v>
      </c>
      <c r="C24" s="124" t="s">
        <v>207</v>
      </c>
      <c r="D24" s="105" t="s">
        <v>195</v>
      </c>
      <c r="E24" s="106" t="s">
        <v>208</v>
      </c>
      <c r="F24" s="107">
        <v>9400000</v>
      </c>
      <c r="G24" s="108"/>
      <c r="H24" s="108">
        <v>2000</v>
      </c>
      <c r="I24" s="108">
        <f>35850+35000</f>
        <v>70850</v>
      </c>
      <c r="J24" s="108">
        <v>760000</v>
      </c>
      <c r="K24" s="108">
        <v>2280000</v>
      </c>
      <c r="L24" s="108">
        <v>1900000</v>
      </c>
      <c r="M24" s="108">
        <v>1280000</v>
      </c>
      <c r="N24" s="108">
        <v>800000</v>
      </c>
      <c r="O24" s="108">
        <v>640000</v>
      </c>
      <c r="P24" s="108">
        <v>700000</v>
      </c>
      <c r="Q24" s="109">
        <v>54700</v>
      </c>
      <c r="R24" s="109"/>
      <c r="S24" s="109"/>
      <c r="T24" s="109">
        <v>96300</v>
      </c>
      <c r="U24" s="110">
        <v>2000</v>
      </c>
      <c r="V24" s="110">
        <v>0</v>
      </c>
      <c r="W24" s="110">
        <v>0</v>
      </c>
      <c r="X24" s="110">
        <v>0</v>
      </c>
      <c r="Y24" s="111">
        <v>70850</v>
      </c>
      <c r="Z24" s="111">
        <v>0</v>
      </c>
      <c r="AA24" s="111">
        <v>0</v>
      </c>
      <c r="AB24" s="111">
        <v>0</v>
      </c>
      <c r="AC24" s="112"/>
      <c r="AD24" s="112"/>
      <c r="AE24" s="112"/>
      <c r="AF24" s="112"/>
      <c r="AG24" s="113"/>
      <c r="AH24" s="113"/>
      <c r="AI24" s="113"/>
      <c r="AJ24" s="113"/>
      <c r="AK24" s="111"/>
      <c r="AL24" s="111"/>
      <c r="AM24" s="111"/>
      <c r="AN24" s="111"/>
      <c r="AO24" s="110"/>
      <c r="AP24" s="110"/>
      <c r="AQ24" s="110"/>
      <c r="AR24" s="110"/>
      <c r="AS24" s="111"/>
      <c r="AT24" s="111"/>
      <c r="AU24" s="111"/>
      <c r="AV24" s="111"/>
      <c r="AW24" s="112"/>
      <c r="AX24" s="112"/>
      <c r="AY24" s="112"/>
      <c r="AZ24" s="112"/>
      <c r="BA24" s="112">
        <v>700000</v>
      </c>
      <c r="BB24" s="109">
        <v>0</v>
      </c>
      <c r="BC24" s="109">
        <v>0</v>
      </c>
      <c r="BD24" s="109">
        <v>0</v>
      </c>
    </row>
    <row r="25" spans="2:56" ht="74.25" customHeight="1">
      <c r="B25" s="24">
        <v>13</v>
      </c>
      <c r="C25" s="25" t="s">
        <v>206</v>
      </c>
      <c r="D25" s="105" t="s">
        <v>195</v>
      </c>
      <c r="E25" s="106" t="s">
        <v>1</v>
      </c>
      <c r="F25" s="107">
        <v>1645000</v>
      </c>
      <c r="G25" s="108"/>
      <c r="H25" s="108">
        <v>0</v>
      </c>
      <c r="I25" s="108">
        <v>65000</v>
      </c>
      <c r="J25" s="108">
        <v>660000</v>
      </c>
      <c r="K25" s="108">
        <v>750000</v>
      </c>
      <c r="L25" s="108">
        <v>90000</v>
      </c>
      <c r="M25" s="108">
        <v>0</v>
      </c>
      <c r="N25" s="108">
        <v>0</v>
      </c>
      <c r="O25" s="108">
        <v>0</v>
      </c>
      <c r="P25" s="108">
        <v>80000</v>
      </c>
      <c r="Q25" s="109">
        <v>0</v>
      </c>
      <c r="R25" s="109">
        <v>0</v>
      </c>
      <c r="S25" s="109">
        <v>0</v>
      </c>
      <c r="T25" s="109">
        <v>0</v>
      </c>
      <c r="U25" s="110">
        <v>0</v>
      </c>
      <c r="V25" s="110">
        <v>0</v>
      </c>
      <c r="W25" s="110">
        <v>0</v>
      </c>
      <c r="X25" s="110">
        <v>0</v>
      </c>
      <c r="Y25" s="111">
        <v>65000</v>
      </c>
      <c r="Z25" s="111">
        <v>0</v>
      </c>
      <c r="AA25" s="111">
        <v>0</v>
      </c>
      <c r="AB25" s="111">
        <v>0</v>
      </c>
      <c r="AC25" s="112"/>
      <c r="AD25" s="112"/>
      <c r="AE25" s="112"/>
      <c r="AF25" s="112"/>
      <c r="AG25" s="113"/>
      <c r="AH25" s="113"/>
      <c r="AI25" s="113"/>
      <c r="AJ25" s="113"/>
      <c r="AK25" s="111"/>
      <c r="AL25" s="111"/>
      <c r="AM25" s="111"/>
      <c r="AN25" s="111"/>
      <c r="AO25" s="110"/>
      <c r="AP25" s="110"/>
      <c r="AQ25" s="110"/>
      <c r="AR25" s="110"/>
      <c r="AS25" s="111"/>
      <c r="AT25" s="111"/>
      <c r="AU25" s="111"/>
      <c r="AV25" s="111"/>
      <c r="AW25" s="112"/>
      <c r="AX25" s="112"/>
      <c r="AY25" s="112"/>
      <c r="AZ25" s="112"/>
      <c r="BA25" s="112">
        <v>80000</v>
      </c>
      <c r="BB25" s="109">
        <v>0</v>
      </c>
      <c r="BC25" s="109">
        <v>0</v>
      </c>
      <c r="BD25" s="109">
        <v>0</v>
      </c>
    </row>
    <row r="26" spans="2:56" ht="18.75" customHeight="1" hidden="1">
      <c r="B26" s="24">
        <f t="shared" si="0"/>
        <v>13</v>
      </c>
      <c r="C26" s="538" t="s">
        <v>2</v>
      </c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40"/>
      <c r="Q26" s="109"/>
      <c r="R26" s="109"/>
      <c r="S26" s="109"/>
      <c r="T26" s="109"/>
      <c r="U26" s="110"/>
      <c r="V26" s="110"/>
      <c r="W26" s="110"/>
      <c r="X26" s="110"/>
      <c r="Y26" s="111"/>
      <c r="Z26" s="111"/>
      <c r="AA26" s="111"/>
      <c r="AB26" s="111"/>
      <c r="AC26" s="112"/>
      <c r="AD26" s="112"/>
      <c r="AE26" s="112"/>
      <c r="AF26" s="112"/>
      <c r="AG26" s="113"/>
      <c r="AH26" s="113"/>
      <c r="AI26" s="113"/>
      <c r="AJ26" s="113"/>
      <c r="AK26" s="111"/>
      <c r="AL26" s="111"/>
      <c r="AM26" s="111"/>
      <c r="AN26" s="111"/>
      <c r="AO26" s="110"/>
      <c r="AP26" s="110"/>
      <c r="AQ26" s="110"/>
      <c r="AR26" s="110"/>
      <c r="AS26" s="111"/>
      <c r="AT26" s="111"/>
      <c r="AU26" s="111"/>
      <c r="AV26" s="111"/>
      <c r="AW26" s="112"/>
      <c r="AX26" s="112"/>
      <c r="AY26" s="112"/>
      <c r="AZ26" s="112"/>
      <c r="BA26" s="112"/>
      <c r="BB26" s="109"/>
      <c r="BC26" s="109"/>
      <c r="BD26" s="109"/>
    </row>
    <row r="27" spans="2:56" s="123" customFormat="1" ht="150.75" customHeight="1">
      <c r="B27" s="24">
        <f t="shared" si="0"/>
        <v>14</v>
      </c>
      <c r="C27" s="547" t="s">
        <v>3</v>
      </c>
      <c r="D27" s="120" t="s">
        <v>195</v>
      </c>
      <c r="E27" s="115" t="s">
        <v>30</v>
      </c>
      <c r="F27" s="121">
        <v>257000</v>
      </c>
      <c r="G27" s="122"/>
      <c r="H27" s="122">
        <v>40000</v>
      </c>
      <c r="I27" s="122">
        <v>82000</v>
      </c>
      <c r="J27" s="122"/>
      <c r="K27" s="122"/>
      <c r="L27" s="122"/>
      <c r="M27" s="122"/>
      <c r="N27" s="122"/>
      <c r="O27" s="122"/>
      <c r="P27" s="122">
        <v>75000</v>
      </c>
      <c r="Q27" s="122"/>
      <c r="R27" s="122"/>
      <c r="S27" s="122"/>
      <c r="T27" s="122"/>
      <c r="U27" s="110">
        <v>40000</v>
      </c>
      <c r="V27" s="110">
        <v>0</v>
      </c>
      <c r="W27" s="110">
        <v>0</v>
      </c>
      <c r="X27" s="110">
        <v>0</v>
      </c>
      <c r="Y27" s="111">
        <v>82000</v>
      </c>
      <c r="Z27" s="111">
        <v>0</v>
      </c>
      <c r="AA27" s="111">
        <v>0</v>
      </c>
      <c r="AB27" s="111">
        <v>0</v>
      </c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12">
        <v>75000</v>
      </c>
      <c r="BB27" s="112">
        <v>0</v>
      </c>
      <c r="BC27" s="112">
        <v>0</v>
      </c>
      <c r="BD27" s="112">
        <v>0</v>
      </c>
    </row>
    <row r="28" spans="2:56" ht="18.75" customHeight="1" hidden="1">
      <c r="B28" s="24">
        <f t="shared" si="0"/>
        <v>14</v>
      </c>
      <c r="C28" s="538" t="s">
        <v>2</v>
      </c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40"/>
      <c r="Q28" s="109"/>
      <c r="R28" s="109"/>
      <c r="S28" s="109"/>
      <c r="T28" s="109"/>
      <c r="U28" s="110"/>
      <c r="V28" s="110"/>
      <c r="W28" s="110"/>
      <c r="X28" s="110"/>
      <c r="Y28" s="111"/>
      <c r="Z28" s="111"/>
      <c r="AA28" s="111"/>
      <c r="AB28" s="111"/>
      <c r="AC28" s="112"/>
      <c r="AD28" s="112"/>
      <c r="AE28" s="112"/>
      <c r="AF28" s="112"/>
      <c r="AG28" s="113"/>
      <c r="AH28" s="113"/>
      <c r="AI28" s="113"/>
      <c r="AJ28" s="113"/>
      <c r="AK28" s="111"/>
      <c r="AL28" s="111"/>
      <c r="AM28" s="111"/>
      <c r="AN28" s="111"/>
      <c r="AO28" s="110"/>
      <c r="AP28" s="110"/>
      <c r="AQ28" s="110"/>
      <c r="AR28" s="110"/>
      <c r="AS28" s="111"/>
      <c r="AT28" s="111"/>
      <c r="AU28" s="111"/>
      <c r="AV28" s="111"/>
      <c r="AW28" s="112"/>
      <c r="AX28" s="112"/>
      <c r="AY28" s="112"/>
      <c r="AZ28" s="112"/>
      <c r="BA28" s="112"/>
      <c r="BB28" s="109"/>
      <c r="BC28" s="109"/>
      <c r="BD28" s="109"/>
    </row>
    <row r="29" spans="2:56" ht="60.75" customHeight="1">
      <c r="B29" s="24">
        <f t="shared" si="0"/>
        <v>15</v>
      </c>
      <c r="C29" s="25" t="s">
        <v>209</v>
      </c>
      <c r="D29" s="105" t="s">
        <v>195</v>
      </c>
      <c r="E29" s="106" t="s">
        <v>4</v>
      </c>
      <c r="F29" s="107">
        <v>1950000</v>
      </c>
      <c r="G29" s="108"/>
      <c r="H29" s="108">
        <v>240000</v>
      </c>
      <c r="I29" s="108">
        <v>721000</v>
      </c>
      <c r="J29" s="108">
        <v>238000</v>
      </c>
      <c r="K29" s="108">
        <v>429000</v>
      </c>
      <c r="L29" s="108">
        <v>0</v>
      </c>
      <c r="M29" s="108">
        <v>0</v>
      </c>
      <c r="N29" s="108">
        <v>0</v>
      </c>
      <c r="O29" s="108">
        <v>0</v>
      </c>
      <c r="P29" s="108">
        <v>234000</v>
      </c>
      <c r="Q29" s="109">
        <v>0</v>
      </c>
      <c r="R29" s="109">
        <v>0</v>
      </c>
      <c r="S29" s="109">
        <v>0</v>
      </c>
      <c r="T29" s="109">
        <v>0</v>
      </c>
      <c r="U29" s="110">
        <v>200000</v>
      </c>
      <c r="V29" s="110">
        <v>0</v>
      </c>
      <c r="W29" s="110">
        <v>0</v>
      </c>
      <c r="X29" s="110">
        <v>40000</v>
      </c>
      <c r="Y29" s="111">
        <v>72100</v>
      </c>
      <c r="Z29" s="111">
        <v>0</v>
      </c>
      <c r="AA29" s="111">
        <v>0</v>
      </c>
      <c r="AB29" s="111">
        <v>648900</v>
      </c>
      <c r="AC29" s="112"/>
      <c r="AD29" s="112"/>
      <c r="AE29" s="112"/>
      <c r="AF29" s="112"/>
      <c r="AG29" s="113"/>
      <c r="AH29" s="113"/>
      <c r="AI29" s="113"/>
      <c r="AJ29" s="113"/>
      <c r="AK29" s="111"/>
      <c r="AL29" s="111"/>
      <c r="AM29" s="111"/>
      <c r="AN29" s="111"/>
      <c r="AO29" s="110"/>
      <c r="AP29" s="110"/>
      <c r="AQ29" s="110"/>
      <c r="AR29" s="110"/>
      <c r="AS29" s="111"/>
      <c r="AT29" s="111"/>
      <c r="AU29" s="111"/>
      <c r="AV29" s="111"/>
      <c r="AW29" s="112"/>
      <c r="AX29" s="112"/>
      <c r="AY29" s="112"/>
      <c r="AZ29" s="112"/>
      <c r="BA29" s="112">
        <v>23400</v>
      </c>
      <c r="BB29" s="109">
        <v>0</v>
      </c>
      <c r="BC29" s="109">
        <v>0</v>
      </c>
      <c r="BD29" s="109">
        <v>210600</v>
      </c>
    </row>
    <row r="30" spans="2:56" ht="20.25" customHeight="1" hidden="1">
      <c r="B30" s="24">
        <f t="shared" si="0"/>
        <v>15</v>
      </c>
      <c r="C30" s="538" t="s">
        <v>5</v>
      </c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40"/>
      <c r="Q30" s="109"/>
      <c r="R30" s="109"/>
      <c r="S30" s="109"/>
      <c r="T30" s="109"/>
      <c r="U30" s="110"/>
      <c r="V30" s="110"/>
      <c r="W30" s="110"/>
      <c r="X30" s="110"/>
      <c r="Y30" s="111"/>
      <c r="Z30" s="111"/>
      <c r="AA30" s="111"/>
      <c r="AB30" s="111"/>
      <c r="AC30" s="112"/>
      <c r="AD30" s="112"/>
      <c r="AE30" s="112"/>
      <c r="AF30" s="112"/>
      <c r="AG30" s="113"/>
      <c r="AH30" s="113"/>
      <c r="AI30" s="113"/>
      <c r="AJ30" s="113"/>
      <c r="AK30" s="111"/>
      <c r="AL30" s="111"/>
      <c r="AM30" s="111"/>
      <c r="AN30" s="111"/>
      <c r="AO30" s="110"/>
      <c r="AP30" s="110"/>
      <c r="AQ30" s="110"/>
      <c r="AR30" s="110"/>
      <c r="AS30" s="111"/>
      <c r="AT30" s="111"/>
      <c r="AU30" s="111"/>
      <c r="AV30" s="111"/>
      <c r="AW30" s="112"/>
      <c r="AX30" s="112"/>
      <c r="AY30" s="112"/>
      <c r="AZ30" s="112"/>
      <c r="BA30" s="112"/>
      <c r="BB30" s="109"/>
      <c r="BC30" s="109"/>
      <c r="BD30" s="109"/>
    </row>
    <row r="31" spans="2:56" ht="85.5" customHeight="1">
      <c r="B31" s="24">
        <f t="shared" si="0"/>
        <v>16</v>
      </c>
      <c r="C31" s="114" t="s">
        <v>210</v>
      </c>
      <c r="D31" s="105" t="s">
        <v>195</v>
      </c>
      <c r="E31" s="106" t="s">
        <v>211</v>
      </c>
      <c r="F31" s="107">
        <v>1486138</v>
      </c>
      <c r="G31" s="108">
        <v>1121.91</v>
      </c>
      <c r="H31" s="122">
        <v>148000</v>
      </c>
      <c r="I31" s="122">
        <v>100000</v>
      </c>
      <c r="J31" s="111"/>
      <c r="K31" s="111"/>
      <c r="L31" s="111"/>
      <c r="M31" s="111"/>
      <c r="N31" s="111"/>
      <c r="O31" s="111" t="e">
        <f>1200000-G31-#REF!</f>
        <v>#REF!</v>
      </c>
      <c r="P31" s="122">
        <v>49682</v>
      </c>
      <c r="Q31" s="109">
        <v>15343</v>
      </c>
      <c r="R31" s="109">
        <v>0</v>
      </c>
      <c r="S31" s="109">
        <v>0</v>
      </c>
      <c r="T31" s="109">
        <v>0</v>
      </c>
      <c r="U31" s="110">
        <v>148000</v>
      </c>
      <c r="V31" s="110">
        <v>0</v>
      </c>
      <c r="W31" s="110">
        <v>0</v>
      </c>
      <c r="X31" s="110">
        <v>0</v>
      </c>
      <c r="Y31" s="111">
        <v>100000</v>
      </c>
      <c r="Z31" s="111">
        <v>0</v>
      </c>
      <c r="AA31" s="111">
        <v>0</v>
      </c>
      <c r="AB31" s="111">
        <v>0</v>
      </c>
      <c r="AC31" s="112"/>
      <c r="AD31" s="112"/>
      <c r="AE31" s="112"/>
      <c r="AF31" s="112"/>
      <c r="AG31" s="113"/>
      <c r="AH31" s="113"/>
      <c r="AI31" s="113"/>
      <c r="AJ31" s="113"/>
      <c r="AK31" s="111"/>
      <c r="AL31" s="111"/>
      <c r="AM31" s="111"/>
      <c r="AN31" s="111"/>
      <c r="AO31" s="110"/>
      <c r="AP31" s="110"/>
      <c r="AQ31" s="110"/>
      <c r="AR31" s="110"/>
      <c r="AS31" s="111"/>
      <c r="AT31" s="111"/>
      <c r="AU31" s="111"/>
      <c r="AV31" s="111"/>
      <c r="AW31" s="112"/>
      <c r="AX31" s="112"/>
      <c r="AY31" s="112"/>
      <c r="AZ31" s="112"/>
      <c r="BA31" s="112">
        <v>49682</v>
      </c>
      <c r="BB31" s="109">
        <v>0</v>
      </c>
      <c r="BC31" s="109">
        <v>0</v>
      </c>
      <c r="BD31" s="109">
        <v>0</v>
      </c>
    </row>
    <row r="32" spans="2:56" ht="34.5" customHeight="1">
      <c r="B32" s="125"/>
      <c r="C32" s="548"/>
      <c r="D32" s="126"/>
      <c r="E32" s="127"/>
      <c r="F32" s="549">
        <f>SUM(F7:F31)</f>
        <v>42277639.4</v>
      </c>
      <c r="G32" s="549">
        <f aca="true" t="shared" si="1" ref="G32:BD32">SUM(G7:G31)</f>
        <v>54032.11</v>
      </c>
      <c r="H32" s="549">
        <f t="shared" si="1"/>
        <v>967000</v>
      </c>
      <c r="I32" s="549">
        <f t="shared" si="1"/>
        <v>7680292.98</v>
      </c>
      <c r="J32" s="549">
        <f t="shared" si="1"/>
        <v>6400300</v>
      </c>
      <c r="K32" s="549">
        <f t="shared" si="1"/>
        <v>5969342</v>
      </c>
      <c r="L32" s="549">
        <f t="shared" si="1"/>
        <v>8334928</v>
      </c>
      <c r="M32" s="549">
        <f t="shared" si="1"/>
        <v>6730000</v>
      </c>
      <c r="N32" s="549">
        <f t="shared" si="1"/>
        <v>800000</v>
      </c>
      <c r="O32" s="549" t="e">
        <f t="shared" si="1"/>
        <v>#REF!</v>
      </c>
      <c r="P32" s="549">
        <f t="shared" si="1"/>
        <v>13202307</v>
      </c>
      <c r="Q32" s="549">
        <f t="shared" si="1"/>
        <v>194281</v>
      </c>
      <c r="R32" s="549">
        <f t="shared" si="1"/>
        <v>0</v>
      </c>
      <c r="S32" s="549">
        <f t="shared" si="1"/>
        <v>0</v>
      </c>
      <c r="T32" s="549">
        <f t="shared" si="1"/>
        <v>96300</v>
      </c>
      <c r="U32" s="549">
        <f t="shared" si="1"/>
        <v>927000</v>
      </c>
      <c r="V32" s="549">
        <f t="shared" si="1"/>
        <v>0</v>
      </c>
      <c r="W32" s="549">
        <f t="shared" si="1"/>
        <v>0</v>
      </c>
      <c r="X32" s="549">
        <f t="shared" si="1"/>
        <v>40000</v>
      </c>
      <c r="Y32" s="549">
        <f t="shared" si="1"/>
        <v>3031392.98</v>
      </c>
      <c r="Z32" s="549">
        <f t="shared" si="1"/>
        <v>0</v>
      </c>
      <c r="AA32" s="549">
        <f t="shared" si="1"/>
        <v>0</v>
      </c>
      <c r="AB32" s="549">
        <f t="shared" si="1"/>
        <v>4648900</v>
      </c>
      <c r="AC32" s="549">
        <f t="shared" si="1"/>
        <v>0</v>
      </c>
      <c r="AD32" s="549">
        <f t="shared" si="1"/>
        <v>0</v>
      </c>
      <c r="AE32" s="549">
        <f t="shared" si="1"/>
        <v>0</v>
      </c>
      <c r="AF32" s="549">
        <f t="shared" si="1"/>
        <v>0</v>
      </c>
      <c r="AG32" s="549">
        <f t="shared" si="1"/>
        <v>0</v>
      </c>
      <c r="AH32" s="549">
        <f t="shared" si="1"/>
        <v>0</v>
      </c>
      <c r="AI32" s="549">
        <f t="shared" si="1"/>
        <v>0</v>
      </c>
      <c r="AJ32" s="549">
        <f t="shared" si="1"/>
        <v>0</v>
      </c>
      <c r="AK32" s="549">
        <f t="shared" si="1"/>
        <v>0</v>
      </c>
      <c r="AL32" s="549">
        <f t="shared" si="1"/>
        <v>0</v>
      </c>
      <c r="AM32" s="549">
        <f t="shared" si="1"/>
        <v>0</v>
      </c>
      <c r="AN32" s="549">
        <f t="shared" si="1"/>
        <v>0</v>
      </c>
      <c r="AO32" s="549">
        <f t="shared" si="1"/>
        <v>0</v>
      </c>
      <c r="AP32" s="549">
        <f t="shared" si="1"/>
        <v>0</v>
      </c>
      <c r="AQ32" s="549">
        <f t="shared" si="1"/>
        <v>0</v>
      </c>
      <c r="AR32" s="549">
        <f t="shared" si="1"/>
        <v>0</v>
      </c>
      <c r="AS32" s="549">
        <f t="shared" si="1"/>
        <v>0</v>
      </c>
      <c r="AT32" s="549">
        <f t="shared" si="1"/>
        <v>0</v>
      </c>
      <c r="AU32" s="549">
        <f t="shared" si="1"/>
        <v>0</v>
      </c>
      <c r="AV32" s="549">
        <f t="shared" si="1"/>
        <v>0</v>
      </c>
      <c r="AW32" s="549">
        <f t="shared" si="1"/>
        <v>0</v>
      </c>
      <c r="AX32" s="549">
        <f t="shared" si="1"/>
        <v>0</v>
      </c>
      <c r="AY32" s="549">
        <f t="shared" si="1"/>
        <v>0</v>
      </c>
      <c r="AZ32" s="549">
        <f t="shared" si="1"/>
        <v>0</v>
      </c>
      <c r="BA32" s="549">
        <f t="shared" si="1"/>
        <v>12991707</v>
      </c>
      <c r="BB32" s="549">
        <f t="shared" si="1"/>
        <v>0</v>
      </c>
      <c r="BC32" s="549">
        <f t="shared" si="1"/>
        <v>0</v>
      </c>
      <c r="BD32" s="549">
        <f t="shared" si="1"/>
        <v>210600</v>
      </c>
    </row>
  </sheetData>
  <mergeCells count="53">
    <mergeCell ref="C28:P28"/>
    <mergeCell ref="C30:P30"/>
    <mergeCell ref="B17:B18"/>
    <mergeCell ref="C18:BD18"/>
    <mergeCell ref="C23:P23"/>
    <mergeCell ref="C26:P26"/>
    <mergeCell ref="B11:B12"/>
    <mergeCell ref="C12:BD12"/>
    <mergeCell ref="B13:B14"/>
    <mergeCell ref="C14:BD14"/>
    <mergeCell ref="BD5:BD6"/>
    <mergeCell ref="B7:B8"/>
    <mergeCell ref="C8:BD8"/>
    <mergeCell ref="B9:B10"/>
    <mergeCell ref="C10:BD10"/>
    <mergeCell ref="AB5:AB6"/>
    <mergeCell ref="BA5:BA6"/>
    <mergeCell ref="BB5:BB6"/>
    <mergeCell ref="BC5:BC6"/>
    <mergeCell ref="X5:X6"/>
    <mergeCell ref="Y5:Y6"/>
    <mergeCell ref="Z5:Z6"/>
    <mergeCell ref="AA5:AA6"/>
    <mergeCell ref="P5:P6"/>
    <mergeCell ref="U5:U6"/>
    <mergeCell ref="V5:V6"/>
    <mergeCell ref="W5:W6"/>
    <mergeCell ref="L5:L6"/>
    <mergeCell ref="M5:M6"/>
    <mergeCell ref="N5:N6"/>
    <mergeCell ref="O5:O6"/>
    <mergeCell ref="H5:H6"/>
    <mergeCell ref="I5:I6"/>
    <mergeCell ref="J5:J6"/>
    <mergeCell ref="K5:K6"/>
    <mergeCell ref="AO4:AR4"/>
    <mergeCell ref="AS4:AV4"/>
    <mergeCell ref="AW4:AZ4"/>
    <mergeCell ref="BA4:BD4"/>
    <mergeCell ref="Y4:AB4"/>
    <mergeCell ref="AC4:AF4"/>
    <mergeCell ref="AG4:AJ4"/>
    <mergeCell ref="AK4:AN4"/>
    <mergeCell ref="AA1:AF1"/>
    <mergeCell ref="BB1:BD1"/>
    <mergeCell ref="B3:B6"/>
    <mergeCell ref="C3:C6"/>
    <mergeCell ref="D3:D6"/>
    <mergeCell ref="E3:E6"/>
    <mergeCell ref="F3:P3"/>
    <mergeCell ref="Q3:AB3"/>
    <mergeCell ref="F4:F6"/>
    <mergeCell ref="Q4:T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Małgorzta Jaworska</cp:lastModifiedBy>
  <dcterms:created xsi:type="dcterms:W3CDTF">2004-12-20T12:27:50Z</dcterms:created>
  <dcterms:modified xsi:type="dcterms:W3CDTF">2007-03-20T11:06:04Z</dcterms:modified>
  <cp:category/>
  <cp:version/>
  <cp:contentType/>
  <cp:contentStatus/>
</cp:coreProperties>
</file>