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zmaiany D" sheetId="1" r:id="rId1"/>
    <sheet name="__VBA__0" sheetId="2" r:id="rId2"/>
  </sheets>
  <definedNames>
    <definedName name="_xlnm.Print_Titles" localSheetId="0">'zmaiany D'!$3:$5</definedName>
  </definedNames>
  <calcPr fullCalcOnLoad="1"/>
</workbook>
</file>

<file path=xl/sharedStrings.xml><?xml version="1.0" encoding="utf-8"?>
<sst xmlns="http://schemas.openxmlformats.org/spreadsheetml/2006/main" count="204" uniqueCount="204">
  <si>
    <t>DOCHODY GMINY KAŹMIERZ W 2004r.</t>
  </si>
  <si>
    <t>Zał.Nr 1do Uchwały NrXIX/122/04 Rady Gminy Kaźmierz z dnia 19.03.2004r.</t>
  </si>
  <si>
    <t>Zał.Nr1do Uchwały Nr XXI/142/04 Rady Gminy Kaźmierz z dn.18.06.2004r</t>
  </si>
  <si>
    <t>Dz</t>
  </si>
  <si>
    <t>Rozdz</t>
  </si>
  <si>
    <t>§</t>
  </si>
  <si>
    <t>Treść</t>
  </si>
  <si>
    <t xml:space="preserve">Plan dochodów budżetowych na 2004r.            PROJEKT         </t>
  </si>
  <si>
    <t xml:space="preserve">Plan dochodów budżetowych na 2004r.              </t>
  </si>
  <si>
    <t>Zmiany</t>
  </si>
  <si>
    <t>Dochody po zmianach</t>
  </si>
  <si>
    <t>Uzasadnienie</t>
  </si>
  <si>
    <t>PROJEKT</t>
  </si>
  <si>
    <t>010</t>
  </si>
  <si>
    <t>Rolnictwo i łowiectwo</t>
  </si>
  <si>
    <t>01010</t>
  </si>
  <si>
    <t>Infrastruktura wodociągowa i sanitacji wsi</t>
  </si>
  <si>
    <t>Środki na dofinasowanie własnych inwestycji gmin pozyskane z innych źródeł</t>
  </si>
  <si>
    <t>Środki z Agencji Własności Rolnej Skarbu Państwa na rozbudowę ujęcia wody i hydrofornii w miejscowości Piersko (Umowa Nr 8/2002 z dnia 29.11.2002r.+ Aneks Nr 1 z dn.10.12.2003)</t>
  </si>
  <si>
    <t>Bezzwrotna pomoc z Agencji Nieruchomości Rolnej w Poznaniu na budowę sieci wodociągowej z Pierska do Pólka (Umowa Nr 3/2004 z dnia 18.03.2004r)</t>
  </si>
  <si>
    <t>Wytwarzanie i zaopatrywanie w energię elektryczną, gaz i wodę</t>
  </si>
  <si>
    <t>Dostarczanie wody</t>
  </si>
  <si>
    <t>0490</t>
  </si>
  <si>
    <t>Wpływy z innych lokalnych opłat pobieranych przez jednostki samorządu terytorialnego na podstawie odrębnych ustaw</t>
  </si>
  <si>
    <t>Opłata za przyłącza wodociągowe</t>
  </si>
  <si>
    <t xml:space="preserve">Opłaty za przyłącza wodociągowe </t>
  </si>
  <si>
    <t>Transport i łączność</t>
  </si>
  <si>
    <t>Drogi publiczne gminne</t>
  </si>
  <si>
    <t>Środki na dofinasowanie własnych inwestycji gmin pozyskane z innych źródeł</t>
  </si>
  <si>
    <t>Dotacja z Urzędu Marszałkowskiego zgodnie z umową Nr 119/2003 z dnia 12.05.2003 i aneksem Nr 1 z dnia 28.08.2003r.</t>
  </si>
  <si>
    <t>Dofinansowanie z Funduszu Ochrony Gruntów Rolnych na budowę dróg dojazdowych do gruntów rolnych o szerokości min 4m (Umowa Nr 126/2004 z dnia 05.05.2004r.)</t>
  </si>
  <si>
    <t>Środki na dofinasowanie własnych inwestycji gmin pozyskane z innych źródeł</t>
  </si>
  <si>
    <t>Program SAPARD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</si>
  <si>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</si>
  <si>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</si>
  <si>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</si>
  <si>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</si>
  <si>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Wieczyste użytkowanie</t>
  </si>
  <si>
    <t>Opłaty za wieczyste użytkowanie nieruchomości.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</si>
  <si>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</si>
  <si>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</si>
  <si>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r>
      <rPr>
        <sz val="10"/>
        <rFont val="Times New Roman CE"/>
        <family val="1"/>
      </rPr>
      <t xml:space="preserve">Dzierżawa gruntów rolnych </t>
    </r>
    <r>
      <rPr>
        <b/>
        <sz val="10"/>
        <rFont val="Times New Roman CE"/>
        <family val="1"/>
      </rPr>
      <t>14.664,00</t>
    </r>
    <r>
      <rPr>
        <sz val="10"/>
        <rFont val="Times New Roman CE"/>
        <family val="1"/>
      </rPr>
      <t xml:space="preserve">, gruntów pod reklamę </t>
    </r>
    <r>
      <rPr>
        <b/>
        <sz val="10"/>
        <rFont val="Times New Roman CE"/>
        <family val="1"/>
      </rPr>
      <t>492,00</t>
    </r>
    <r>
      <rPr>
        <sz val="10"/>
        <rFont val="Times New Roman CE"/>
        <family val="1"/>
      </rPr>
      <t xml:space="preserve">, gruntów pod garażem </t>
    </r>
    <r>
      <rPr>
        <b/>
        <sz val="10"/>
        <rFont val="Times New Roman CE"/>
        <family val="1"/>
      </rPr>
      <t>342,00</t>
    </r>
    <r>
      <rPr>
        <sz val="10"/>
        <rFont val="Times New Roman CE"/>
        <family val="1"/>
      </rPr>
      <t xml:space="preserve">, gruntów pod usługi </t>
    </r>
    <r>
      <rPr>
        <b/>
        <sz val="10"/>
        <rFont val="Times New Roman CE"/>
        <family val="1"/>
      </rPr>
      <t>2.788,00</t>
    </r>
    <r>
      <rPr>
        <sz val="10"/>
        <rFont val="Times New Roman CE"/>
        <family val="1"/>
      </rPr>
      <t xml:space="preserve">, telefonia </t>
    </r>
    <r>
      <rPr>
        <b/>
        <sz val="10"/>
        <rFont val="Times New Roman CE"/>
        <family val="1"/>
      </rPr>
      <t>36.000,00</t>
    </r>
    <r>
      <rPr>
        <sz val="10"/>
        <rFont val="Times New Roman CE"/>
        <family val="1"/>
      </rPr>
      <t xml:space="preserve">, najem za lokale użytkowe </t>
    </r>
    <r>
      <rPr>
        <b/>
        <sz val="10"/>
        <rFont val="Times New Roman CE"/>
        <family val="1"/>
      </rPr>
      <t xml:space="preserve">20.160,00, </t>
    </r>
    <r>
      <rPr>
        <sz val="10"/>
        <rFont val="Times New Roman CE"/>
        <family val="1"/>
      </rPr>
      <t>LOKGAZ</t>
    </r>
    <r>
      <rPr>
        <b/>
        <sz val="10"/>
        <rFont val="Times New Roman CE"/>
        <family val="1"/>
      </rPr>
      <t xml:space="preserve"> 3.089,00</t>
    </r>
  </si>
  <si>
    <t>0770</t>
  </si>
  <si>
    <t>Wpłaty z tytułu odpłatnego nabycia prawa własności nieruchomości</t>
  </si>
  <si>
    <r>
      <rPr>
        <sz val="10"/>
        <rFont val="Times New Roman CE"/>
        <family val="1"/>
      </rPr>
      <t xml:space="preserve">Raty z umów sprzedaży ratalnej </t>
    </r>
    <r>
      <rPr>
        <b/>
        <sz val="10"/>
        <rFont val="Times New Roman CE"/>
        <family val="1"/>
      </rPr>
      <t>13.234,00</t>
    </r>
    <r>
      <rPr>
        <sz val="10"/>
        <rFont val="Times New Roman CE"/>
        <family val="1"/>
      </rPr>
      <t xml:space="preserve">, sprzedaż nieruchomości </t>
    </r>
    <r>
      <rPr>
        <b/>
        <sz val="10"/>
        <rFont val="Times New Roman CE"/>
        <family val="1"/>
      </rPr>
      <t>600.000,00</t>
    </r>
  </si>
  <si>
    <t>0910</t>
  </si>
  <si>
    <t>Odsetki od nieterminowych wpłat z tytułu podatków i opłat</t>
  </si>
  <si>
    <t>0920</t>
  </si>
  <si>
    <t>Pozostałe odsetki</t>
  </si>
  <si>
    <t>Odsetki zgodnie z umowami sprzedaży ratalnej.</t>
  </si>
  <si>
    <t>Urzędy naczelnych organów władzy państwowej, kontroli i ochrony prawa i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</si>
  <si>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</si>
  <si>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ustawami</t>
  </si>
  <si>
    <t>Dotacja na prowadzenie i aktualizacjęstałego rejestru wyborców dotacja Krajowego Biura Wyborczego Delegatura Wojewódzka w Pile (pismo DW-0312-10/03 z dn.16.10.2003r.)</t>
  </si>
  <si>
    <t>Wybory do Parlamentu Europejskiego</t>
  </si>
  <si>
    <t>Dotacje celowe otrzymane z budżetu państwa na realizację zadań bieżących z zakresu administracji rządowej oraz innych zadań zleconych gminie ustawami</t>
  </si>
  <si>
    <t>Dotacja z Krajowego Biura Wyborczego na sfinansowanie kosztów przygotowania i przeprowadzenia wyborów do Parlamentu Europejskiego (pisma z Krajowego Biura Wyborczego w Pile, znak DW-0312-4/04 z dn.28.04.2004r. i znak DW-0312-5/04 z dn.03.06.2004r.)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</si>
  <si>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</si>
  <si>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</si>
  <si>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</si>
  <si>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</si>
  <si>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</si>
  <si>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</si>
  <si>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 z podatku rolnego, podatku leśnego, podatku od czynności cywilnoprawnych podatku od spadków i darowizn oraz podatków i opłat lokalnych</t>
  </si>
  <si>
    <t>0310</t>
  </si>
  <si>
    <t>Podatek od nieruchomości</t>
  </si>
  <si>
    <t>Na podstawie uchwały Nr XV/98/03 Rady Gminy Kaźmierz z dn.27.11.2003r.</t>
  </si>
  <si>
    <t>0320</t>
  </si>
  <si>
    <t>Podatek rolny</t>
  </si>
  <si>
    <r>
      <rPr>
        <sz val="10"/>
        <rFont val="Times New Roman CE"/>
        <family val="1"/>
      </rPr>
      <t xml:space="preserve">Przyjęto cenę skupu żyta </t>
    </r>
    <r>
      <rPr>
        <b/>
        <sz val="10"/>
        <rFont val="Times New Roman CE"/>
        <family val="1"/>
      </rPr>
      <t>34,57zł</t>
    </r>
    <r>
      <rPr>
        <sz val="10"/>
        <rFont val="Times New Roman CE"/>
        <family val="1"/>
      </rPr>
      <t xml:space="preserve"> za q  Obwieszczenie MF z dnia 17.10.2003r (MP Nr 49, poz.771) oraz cenę drewna </t>
    </r>
    <r>
      <rPr>
        <b/>
        <sz val="10"/>
        <rFont val="Times New Roman CE"/>
        <family val="1"/>
      </rPr>
      <t>107,70</t>
    </r>
    <r>
      <rPr>
        <sz val="10"/>
        <rFont val="Times New Roman CE"/>
        <family val="1"/>
      </rPr>
      <t xml:space="preserve"> wg Obwieszczenia MF z dnia 20.10.2003r. (M.P. Nr 50, poz.787)</t>
    </r>
  </si>
  <si>
    <t>0330</t>
  </si>
  <si>
    <t>Podatek leśny</t>
  </si>
  <si>
    <r>
      <rPr>
        <sz val="10"/>
        <rFont val="Times New Roman CE"/>
        <family val="1"/>
      </rPr>
      <t xml:space="preserve">Przyjęto cenę skupu żyta </t>
    </r>
    <r>
      <rPr>
        <b/>
        <sz val="10"/>
        <rFont val="Times New Roman CE"/>
        <family val="1"/>
      </rPr>
      <t>34,57zł</t>
    </r>
    <r>
      <rPr>
        <sz val="10"/>
        <rFont val="Times New Roman CE"/>
        <family val="1"/>
      </rPr>
      <t xml:space="preserve"> za q  Obwieszczenie MF z dnia 17.10.2003r (MP Nr 49, poz.771) oraz cenę drewna </t>
    </r>
    <r>
      <rPr>
        <b/>
        <sz val="10"/>
        <rFont val="Times New Roman CE"/>
        <family val="1"/>
      </rPr>
      <t>107,70</t>
    </r>
    <r>
      <rPr>
        <sz val="10"/>
        <rFont val="Times New Roman CE"/>
        <family val="1"/>
      </rPr>
      <t xml:space="preserve"> wg Obwieszczenia MF z dnia 20.10.2003r. (M.P. Nr 50, poz.787)</t>
    </r>
  </si>
  <si>
    <t>0340</t>
  </si>
  <si>
    <t>Podatek od środków transportowych</t>
  </si>
  <si>
    <t>Na podstawie uchwały Nr XV/100/03 Rady Gminy Kaźmierz z dn.27.11.2003r.</t>
  </si>
  <si>
    <t>0360</t>
  </si>
  <si>
    <t>Podatek od spadków i darowizn</t>
  </si>
  <si>
    <t>0370</t>
  </si>
  <si>
    <t>Podatek od posiadania psów</t>
  </si>
  <si>
    <t>Na podstawie uchwały Nr XV/102/03 Rady Gminy Kaźmierz z dn.27.11.2003r.</t>
  </si>
  <si>
    <t>0430</t>
  </si>
  <si>
    <t>Wpływy z opłaty targowej</t>
  </si>
  <si>
    <t>Na podstawie uchwały Nr XV/101/03 Rady Gminy Kaźmierz z dn.27.11.2003r.</t>
  </si>
  <si>
    <t>0450</t>
  </si>
  <si>
    <t>Wpływy z opłaty administracyjnej za czynności urzędowe</t>
  </si>
  <si>
    <t>Na podstawie uchwały Nr XV/103/03 Rady Gminy Kaźmierz z dn.27.11.2003r.</t>
  </si>
  <si>
    <t>0500</t>
  </si>
  <si>
    <t>Podatek od czynności cywilnoprawnych</t>
  </si>
  <si>
    <t>Wpływy z podatku od czynności cywilnoprawnych</t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</si>
  <si>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</si>
  <si>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</si>
  <si>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</si>
  <si>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</si>
  <si>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</si>
  <si>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Opłata skarbowa.</t>
  </si>
  <si>
    <t>0460</t>
  </si>
  <si>
    <t>Wpływy z opłaty eksploatacyjnej</t>
  </si>
  <si>
    <t xml:space="preserve">Opłata eksploatacyjna z Polskiego Górnictwa Naftowe i Gazownictwo S.A.  Stawka eksploatacyjna 3,81zł.  Wydobycie roczne ok.10 000 tys.m3 </t>
  </si>
  <si>
    <t>0480</t>
  </si>
  <si>
    <t>Wpływy z opłat za zezwolenie na sprzedaż alkoholu</t>
  </si>
  <si>
    <t>Opłaty za wydanie zezwoleń na sprzedaż alkoholu obliczone zgodnie z Ustawą z dn.26.10.1982r. O wychowaniu w trzeźwości i przeciwdziałaniu alkoholizmowi (tj Dz.U.z 2002r. Nr147, poz.1231, zm. Dz.U Nr 167, poz.1372)</t>
  </si>
  <si>
    <t>0490</t>
  </si>
  <si>
    <t>Wpływy z innych lokalnych opłat pobieranych przez jednostki samorządu terytorialnego na podstawie odrębnych ustaw</t>
  </si>
  <si>
    <r>
      <rPr>
        <sz val="10"/>
        <rFont val="Times New Roman CE"/>
        <family val="1"/>
      </rPr>
      <t>Opłaty planistyczne zaległa za 2003r.</t>
    </r>
    <r>
      <rPr>
        <b/>
        <sz val="10"/>
        <rFont val="Times New Roman CE"/>
        <family val="1"/>
      </rPr>
      <t xml:space="preserve"> 18.467,00</t>
    </r>
    <r>
      <rPr>
        <sz val="10"/>
        <rFont val="Times New Roman CE"/>
        <family val="1"/>
      </rPr>
      <t xml:space="preserve"> planowana w 2004r.</t>
    </r>
    <r>
      <rPr>
        <b/>
        <sz val="10"/>
        <rFont val="Times New Roman CE"/>
        <family val="1"/>
      </rPr>
      <t xml:space="preserve"> 40.000,00, </t>
    </r>
    <r>
      <rPr>
        <sz val="10"/>
        <rFont val="Times New Roman CE"/>
        <family val="1"/>
      </rPr>
      <t>opłaty za wpis i zmianę wpisu do ewidencji gospodarczej</t>
    </r>
    <r>
      <rPr>
        <b/>
        <sz val="10"/>
        <rFont val="Times New Roman CE"/>
        <family val="1"/>
      </rPr>
      <t xml:space="preserve"> 2.500,00</t>
    </r>
  </si>
  <si>
    <t>0910</t>
  </si>
  <si>
    <t>Odsetki od nieterminowych wpłat z tytułu podatków i opłat</t>
  </si>
  <si>
    <t>Udziały gmin w podatkach stanowiących dochód budżetu państwa</t>
  </si>
  <si>
    <t>0010</t>
  </si>
  <si>
    <t>Podatek dochodowy od osób fizycznych</t>
  </si>
  <si>
    <t>Pismo Ministra Finansów z dn.16.02.2004 znak ST3-4820-5/2004/257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</si>
  <si>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</si>
  <si>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</si>
  <si>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</si>
  <si>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</si>
  <si>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</si>
  <si>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Pismo Ministra Finansów z dn.16.02.2004 znak ST3-4820-5/2004/257</t>
  </si>
  <si>
    <t>Część rekompensująca subwencji ogólnej dla samorządu terytorialnego</t>
  </si>
  <si>
    <t>Część rekompensująca subwencji ogólnej  w  zakresie kwoty rekompensującej dochody utracone z tytułu ulg i zwolnień ustawowych (pismo Ministra Finansów, znak ST3-4820-22/2004 z dnia 25.05.2004r.)</t>
  </si>
  <si>
    <t>Subwencje ogólne z budżetu państwa</t>
  </si>
  <si>
    <t>Część wyrównawcza subwencji ogólnej dla gmin</t>
  </si>
  <si>
    <t>Subwencje ogólne z budżetu państwa</t>
  </si>
  <si>
    <t>Pismo Ministra Finansów z dn.16.02.2004 znak ST3-4820-5/2004/257</t>
  </si>
  <si>
    <t>Różne rozliczenia finansowe</t>
  </si>
  <si>
    <t>0920</t>
  </si>
  <si>
    <t>Pozostałe odsetki</t>
  </si>
  <si>
    <t>Odsetki od środków na rachunkach bankowych</t>
  </si>
  <si>
    <t>Odsetki od środków na rachunkach bankowych</t>
  </si>
  <si>
    <t>Oświata i wychowanie</t>
  </si>
  <si>
    <t>Szkoły podstawowe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</si>
  <si>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</si>
  <si>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</si>
  <si>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Wpływy za wynajem lokali oświatowych</t>
  </si>
  <si>
    <t>0970</t>
  </si>
  <si>
    <t>Wpływy z różnych dochodów</t>
  </si>
  <si>
    <t>Refundacja wynagrodzenia z Powiatowego Biura Pracy</t>
  </si>
  <si>
    <t>Dotacje celowe przekazane z budżetu państwa na realizację własnych zadań bieżących gmin</t>
  </si>
  <si>
    <t>Dotacja celowa na sfinansowanie wyprawki szkolnej, przyznawanej jako zasiłek losowy w formie rzeczowej (pismo Wojewody Wielkopolskiego, znak FB.I-5.3011-208/04 z dnia 20.05.2004r.)</t>
  </si>
  <si>
    <t>Środki na dofinasowanie własnych inwestycji gmin pozyskane z innych źródeł</t>
  </si>
  <si>
    <t>Dotacja z Programu Aktywizacji Obszarów Wiejskich (Umowa nr BZ/56/04 z czerwca 2004r.)</t>
  </si>
  <si>
    <t xml:space="preserve">Przedszkola </t>
  </si>
  <si>
    <t>0830</t>
  </si>
  <si>
    <t>Wpływy z usług</t>
  </si>
  <si>
    <t>Opłaty za przedszkola zgodnie z Uchwałą XIX/108/99 RG K-rz z dn.23.12.99</t>
  </si>
  <si>
    <t>0910</t>
  </si>
  <si>
    <t>Odsetki od nieterminowych wpłat z tytułu podatków i opłat</t>
  </si>
  <si>
    <t>Odsetki za nieterminowe wpłaty opłaty za przedszkole</t>
  </si>
  <si>
    <t>0970</t>
  </si>
  <si>
    <t>Wpływy z różnych dochodów</t>
  </si>
  <si>
    <t>Refundacja z Urzędu Pracy</t>
  </si>
  <si>
    <t>Środki na refundacje z Rejonowego Urzędu Pracy)</t>
  </si>
  <si>
    <t>Gimnazja</t>
  </si>
  <si>
    <t>Środki na dofinasowanie własnych inwestycji gmin pozyskane z innych źródeł</t>
  </si>
  <si>
    <t>Środki z ARiMR na zakup komputerów</t>
  </si>
  <si>
    <t>Dowożenie uczniów</t>
  </si>
  <si>
    <t>0970</t>
  </si>
  <si>
    <t>Wpływy z różnych dochodów</t>
  </si>
  <si>
    <t>Refundacja z Urzędu Pracy</t>
  </si>
  <si>
    <t>Zespoły ekonomiczno-administracyjne szkół</t>
  </si>
  <si>
    <t>0690</t>
  </si>
  <si>
    <t>Wpływy z różnych opłat</t>
  </si>
  <si>
    <t>Wpływy za prowizję za znaki</t>
  </si>
  <si>
    <t>0920</t>
  </si>
  <si>
    <t>Pozostałe odsetki</t>
  </si>
  <si>
    <t>Odsetki z kapitalizacji odsetek bankowych na koncie Gminnego Zespołu Oświatowego</t>
  </si>
  <si>
    <t>Pomoc społeczna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</si>
  <si>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</si>
  <si>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ustawami</t>
  </si>
  <si>
    <t>Dotacja celowa na wypłaty świadczeń rodzinnych oraz organizację stanowiska pracy (pisma Wojewody Wielkopolskiego, znak FB.I-5.3011-104/04 z dnia 22.03.2004r., znak FB.I-3.3011-166/04 z dnia 21.04.2004r., znak FB.I-3.3011-163/04 z dnia 06.05.2004r., znak FB.I-5.3011-220/04 z dnia 26.05.2004r.)</t>
  </si>
  <si>
    <t>Dotacje celowe przekazane z budżetu państwa na inwestycje i zakupy inwestycyjne z zakresu administracji rządowej oraz innych zadań zleconych gminie ustawami</t>
  </si>
  <si>
    <t>Pismo Wojewody Wielkopolskiego z dnia 22.03.2004 znak FB.I-5.3011-104/04</t>
  </si>
  <si>
    <t>Składki na ubezpieczenie zdrowotne opłacane za osoby pobierające niektóre świadczenia z pomocy społecznej</t>
  </si>
  <si>
    <t>Dotacje celowe otrzymane z budżetu państwa na realizację zadań bieżących z zakresu administracji rządowej oraz innych zadań zleconych gminie ustawami</t>
  </si>
  <si>
    <t>Pismo Wojewody Wielkopolskiego z dnia 19.02.2004 znak FB.I-6.3010-1/04</t>
  </si>
  <si>
    <t>Zasiłki i pomoc w naturze oraz składki na ubezpieczenia społeczne</t>
  </si>
  <si>
    <t>Zmiejszenie dotacji na zasiłki i pomoc w naturze oraz na zasiłki rodzinne, pielęgnacyjne i wychowawczwe (pismo Wojewody Wielkopolskiego, znak FB.I-3.3011-163/04 z dnia 06.05.2004r.)</t>
  </si>
  <si>
    <t>Dotacje celowe otrzymane z budżetu państwa na realizację zadań bieżących z zakresu administracji rządowej oraz innych zadań zleconych gminie ustawami</t>
  </si>
  <si>
    <t>Pismo Wojewody Wielkopolskiego z dnia 19.02.2004 znak FB.I-6.3010-1/04</t>
  </si>
  <si>
    <t>Zasiłki rodzinne, pielęgnacyjne i wychowawcze</t>
  </si>
  <si>
    <t>Dotacje celowe otrzymane z budżetu państwa na realizację zadań bieżących z zakresu administracji rządowej oraz innych zadań zleconych gminie ustawami</t>
  </si>
  <si>
    <t>Pismo Wojewody Wielkopolskiego z dnia 19.02.2004 znak FB.I-6.3010-1/04</t>
  </si>
  <si>
    <t>Ośrodki pomocy społecznej</t>
  </si>
  <si>
    <t>Dotacje celowe otrzymane z budżetu państwa na realizację zadań bieżących z zakresu administracji rządowej oraz innych zadań zleconych gminie ustawami</t>
  </si>
  <si>
    <t>Pismo Wojewody Wielkopolskiego z dnia 19.02.2004 znak FB.I-6.3010-1/04</t>
  </si>
  <si>
    <t>0920</t>
  </si>
  <si>
    <t>Pozostałe odsetki</t>
  </si>
  <si>
    <t>Odsetki z kapitalizacji odsetek bankowych na koncie Ośrodka Pomocy Społecznej</t>
  </si>
  <si>
    <t>Usuwanie skutków klęsk żywiołowych</t>
  </si>
  <si>
    <t>Dotacje celowe otrzymane z budżetu państwa na realizację zadań bieżących z zakresu administracji rządowej oraz innych zadań zleconych gminie ustawami</t>
  </si>
  <si>
    <t>Dotacja celowa na pomoc pieniężną dla rolników poszkodowanych w wyniku klęski suszy (pismo wojewody Wielkoplskiego, znak FB.I-7.3011-165/04 z dnia 27.05.2004r.)</t>
  </si>
  <si>
    <t>Gospodarka komunalna i ochrona środowiska</t>
  </si>
  <si>
    <t>Gospodarka ściekowa i ochrona wód</t>
  </si>
  <si>
    <t>0490</t>
  </si>
  <si>
    <t>Wpływy z innych lokalnych opłat pobieranych przez jednostki samorządu terytorialnego na podstawie odrębnych ustaw</t>
  </si>
  <si>
    <t xml:space="preserve">Opłata za przyłącze do sieci kanalizacyjnej </t>
  </si>
  <si>
    <t>Fundusz Ochrony Środowiska i Gospodarki Wodnej</t>
  </si>
  <si>
    <t>0400</t>
  </si>
  <si>
    <t>Wpływy z opłaty produktowej</t>
  </si>
  <si>
    <t>Środki z WFOŚiGW z tytułu opłaty produktowej</t>
  </si>
  <si>
    <t>Opłata poduktowa</t>
  </si>
  <si>
    <t>Oświetlenie ulic, placów i dróg</t>
  </si>
  <si>
    <t>Dotacje celowe otrzymane z budżetu państwa na realizację zadań bieżących z zakresu administracji rządowej oraz innych zadań zleconych gminie ustawami</t>
  </si>
  <si>
    <t>Pismo Wojewody Wielkopolskiego z dnia 19.02.2004 znak FB.I-7.3011-66/04 środki przeznaczone na spłatę zobowiązań powstałych w 2003r.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</si>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</sst>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</numFmts>
  <fonts count="13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sz val="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2" fillId="2" borderId="0" xfId="0" applyFont="1" applyFill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right" vertical="center" wrapText="1"/>
    </xf>
    <xf numFmtId="164" fontId="8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right" vertical="center"/>
    </xf>
    <xf numFmtId="164" fontId="4" fillId="3" borderId="2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right" vertical="center"/>
    </xf>
    <xf numFmtId="164" fontId="4" fillId="4" borderId="2" xfId="0" applyFont="1" applyFill="1" applyBorder="1" applyAlignment="1">
      <alignment horizontal="center" vertical="center"/>
    </xf>
    <xf numFmtId="164" fontId="4" fillId="5" borderId="7" xfId="0" applyFont="1" applyFill="1" applyBorder="1" applyAlignment="1">
      <alignment horizontal="center" vertical="center" wrapText="1"/>
    </xf>
    <xf numFmtId="164" fontId="4" fillId="5" borderId="7" xfId="0" applyFont="1" applyFill="1" applyBorder="1" applyAlignment="1">
      <alignment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left" vertical="center" wrapText="1"/>
    </xf>
    <xf numFmtId="164" fontId="2" fillId="0" borderId="0" xfId="0" applyFon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10" fillId="0" borderId="7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right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vertical="center" wrapText="1"/>
    </xf>
    <xf numFmtId="164" fontId="4" fillId="0" borderId="7" xfId="0" applyFont="1" applyBorder="1" applyAlignment="1">
      <alignment vertical="center" wrapText="1"/>
    </xf>
    <xf numFmtId="165" fontId="4" fillId="2" borderId="7" xfId="0" applyNumberFormat="1" applyFont="1" applyFill="1" applyBorder="1" applyAlignment="1">
      <alignment horizontal="right" vertical="center" wrapText="1"/>
    </xf>
    <xf numFmtId="164" fontId="10" fillId="5" borderId="7" xfId="0" applyFont="1" applyFill="1" applyBorder="1" applyAlignment="1">
      <alignment horizontal="center" vertical="center" wrapText="1"/>
    </xf>
    <xf numFmtId="164" fontId="10" fillId="5" borderId="7" xfId="0" applyFont="1" applyFill="1" applyBorder="1" applyAlignment="1">
      <alignment vertical="center" wrapText="1"/>
    </xf>
    <xf numFmtId="165" fontId="2" fillId="5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4" fontId="2" fillId="5" borderId="7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left" vertical="center" wrapText="1"/>
    </xf>
    <xf numFmtId="164" fontId="4" fillId="0" borderId="0" xfId="0" applyFont="1" applyBorder="1" applyAlignment="1">
      <alignment vertical="center" wrapText="1"/>
    </xf>
    <xf numFmtId="164" fontId="2" fillId="0" borderId="7" xfId="0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9" fillId="0" borderId="7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64" fontId="4" fillId="0" borderId="0" xfId="0" applyFont="1" applyBorder="1" applyAlignment="1">
      <alignment vertical="center" wrapText="1"/>
    </xf>
    <xf numFmtId="164" fontId="5" fillId="5" borderId="7" xfId="0" applyFont="1" applyFill="1" applyBorder="1" applyAlignment="1">
      <alignment horizontal="center" vertical="center" wrapText="1"/>
    </xf>
    <xf numFmtId="164" fontId="7" fillId="5" borderId="7" xfId="0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9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4.375" style="1" customWidth="1"/>
    <col min="4" max="4" width="42.375" style="1" customWidth="1"/>
    <col min="5" max="5" width="0" style="2" hidden="1" customWidth="1"/>
    <col min="6" max="6" width="18.00390625" style="2" customWidth="1"/>
    <col min="7" max="7" width="0" style="3" hidden="1" customWidth="1"/>
    <col min="8" max="8" width="17.00390625" style="4" customWidth="1"/>
    <col min="9" max="13" width="0" style="4" hidden="1" customWidth="1"/>
    <col min="14" max="14" width="14.875" style="5" customWidth="1"/>
    <col min="15" max="15" width="35.00390625" style="3" customWidth="1"/>
    <col min="16" max="256" width="9.125" style="1" customWidth="1"/>
  </cols>
  <sheetData>
    <row r="1" spans="1:15" s="1" customFormat="1" ht="23.25">
      <c r="A1" s="6" t="s">
        <v>0</v>
      </c>
      <c r="B1" s="7"/>
      <c r="C1" s="7"/>
      <c r="E1" s="8"/>
      <c r="F1" s="8"/>
      <c r="G1" s="9" t="s">
        <v>1</v>
      </c>
      <c r="H1" s="10"/>
      <c r="I1" s="10"/>
      <c r="J1" s="10"/>
      <c r="K1" s="10"/>
      <c r="L1" s="10"/>
      <c r="M1" s="10"/>
      <c r="N1" s="11"/>
      <c r="O1" s="12" t="s">
        <v>2</v>
      </c>
    </row>
    <row r="2" spans="1:15" s="1" customFormat="1" ht="12.75">
      <c r="A2" s="13"/>
      <c r="B2" s="7"/>
      <c r="C2" s="7"/>
      <c r="E2" s="2"/>
      <c r="F2" s="2"/>
      <c r="H2" s="4"/>
      <c r="I2" s="4"/>
      <c r="J2" s="4"/>
      <c r="K2" s="4"/>
      <c r="L2" s="4"/>
      <c r="M2" s="4"/>
      <c r="N2" s="11"/>
      <c r="O2" s="3"/>
    </row>
    <row r="3" spans="1:15" s="18" customFormat="1" ht="47.2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/>
      <c r="H3" s="16" t="s">
        <v>9</v>
      </c>
      <c r="I3" s="16"/>
      <c r="J3" s="16"/>
      <c r="K3" s="16"/>
      <c r="L3" s="16"/>
      <c r="M3" s="16"/>
      <c r="N3" s="17" t="s">
        <v>10</v>
      </c>
      <c r="O3" s="14" t="s">
        <v>11</v>
      </c>
    </row>
    <row r="4" spans="1:15" s="24" customFormat="1" ht="15">
      <c r="A4" s="14"/>
      <c r="B4" s="14"/>
      <c r="C4" s="14"/>
      <c r="D4" s="14"/>
      <c r="E4" s="14"/>
      <c r="F4" s="14"/>
      <c r="G4" s="15"/>
      <c r="H4" s="21"/>
      <c r="I4" s="21"/>
      <c r="J4" s="21"/>
      <c r="K4" s="21"/>
      <c r="L4" s="22"/>
      <c r="M4" s="22"/>
      <c r="N4" s="17"/>
      <c r="O4" s="14"/>
    </row>
    <row r="5" spans="1:15" s="11" customFormat="1" ht="12.75">
      <c r="A5" s="25"/>
      <c r="B5" s="25"/>
      <c r="C5" s="25"/>
      <c r="D5" s="25"/>
      <c r="E5" s="26" t="s">
        <v>12</v>
      </c>
      <c r="F5" s="27"/>
      <c r="G5" s="28"/>
      <c r="H5" s="29"/>
      <c r="I5" s="29"/>
      <c r="J5" s="29"/>
      <c r="K5" s="29"/>
      <c r="L5" s="29"/>
      <c r="M5" s="29"/>
      <c r="N5" s="30"/>
      <c r="O5" s="28"/>
    </row>
    <row r="6" spans="1:15" s="36" customFormat="1" ht="12.75">
      <c r="A6" s="31" t="s">
        <v>13</v>
      </c>
      <c r="B6" s="31"/>
      <c r="C6" s="31"/>
      <c r="D6" s="32" t="s">
        <v>14</v>
      </c>
      <c r="E6" s="33">
        <f>E7</f>
        <v>0</v>
      </c>
      <c r="F6" s="33">
        <f>F7</f>
        <v>393552</v>
      </c>
      <c r="G6" s="34"/>
      <c r="H6" s="34">
        <f>H7</f>
        <v>200000</v>
      </c>
      <c r="I6" s="34">
        <f>I7</f>
        <v>0</v>
      </c>
      <c r="J6" s="34">
        <f>J7</f>
        <v>0</v>
      </c>
      <c r="K6" s="34">
        <f>K7</f>
        <v>0</v>
      </c>
      <c r="L6" s="34">
        <f>L7</f>
        <v>0</v>
      </c>
      <c r="M6" s="34">
        <f>M7</f>
        <v>0</v>
      </c>
      <c r="N6" s="33">
        <f>N7</f>
        <v>593552</v>
      </c>
      <c r="O6" s="35"/>
    </row>
    <row r="7" spans="1:15" s="36" customFormat="1" ht="12.75">
      <c r="A7" s="37"/>
      <c r="B7" s="38" t="s">
        <v>15</v>
      </c>
      <c r="C7" s="38"/>
      <c r="D7" s="39" t="s">
        <v>16</v>
      </c>
      <c r="E7" s="40">
        <f>E8</f>
        <v>0</v>
      </c>
      <c r="F7" s="40">
        <f>F8</f>
        <v>393552</v>
      </c>
      <c r="G7" s="41"/>
      <c r="H7" s="42">
        <f>H8</f>
        <v>200000</v>
      </c>
      <c r="I7" s="42">
        <f>I8</f>
        <v>0</v>
      </c>
      <c r="J7" s="42">
        <f>J8</f>
        <v>0</v>
      </c>
      <c r="K7" s="42">
        <f>K8</f>
        <v>0</v>
      </c>
      <c r="L7" s="42">
        <f>L8</f>
        <v>0</v>
      </c>
      <c r="M7" s="42">
        <f>M8</f>
        <v>0</v>
      </c>
      <c r="N7" s="43">
        <f>N8</f>
        <v>593552</v>
      </c>
      <c r="O7" s="44"/>
    </row>
    <row r="8" spans="1:15" s="36" customFormat="1" ht="45.75">
      <c r="A8" s="37"/>
      <c r="B8" s="45"/>
      <c r="C8" s="45">
        <v>6290</v>
      </c>
      <c r="D8" s="46" t="s">
        <v>17</v>
      </c>
      <c r="E8" s="47"/>
      <c r="F8" s="47">
        <v>393552</v>
      </c>
      <c r="G8" s="48" t="s">
        <v>18</v>
      </c>
      <c r="H8" s="49">
        <v>200000</v>
      </c>
      <c r="I8" s="49"/>
      <c r="J8" s="49"/>
      <c r="K8" s="49"/>
      <c r="L8" s="49"/>
      <c r="M8" s="49"/>
      <c r="N8" s="50">
        <f>F8+H8+I8+J8+K8+L8+M8</f>
        <v>593552</v>
      </c>
      <c r="O8" s="48" t="s">
        <v>19</v>
      </c>
    </row>
    <row r="9" spans="1:15" s="36" customFormat="1" ht="23.25">
      <c r="A9" s="31">
        <v>400</v>
      </c>
      <c r="B9" s="31"/>
      <c r="C9" s="31"/>
      <c r="D9" s="32" t="s">
        <v>20</v>
      </c>
      <c r="E9" s="33">
        <f>E10</f>
        <v>11000</v>
      </c>
      <c r="F9" s="33">
        <f>F10</f>
        <v>11000</v>
      </c>
      <c r="G9" s="35"/>
      <c r="H9" s="34">
        <f>H10</f>
        <v>6600</v>
      </c>
      <c r="I9" s="34">
        <f>I10</f>
        <v>0</v>
      </c>
      <c r="J9" s="34">
        <f>J10</f>
        <v>0</v>
      </c>
      <c r="K9" s="34">
        <f>K10</f>
        <v>0</v>
      </c>
      <c r="L9" s="34">
        <f>L10</f>
        <v>0</v>
      </c>
      <c r="M9" s="34">
        <f>M10</f>
        <v>0</v>
      </c>
      <c r="N9" s="33">
        <f>N10</f>
        <v>17600</v>
      </c>
      <c r="O9" s="35"/>
    </row>
    <row r="10" spans="1:15" s="36" customFormat="1" ht="12.75">
      <c r="A10" s="37"/>
      <c r="B10" s="37">
        <v>40002</v>
      </c>
      <c r="C10" s="37"/>
      <c r="D10" s="51" t="s">
        <v>21</v>
      </c>
      <c r="E10" s="40">
        <f>E11</f>
        <v>11000</v>
      </c>
      <c r="F10" s="40">
        <f>F11</f>
        <v>11000</v>
      </c>
      <c r="G10" s="44"/>
      <c r="H10" s="42">
        <f>H11</f>
        <v>6600</v>
      </c>
      <c r="I10" s="42">
        <f>I11</f>
        <v>0</v>
      </c>
      <c r="J10" s="42">
        <f>J11</f>
        <v>0</v>
      </c>
      <c r="K10" s="42">
        <f>K11</f>
        <v>0</v>
      </c>
      <c r="L10" s="42">
        <f>L11</f>
        <v>0</v>
      </c>
      <c r="M10" s="42">
        <f>M11</f>
        <v>0</v>
      </c>
      <c r="N10" s="52">
        <f>N11</f>
        <v>17600</v>
      </c>
      <c r="O10" s="44"/>
    </row>
    <row r="11" spans="1:15" s="36" customFormat="1" ht="34.5">
      <c r="A11" s="37"/>
      <c r="B11" s="45"/>
      <c r="C11" s="45" t="s">
        <v>22</v>
      </c>
      <c r="D11" s="46" t="s">
        <v>23</v>
      </c>
      <c r="E11" s="47">
        <v>11000</v>
      </c>
      <c r="F11" s="47">
        <v>11000</v>
      </c>
      <c r="G11" s="48" t="s">
        <v>24</v>
      </c>
      <c r="H11" s="49">
        <v>6600</v>
      </c>
      <c r="I11" s="49"/>
      <c r="J11" s="49"/>
      <c r="K11" s="49"/>
      <c r="L11" s="49"/>
      <c r="M11" s="49"/>
      <c r="N11" s="50">
        <f>F11+H11+I11+J11+K11+L11+M11</f>
        <v>17600</v>
      </c>
      <c r="O11" s="48" t="s">
        <v>25</v>
      </c>
    </row>
    <row r="12" spans="1:15" s="36" customFormat="1" ht="12.75">
      <c r="A12" s="53">
        <v>600</v>
      </c>
      <c r="B12" s="53"/>
      <c r="C12" s="53"/>
      <c r="D12" s="54" t="s">
        <v>26</v>
      </c>
      <c r="E12" s="33">
        <f>E13</f>
        <v>318674</v>
      </c>
      <c r="F12" s="33">
        <f>F13</f>
        <v>318674</v>
      </c>
      <c r="G12" s="55"/>
      <c r="H12" s="34">
        <f>H13</f>
        <v>38000</v>
      </c>
      <c r="I12" s="34">
        <f>I13</f>
        <v>0</v>
      </c>
      <c r="J12" s="34">
        <f>J13</f>
        <v>0</v>
      </c>
      <c r="K12" s="34">
        <f>K13</f>
        <v>0</v>
      </c>
      <c r="L12" s="34">
        <f>L13</f>
        <v>0</v>
      </c>
      <c r="M12" s="34">
        <f>M13</f>
        <v>0</v>
      </c>
      <c r="N12" s="33">
        <f>N13</f>
        <v>356674</v>
      </c>
      <c r="O12" s="35"/>
    </row>
    <row r="13" spans="1:15" s="36" customFormat="1" ht="12.75">
      <c r="A13" s="38"/>
      <c r="B13" s="38">
        <v>60016</v>
      </c>
      <c r="C13" s="38"/>
      <c r="D13" s="39" t="s">
        <v>27</v>
      </c>
      <c r="E13" s="40">
        <f>E14+E15</f>
        <v>318674</v>
      </c>
      <c r="F13" s="40">
        <f>F14+F15</f>
        <v>318674</v>
      </c>
      <c r="G13" s="48"/>
      <c r="H13" s="42">
        <f>H14+H15</f>
        <v>38000</v>
      </c>
      <c r="I13" s="42">
        <f>I14+I15</f>
        <v>0</v>
      </c>
      <c r="J13" s="42">
        <f>J14+J15</f>
        <v>0</v>
      </c>
      <c r="K13" s="42">
        <f>K14+K15</f>
        <v>0</v>
      </c>
      <c r="L13" s="42">
        <f>L14+L15</f>
        <v>0</v>
      </c>
      <c r="M13" s="42">
        <f>M14+M15</f>
        <v>0</v>
      </c>
      <c r="N13" s="43">
        <f>N14+N15</f>
        <v>356674</v>
      </c>
      <c r="O13" s="44"/>
    </row>
    <row r="14" spans="1:15" s="36" customFormat="1" ht="57">
      <c r="A14" s="38"/>
      <c r="B14" s="38"/>
      <c r="C14" s="45">
        <v>6290</v>
      </c>
      <c r="D14" s="46" t="s">
        <v>28</v>
      </c>
      <c r="E14" s="47">
        <v>84000</v>
      </c>
      <c r="F14" s="47">
        <v>84000</v>
      </c>
      <c r="G14" s="48" t="s">
        <v>29</v>
      </c>
      <c r="H14" s="49">
        <v>38000</v>
      </c>
      <c r="I14" s="49"/>
      <c r="J14" s="49"/>
      <c r="K14" s="49"/>
      <c r="L14" s="49"/>
      <c r="M14" s="49"/>
      <c r="N14" s="50">
        <f>F14+H14+I14+J14+K14+L14+M14</f>
        <v>122000</v>
      </c>
      <c r="O14" s="48" t="s">
        <v>30</v>
      </c>
    </row>
    <row r="15" spans="1:15" s="36" customFormat="1" ht="23.25">
      <c r="A15" s="38"/>
      <c r="B15" s="38"/>
      <c r="C15" s="45">
        <v>6292</v>
      </c>
      <c r="D15" s="46" t="s">
        <v>31</v>
      </c>
      <c r="E15" s="47">
        <v>234674</v>
      </c>
      <c r="F15" s="47">
        <v>234674</v>
      </c>
      <c r="G15" s="48" t="s">
        <v>32</v>
      </c>
      <c r="H15" s="49"/>
      <c r="I15" s="49"/>
      <c r="J15" s="49"/>
      <c r="K15" s="49"/>
      <c r="L15" s="49"/>
      <c r="M15" s="49"/>
      <c r="N15" s="50">
        <f>F15+H15+I15+J15+K15+L15+M15</f>
        <v>234674</v>
      </c>
      <c r="O15" s="48"/>
    </row>
    <row r="16" spans="1:15" s="36" customFormat="1" ht="12.75">
      <c r="A16" s="31">
        <v>700</v>
      </c>
      <c r="B16" s="31"/>
      <c r="C16" s="31"/>
      <c r="D16" s="32" t="s">
        <v>33</v>
      </c>
      <c r="E16" s="33">
        <f>E17</f>
        <v>721485</v>
      </c>
      <c r="F16" s="33">
        <f>F17</f>
        <v>724574</v>
      </c>
      <c r="G16" s="35"/>
      <c r="H16" s="34">
        <f>H17</f>
        <v>24800</v>
      </c>
      <c r="I16" s="34">
        <f>I17</f>
        <v>0</v>
      </c>
      <c r="J16" s="34">
        <f>J17</f>
        <v>0</v>
      </c>
      <c r="K16" s="34">
        <f>K17</f>
        <v>0</v>
      </c>
      <c r="L16" s="34">
        <f>L17</f>
        <v>0</v>
      </c>
      <c r="M16" s="34">
        <f>M17</f>
        <v>0</v>
      </c>
      <c r="N16" s="33">
        <f>N17</f>
        <v>749374</v>
      </c>
      <c r="O16" s="35"/>
    </row>
    <row r="17" spans="1:15" s="36" customFormat="1" ht="12.75">
      <c r="A17" s="37"/>
      <c r="B17" s="37">
        <v>70005</v>
      </c>
      <c r="C17" s="37"/>
      <c r="D17" s="51" t="s">
        <v>34</v>
      </c>
      <c r="E17" s="56">
        <f>SUM(E18:E22)</f>
        <v>721485</v>
      </c>
      <c r="F17" s="56">
        <f>SUM(F18:F22)</f>
        <v>724574</v>
      </c>
      <c r="G17" s="57"/>
      <c r="H17" s="58">
        <f>SUM(H18:H22)</f>
        <v>24800</v>
      </c>
      <c r="I17" s="58">
        <f>SUM(I18:I22)</f>
        <v>0</v>
      </c>
      <c r="J17" s="58">
        <f>SUM(J18:J22)</f>
        <v>0</v>
      </c>
      <c r="K17" s="58">
        <f>SUM(K18:K22)</f>
        <v>0</v>
      </c>
      <c r="L17" s="58">
        <f>SUM(L18:L22)</f>
        <v>0</v>
      </c>
      <c r="M17" s="58">
        <f>SUM(M18:M22)</f>
        <v>0</v>
      </c>
      <c r="N17" s="43">
        <f>SUM(N18:N22)</f>
        <v>749374</v>
      </c>
      <c r="O17" s="57"/>
    </row>
    <row r="18" spans="1:15" s="36" customFormat="1" ht="23.25">
      <c r="A18" s="37"/>
      <c r="B18" s="45"/>
      <c r="C18" s="45" t="s">
        <v>35</v>
      </c>
      <c r="D18" s="46" t="s">
        <v>36</v>
      </c>
      <c r="E18" s="47">
        <v>26197</v>
      </c>
      <c r="F18" s="47">
        <v>26197</v>
      </c>
      <c r="G18" s="48" t="s">
        <v>37</v>
      </c>
      <c r="H18" s="49">
        <v>24800</v>
      </c>
      <c r="I18" s="49"/>
      <c r="J18" s="49"/>
      <c r="K18" s="49"/>
      <c r="L18" s="49"/>
      <c r="M18" s="49"/>
      <c r="N18" s="50">
        <f>F18+H18+I18+J18+K18+L18+M18</f>
        <v>50997</v>
      </c>
      <c r="O18" s="48" t="s">
        <v>38</v>
      </c>
    </row>
    <row r="19" spans="1:15" s="36" customFormat="1" ht="57">
      <c r="A19" s="37"/>
      <c r="B19" s="45"/>
      <c r="C19" s="45" t="s">
        <v>39</v>
      </c>
      <c r="D19" s="46" t="s">
        <v>40</v>
      </c>
      <c r="E19" s="47">
        <v>74446</v>
      </c>
      <c r="F19" s="47">
        <f>74446+3089</f>
        <v>77535</v>
      </c>
      <c r="G19" s="48" t="s">
        <v>41</v>
      </c>
      <c r="H19" s="49"/>
      <c r="I19" s="49"/>
      <c r="J19" s="49"/>
      <c r="K19" s="49"/>
      <c r="L19" s="49"/>
      <c r="M19" s="49"/>
      <c r="N19" s="50">
        <f>F19+H19+I19+J19+K19+L19+M19</f>
        <v>77535</v>
      </c>
      <c r="O19" s="48"/>
    </row>
    <row r="20" spans="1:15" s="36" customFormat="1" ht="23.25">
      <c r="A20" s="37"/>
      <c r="B20" s="45"/>
      <c r="C20" s="45" t="s">
        <v>42</v>
      </c>
      <c r="D20" s="46" t="s">
        <v>43</v>
      </c>
      <c r="E20" s="47">
        <f>13234+600000</f>
        <v>613234</v>
      </c>
      <c r="F20" s="47">
        <f>13234+600000</f>
        <v>613234</v>
      </c>
      <c r="G20" s="48" t="s">
        <v>44</v>
      </c>
      <c r="H20" s="49"/>
      <c r="I20" s="49"/>
      <c r="J20" s="49"/>
      <c r="K20" s="49"/>
      <c r="L20" s="49"/>
      <c r="M20" s="49"/>
      <c r="N20" s="50">
        <f>F20+H20+I20+J20+K20+L20+M20</f>
        <v>613234</v>
      </c>
      <c r="O20" s="48"/>
    </row>
    <row r="21" spans="1:15" s="36" customFormat="1" ht="23.25">
      <c r="A21" s="37"/>
      <c r="B21" s="45"/>
      <c r="C21" s="45" t="s">
        <v>45</v>
      </c>
      <c r="D21" s="46" t="s">
        <v>46</v>
      </c>
      <c r="E21" s="47">
        <v>500</v>
      </c>
      <c r="F21" s="47">
        <v>500</v>
      </c>
      <c r="G21" s="48"/>
      <c r="H21" s="49"/>
      <c r="I21" s="49"/>
      <c r="J21" s="49"/>
      <c r="K21" s="49"/>
      <c r="L21" s="49"/>
      <c r="M21" s="49"/>
      <c r="N21" s="50">
        <f>F21+H21+I21+J21+K21+L21+M21</f>
        <v>500</v>
      </c>
      <c r="O21" s="48"/>
    </row>
    <row r="22" spans="1:15" s="36" customFormat="1" ht="12.75">
      <c r="A22" s="37"/>
      <c r="B22" s="45"/>
      <c r="C22" s="45" t="s">
        <v>47</v>
      </c>
      <c r="D22" s="46" t="s">
        <v>48</v>
      </c>
      <c r="E22" s="47">
        <v>7108</v>
      </c>
      <c r="F22" s="47">
        <v>7108</v>
      </c>
      <c r="G22" s="48" t="s">
        <v>49</v>
      </c>
      <c r="H22" s="49"/>
      <c r="I22" s="49"/>
      <c r="J22" s="49"/>
      <c r="K22" s="49"/>
      <c r="L22" s="49"/>
      <c r="M22" s="49"/>
      <c r="N22" s="50">
        <f>F22+H22+I22+J22+K22+L22+M22</f>
        <v>7108</v>
      </c>
      <c r="O22" s="48"/>
    </row>
    <row r="23" spans="1:15" s="36" customFormat="1" ht="23.25">
      <c r="A23" s="31">
        <v>751</v>
      </c>
      <c r="B23" s="59"/>
      <c r="C23" s="59"/>
      <c r="D23" s="32" t="s">
        <v>50</v>
      </c>
      <c r="E23" s="33">
        <f>E24</f>
        <v>1050</v>
      </c>
      <c r="F23" s="33">
        <f>F24</f>
        <v>1050</v>
      </c>
      <c r="G23" s="35"/>
      <c r="H23" s="34">
        <f>H24+H26</f>
        <v>9000</v>
      </c>
      <c r="I23" s="34">
        <f>I24</f>
        <v>0</v>
      </c>
      <c r="J23" s="34">
        <f>J24</f>
        <v>0</v>
      </c>
      <c r="K23" s="34">
        <f>K24</f>
        <v>0</v>
      </c>
      <c r="L23" s="34">
        <f>L24</f>
        <v>0</v>
      </c>
      <c r="M23" s="34">
        <f>M24</f>
        <v>0</v>
      </c>
      <c r="N23" s="33">
        <f>N24+N26</f>
        <v>10050</v>
      </c>
      <c r="O23" s="35"/>
    </row>
    <row r="24" spans="1:15" s="62" customFormat="1" ht="23.25">
      <c r="A24" s="60"/>
      <c r="B24" s="60">
        <v>75101</v>
      </c>
      <c r="C24" s="60"/>
      <c r="D24" s="61" t="s">
        <v>51</v>
      </c>
      <c r="E24" s="56">
        <f>E25</f>
        <v>1050</v>
      </c>
      <c r="F24" s="56">
        <f>F25</f>
        <v>1050</v>
      </c>
      <c r="G24" s="57"/>
      <c r="H24" s="58">
        <f>H25</f>
        <v>0</v>
      </c>
      <c r="I24" s="58">
        <f>I25</f>
        <v>0</v>
      </c>
      <c r="J24" s="58">
        <f>J25</f>
        <v>0</v>
      </c>
      <c r="K24" s="58">
        <f>K25</f>
        <v>0</v>
      </c>
      <c r="L24" s="58">
        <f>L25</f>
        <v>0</v>
      </c>
      <c r="M24" s="58">
        <f>M25</f>
        <v>0</v>
      </c>
      <c r="N24" s="43">
        <f>N25</f>
        <v>1050</v>
      </c>
      <c r="O24" s="57"/>
    </row>
    <row r="25" spans="1:15" s="62" customFormat="1" ht="45.75">
      <c r="A25" s="60"/>
      <c r="B25" s="63"/>
      <c r="C25" s="45">
        <v>2010</v>
      </c>
      <c r="D25" s="46" t="s">
        <v>52</v>
      </c>
      <c r="E25" s="64">
        <v>1050</v>
      </c>
      <c r="F25" s="64">
        <v>1050</v>
      </c>
      <c r="G25" s="65" t="s">
        <v>53</v>
      </c>
      <c r="H25" s="66"/>
      <c r="I25" s="66"/>
      <c r="J25" s="66"/>
      <c r="K25" s="66"/>
      <c r="L25" s="66"/>
      <c r="M25" s="66"/>
      <c r="N25" s="50">
        <f>F25+H25+I25+J25+K25+L25+M25</f>
        <v>1050</v>
      </c>
      <c r="O25" s="65"/>
    </row>
    <row r="26" spans="1:15" s="62" customFormat="1" ht="12.75">
      <c r="A26" s="60"/>
      <c r="B26" s="37">
        <v>75113</v>
      </c>
      <c r="C26" s="37"/>
      <c r="D26" s="51" t="s">
        <v>54</v>
      </c>
      <c r="E26" s="64"/>
      <c r="F26" s="67">
        <f>F27</f>
        <v>0</v>
      </c>
      <c r="G26" s="65"/>
      <c r="H26" s="68">
        <f>H27</f>
        <v>9000</v>
      </c>
      <c r="I26" s="66"/>
      <c r="J26" s="66"/>
      <c r="K26" s="66"/>
      <c r="L26" s="66"/>
      <c r="M26" s="66"/>
      <c r="N26" s="69">
        <f>N27</f>
        <v>9000</v>
      </c>
      <c r="O26" s="70"/>
    </row>
    <row r="27" spans="1:15" s="62" customFormat="1" ht="79.5">
      <c r="A27" s="60"/>
      <c r="B27" s="60"/>
      <c r="C27" s="45">
        <v>2010</v>
      </c>
      <c r="D27" s="46" t="s">
        <v>55</v>
      </c>
      <c r="E27" s="64"/>
      <c r="F27" s="64"/>
      <c r="G27" s="65"/>
      <c r="H27" s="66">
        <f>4100+4900</f>
        <v>9000</v>
      </c>
      <c r="I27" s="66"/>
      <c r="J27" s="66"/>
      <c r="K27" s="66"/>
      <c r="L27" s="66"/>
      <c r="M27" s="66"/>
      <c r="N27" s="50">
        <f>F27+H27+I27+J27+K27+L27+M27</f>
        <v>9000</v>
      </c>
      <c r="O27" s="65" t="s">
        <v>56</v>
      </c>
    </row>
    <row r="28" spans="1:15" s="36" customFormat="1" ht="34.5">
      <c r="A28" s="31">
        <v>756</v>
      </c>
      <c r="B28" s="31"/>
      <c r="C28" s="31"/>
      <c r="D28" s="32" t="s">
        <v>57</v>
      </c>
      <c r="E28" s="33">
        <f>E29+E32+E43+E49</f>
        <v>5522850</v>
      </c>
      <c r="F28" s="33">
        <f>F29+F32+F43+F49</f>
        <v>5725350</v>
      </c>
      <c r="G28" s="35"/>
      <c r="H28" s="34">
        <f>H29+H32+H43+H49</f>
        <v>65000</v>
      </c>
      <c r="I28" s="34">
        <f>I29+I32+I43+I49</f>
        <v>0</v>
      </c>
      <c r="J28" s="34">
        <f>J29+J32+J43+J49</f>
        <v>0</v>
      </c>
      <c r="K28" s="34">
        <f>K29+K32+K43+K49</f>
        <v>0</v>
      </c>
      <c r="L28" s="34">
        <f>L29+L32+L43+L49</f>
        <v>0</v>
      </c>
      <c r="M28" s="34">
        <f>M29+M32+M43+M49</f>
        <v>0</v>
      </c>
      <c r="N28" s="33">
        <f>N29+N32+N43+N49</f>
        <v>5790350</v>
      </c>
      <c r="O28" s="35"/>
    </row>
    <row r="29" spans="1:15" s="62" customFormat="1" ht="12.75">
      <c r="A29" s="60"/>
      <c r="B29" s="60">
        <v>75601</v>
      </c>
      <c r="C29" s="60"/>
      <c r="D29" s="61" t="s">
        <v>58</v>
      </c>
      <c r="E29" s="56">
        <f>E30+E31</f>
        <v>6200</v>
      </c>
      <c r="F29" s="56">
        <f>F30+F31</f>
        <v>6200</v>
      </c>
      <c r="G29" s="57"/>
      <c r="H29" s="58">
        <f>H30+H31</f>
        <v>0</v>
      </c>
      <c r="I29" s="58">
        <f>I30+I31</f>
        <v>0</v>
      </c>
      <c r="J29" s="58">
        <f>J30+J31</f>
        <v>0</v>
      </c>
      <c r="K29" s="58">
        <f>K30+K31</f>
        <v>0</v>
      </c>
      <c r="L29" s="58">
        <f>L30+L31</f>
        <v>0</v>
      </c>
      <c r="M29" s="58">
        <f>M30+M31</f>
        <v>0</v>
      </c>
      <c r="N29" s="43">
        <f>SUM(N30:N31)</f>
        <v>6200</v>
      </c>
      <c r="O29" s="57"/>
    </row>
    <row r="30" spans="1:15" s="36" customFormat="1" ht="23.25">
      <c r="A30" s="37"/>
      <c r="B30" s="45"/>
      <c r="C30" s="45" t="s">
        <v>59</v>
      </c>
      <c r="D30" s="46" t="s">
        <v>60</v>
      </c>
      <c r="E30" s="47">
        <v>6000</v>
      </c>
      <c r="F30" s="47">
        <v>6000</v>
      </c>
      <c r="G30" s="48"/>
      <c r="H30" s="49"/>
      <c r="I30" s="49"/>
      <c r="J30" s="49"/>
      <c r="K30" s="49"/>
      <c r="L30" s="49"/>
      <c r="M30" s="49"/>
      <c r="N30" s="50">
        <f>F30+H30+I30+J30+K30+L30+M30</f>
        <v>6000</v>
      </c>
      <c r="O30" s="48"/>
    </row>
    <row r="31" spans="1:15" s="36" customFormat="1" ht="23.25">
      <c r="A31" s="37"/>
      <c r="B31" s="45"/>
      <c r="C31" s="45" t="s">
        <v>61</v>
      </c>
      <c r="D31" s="46" t="s">
        <v>62</v>
      </c>
      <c r="E31" s="47">
        <v>200</v>
      </c>
      <c r="F31" s="47">
        <v>200</v>
      </c>
      <c r="G31" s="48"/>
      <c r="H31" s="49"/>
      <c r="I31" s="49"/>
      <c r="J31" s="49"/>
      <c r="K31" s="49"/>
      <c r="L31" s="49"/>
      <c r="M31" s="49"/>
      <c r="N31" s="50">
        <f>F31+H31+I31+J31+K31+L31+M31</f>
        <v>200</v>
      </c>
      <c r="O31" s="48"/>
    </row>
    <row r="32" spans="1:15" s="36" customFormat="1" ht="34.5">
      <c r="A32" s="37"/>
      <c r="B32" s="37">
        <v>75615</v>
      </c>
      <c r="C32" s="37"/>
      <c r="D32" s="51" t="s">
        <v>63</v>
      </c>
      <c r="E32" s="40">
        <f>SUM(E33:E42)</f>
        <v>3531736</v>
      </c>
      <c r="F32" s="40">
        <f>SUM(F33:F42)</f>
        <v>3731736</v>
      </c>
      <c r="G32" s="48"/>
      <c r="H32" s="42">
        <f>SUM(H33:H42)</f>
        <v>50000</v>
      </c>
      <c r="I32" s="42">
        <f>SUM(I33:I42)</f>
        <v>0</v>
      </c>
      <c r="J32" s="42">
        <f>SUM(J33:J42)</f>
        <v>0</v>
      </c>
      <c r="K32" s="42">
        <f>SUM(K33:K42)</f>
        <v>0</v>
      </c>
      <c r="L32" s="42">
        <f>SUM(L33:L42)</f>
        <v>0</v>
      </c>
      <c r="M32" s="42">
        <f>SUM(M33:M42)</f>
        <v>0</v>
      </c>
      <c r="N32" s="43">
        <f>SUM(N33:N42)</f>
        <v>3781736</v>
      </c>
      <c r="O32" s="44"/>
    </row>
    <row r="33" spans="1:15" s="36" customFormat="1" ht="23.25">
      <c r="A33" s="37"/>
      <c r="B33" s="37"/>
      <c r="C33" s="45" t="s">
        <v>64</v>
      </c>
      <c r="D33" s="46" t="s">
        <v>65</v>
      </c>
      <c r="E33" s="47">
        <f>2104213+64989+140450+30000</f>
        <v>2339652</v>
      </c>
      <c r="F33" s="47">
        <f>2104213+64989+140450+30000+200000</f>
        <v>2539652</v>
      </c>
      <c r="G33" s="48" t="s">
        <v>66</v>
      </c>
      <c r="H33" s="49"/>
      <c r="I33" s="49"/>
      <c r="J33" s="49"/>
      <c r="K33" s="49"/>
      <c r="L33" s="49"/>
      <c r="M33" s="49"/>
      <c r="N33" s="50">
        <f>F33+H33+I33+J33+K33+L33+M33</f>
        <v>2539652</v>
      </c>
      <c r="O33" s="48"/>
    </row>
    <row r="34" spans="1:15" s="36" customFormat="1" ht="15" customHeight="1">
      <c r="A34" s="37"/>
      <c r="B34" s="37"/>
      <c r="C34" s="45" t="s">
        <v>67</v>
      </c>
      <c r="D34" s="46" t="s">
        <v>68</v>
      </c>
      <c r="E34" s="47">
        <v>891881</v>
      </c>
      <c r="F34" s="47">
        <v>891881</v>
      </c>
      <c r="G34" s="48" t="s">
        <v>69</v>
      </c>
      <c r="H34" s="49"/>
      <c r="I34" s="49"/>
      <c r="J34" s="49"/>
      <c r="K34" s="49"/>
      <c r="L34" s="49"/>
      <c r="M34" s="49"/>
      <c r="N34" s="50">
        <f>F34+H34+I34+J34+K34+L34+M34</f>
        <v>891881</v>
      </c>
      <c r="O34" s="48"/>
    </row>
    <row r="35" spans="1:15" s="36" customFormat="1" ht="19.5" customHeight="1">
      <c r="A35" s="37"/>
      <c r="B35" s="37"/>
      <c r="C35" s="45" t="s">
        <v>70</v>
      </c>
      <c r="D35" s="46" t="s">
        <v>71</v>
      </c>
      <c r="E35" s="47">
        <v>25703</v>
      </c>
      <c r="F35" s="47">
        <v>25703</v>
      </c>
      <c r="G35" s="48" t="s">
        <v>72</v>
      </c>
      <c r="H35" s="49"/>
      <c r="I35" s="49"/>
      <c r="J35" s="49"/>
      <c r="K35" s="49"/>
      <c r="L35" s="49"/>
      <c r="M35" s="49"/>
      <c r="N35" s="50">
        <f>F35+H35+I35+J35+K35+L35+M35</f>
        <v>25703</v>
      </c>
      <c r="O35" s="48"/>
    </row>
    <row r="36" spans="1:15" s="36" customFormat="1" ht="20.25" customHeight="1">
      <c r="A36" s="37"/>
      <c r="B36" s="37"/>
      <c r="C36" s="45" t="s">
        <v>73</v>
      </c>
      <c r="D36" s="46" t="s">
        <v>74</v>
      </c>
      <c r="E36" s="47">
        <v>82000</v>
      </c>
      <c r="F36" s="47">
        <v>82000</v>
      </c>
      <c r="G36" s="48" t="s">
        <v>75</v>
      </c>
      <c r="H36" s="49"/>
      <c r="I36" s="49"/>
      <c r="J36" s="49"/>
      <c r="K36" s="49"/>
      <c r="L36" s="49"/>
      <c r="M36" s="49"/>
      <c r="N36" s="50">
        <f>F36+H36+I36+J36+K36+L36+M36</f>
        <v>82000</v>
      </c>
      <c r="O36" s="48"/>
    </row>
    <row r="37" spans="1:15" s="36" customFormat="1" ht="12.75">
      <c r="A37" s="37"/>
      <c r="B37" s="45"/>
      <c r="C37" s="45" t="s">
        <v>76</v>
      </c>
      <c r="D37" s="46" t="s">
        <v>77</v>
      </c>
      <c r="E37" s="47">
        <v>2000</v>
      </c>
      <c r="F37" s="47">
        <v>2000</v>
      </c>
      <c r="G37" s="48"/>
      <c r="H37" s="49"/>
      <c r="I37" s="49"/>
      <c r="J37" s="49"/>
      <c r="K37" s="49"/>
      <c r="L37" s="49"/>
      <c r="M37" s="49"/>
      <c r="N37" s="50">
        <f>F37+H37+I37+J37+K37+L37+M37</f>
        <v>2000</v>
      </c>
      <c r="O37" s="48"/>
    </row>
    <row r="38" spans="1:15" s="36" customFormat="1" ht="17.25" customHeight="1">
      <c r="A38" s="37"/>
      <c r="B38" s="45"/>
      <c r="C38" s="45" t="s">
        <v>78</v>
      </c>
      <c r="D38" s="46" t="s">
        <v>79</v>
      </c>
      <c r="E38" s="47">
        <v>10000</v>
      </c>
      <c r="F38" s="47">
        <v>10000</v>
      </c>
      <c r="G38" s="48" t="s">
        <v>80</v>
      </c>
      <c r="H38" s="49"/>
      <c r="I38" s="49"/>
      <c r="J38" s="49"/>
      <c r="K38" s="49"/>
      <c r="L38" s="49"/>
      <c r="M38" s="49"/>
      <c r="N38" s="50">
        <f>F38+H38+I38+J38+K38+L38+M38</f>
        <v>10000</v>
      </c>
      <c r="O38" s="48"/>
    </row>
    <row r="39" spans="1:15" s="36" customFormat="1" ht="18.75" customHeight="1">
      <c r="A39" s="37"/>
      <c r="B39" s="45"/>
      <c r="C39" s="45" t="s">
        <v>81</v>
      </c>
      <c r="D39" s="46" t="s">
        <v>82</v>
      </c>
      <c r="E39" s="47">
        <v>40000</v>
      </c>
      <c r="F39" s="47">
        <v>40000</v>
      </c>
      <c r="G39" s="48" t="s">
        <v>83</v>
      </c>
      <c r="H39" s="49"/>
      <c r="I39" s="49"/>
      <c r="J39" s="49"/>
      <c r="K39" s="49"/>
      <c r="L39" s="49"/>
      <c r="M39" s="49"/>
      <c r="N39" s="50">
        <f>F39+H39+I39+J39+K39+L39+M39</f>
        <v>40000</v>
      </c>
      <c r="O39" s="48"/>
    </row>
    <row r="40" spans="1:15" s="36" customFormat="1" ht="23.25">
      <c r="A40" s="45"/>
      <c r="B40" s="45"/>
      <c r="C40" s="45" t="s">
        <v>84</v>
      </c>
      <c r="D40" s="46" t="s">
        <v>85</v>
      </c>
      <c r="E40" s="47">
        <v>500</v>
      </c>
      <c r="F40" s="47">
        <v>500</v>
      </c>
      <c r="G40" s="48" t="s">
        <v>86</v>
      </c>
      <c r="H40" s="49"/>
      <c r="I40" s="49"/>
      <c r="J40" s="49"/>
      <c r="K40" s="49"/>
      <c r="L40" s="49"/>
      <c r="M40" s="49"/>
      <c r="N40" s="50">
        <f>F40+H40+I40+J40+K40+L40+M40</f>
        <v>500</v>
      </c>
      <c r="O40" s="48"/>
    </row>
    <row r="41" spans="1:15" s="36" customFormat="1" ht="23.25">
      <c r="A41" s="37"/>
      <c r="B41" s="45"/>
      <c r="C41" s="45" t="s">
        <v>87</v>
      </c>
      <c r="D41" s="46" t="s">
        <v>88</v>
      </c>
      <c r="E41" s="47">
        <v>120000</v>
      </c>
      <c r="F41" s="47">
        <v>120000</v>
      </c>
      <c r="G41" s="48"/>
      <c r="H41" s="49">
        <v>50000</v>
      </c>
      <c r="I41" s="49"/>
      <c r="J41" s="49"/>
      <c r="K41" s="49"/>
      <c r="L41" s="49"/>
      <c r="M41" s="49"/>
      <c r="N41" s="50">
        <f>F41+H41+I41+J41+K41+L41+M41</f>
        <v>170000</v>
      </c>
      <c r="O41" s="48" t="s">
        <v>89</v>
      </c>
    </row>
    <row r="42" spans="1:15" s="36" customFormat="1" ht="23.25">
      <c r="A42" s="37"/>
      <c r="B42" s="45"/>
      <c r="C42" s="45" t="s">
        <v>90</v>
      </c>
      <c r="D42" s="46" t="s">
        <v>91</v>
      </c>
      <c r="E42" s="47">
        <v>20000</v>
      </c>
      <c r="F42" s="47">
        <v>20000</v>
      </c>
      <c r="G42" s="48"/>
      <c r="H42" s="49"/>
      <c r="I42" s="49"/>
      <c r="J42" s="49"/>
      <c r="K42" s="49"/>
      <c r="L42" s="49"/>
      <c r="M42" s="49"/>
      <c r="N42" s="50">
        <f>F42+H42+I42+J42+K42+L42+M42</f>
        <v>20000</v>
      </c>
      <c r="O42" s="48"/>
    </row>
    <row r="43" spans="1:15" s="36" customFormat="1" ht="34.5">
      <c r="A43" s="37"/>
      <c r="B43" s="37">
        <v>75618</v>
      </c>
      <c r="C43" s="37"/>
      <c r="D43" s="51" t="s">
        <v>92</v>
      </c>
      <c r="E43" s="40">
        <f>SUM(E44:E48)</f>
        <v>178567</v>
      </c>
      <c r="F43" s="40">
        <f>SUM(F44:F48)</f>
        <v>181067</v>
      </c>
      <c r="G43" s="44"/>
      <c r="H43" s="42">
        <f>SUM(H44:H48)</f>
        <v>15000</v>
      </c>
      <c r="I43" s="42">
        <f>SUM(I44:I48)</f>
        <v>0</v>
      </c>
      <c r="J43" s="42">
        <f>SUM(J44:J48)</f>
        <v>0</v>
      </c>
      <c r="K43" s="42">
        <f>SUM(K44:K48)</f>
        <v>0</v>
      </c>
      <c r="L43" s="42">
        <f>SUM(L44:L48)</f>
        <v>0</v>
      </c>
      <c r="M43" s="42">
        <f>SUM(M44:M48)</f>
        <v>0</v>
      </c>
      <c r="N43" s="43">
        <f>SUM(N44:N48)</f>
        <v>196067</v>
      </c>
      <c r="O43" s="44"/>
    </row>
    <row r="44" spans="1:15" s="36" customFormat="1" ht="12.75">
      <c r="A44" s="37"/>
      <c r="B44" s="37"/>
      <c r="C44" s="45" t="s">
        <v>93</v>
      </c>
      <c r="D44" s="46" t="s">
        <v>94</v>
      </c>
      <c r="E44" s="47">
        <v>20000</v>
      </c>
      <c r="F44" s="47">
        <v>20000</v>
      </c>
      <c r="G44" s="48"/>
      <c r="H44" s="49">
        <v>15000</v>
      </c>
      <c r="I44" s="49"/>
      <c r="J44" s="49"/>
      <c r="K44" s="49"/>
      <c r="L44" s="49"/>
      <c r="M44" s="49"/>
      <c r="N44" s="50">
        <f>F44+H44+I44+J44+K44+L44+M44</f>
        <v>35000</v>
      </c>
      <c r="O44" s="48" t="s">
        <v>95</v>
      </c>
    </row>
    <row r="45" spans="1:15" s="36" customFormat="1" ht="18.75" customHeight="1">
      <c r="A45" s="37"/>
      <c r="B45" s="37"/>
      <c r="C45" s="45" t="s">
        <v>96</v>
      </c>
      <c r="D45" s="46" t="s">
        <v>97</v>
      </c>
      <c r="E45" s="47">
        <v>30000</v>
      </c>
      <c r="F45" s="47">
        <v>30000</v>
      </c>
      <c r="G45" s="48" t="s">
        <v>98</v>
      </c>
      <c r="H45" s="49"/>
      <c r="I45" s="49"/>
      <c r="J45" s="49"/>
      <c r="K45" s="49"/>
      <c r="L45" s="49"/>
      <c r="M45" s="49"/>
      <c r="N45" s="50">
        <f>F45+H45+I45+J45+K45+L45+M45</f>
        <v>30000</v>
      </c>
      <c r="O45" s="48"/>
    </row>
    <row r="46" spans="1:15" s="36" customFormat="1" ht="21.75" customHeight="1">
      <c r="A46" s="37"/>
      <c r="B46" s="37"/>
      <c r="C46" s="45" t="s">
        <v>99</v>
      </c>
      <c r="D46" s="46" t="s">
        <v>100</v>
      </c>
      <c r="E46" s="47">
        <v>70000</v>
      </c>
      <c r="F46" s="47">
        <v>70000</v>
      </c>
      <c r="G46" s="48" t="s">
        <v>101</v>
      </c>
      <c r="H46" s="49"/>
      <c r="I46" s="49"/>
      <c r="J46" s="49"/>
      <c r="K46" s="49"/>
      <c r="L46" s="49"/>
      <c r="M46" s="49"/>
      <c r="N46" s="50">
        <f>F46+H46+I46+J46+K46+L46+M46</f>
        <v>70000</v>
      </c>
      <c r="O46" s="48"/>
    </row>
    <row r="47" spans="1:15" s="36" customFormat="1" ht="34.5">
      <c r="A47" s="37"/>
      <c r="B47" s="37"/>
      <c r="C47" s="45" t="s">
        <v>102</v>
      </c>
      <c r="D47" s="46" t="s">
        <v>103</v>
      </c>
      <c r="E47" s="47">
        <v>58467</v>
      </c>
      <c r="F47" s="47">
        <f>58467+2500</f>
        <v>60967</v>
      </c>
      <c r="G47" s="48" t="s">
        <v>104</v>
      </c>
      <c r="H47" s="49"/>
      <c r="I47" s="49"/>
      <c r="J47" s="49"/>
      <c r="K47" s="49"/>
      <c r="L47" s="49"/>
      <c r="M47" s="49"/>
      <c r="N47" s="50">
        <f>F47+H47+I47+J47+K47+L47+M47</f>
        <v>60967</v>
      </c>
      <c r="O47" s="48"/>
    </row>
    <row r="48" spans="1:15" s="36" customFormat="1" ht="23.25">
      <c r="A48" s="37"/>
      <c r="B48" s="45"/>
      <c r="C48" s="45" t="s">
        <v>105</v>
      </c>
      <c r="D48" s="46" t="s">
        <v>106</v>
      </c>
      <c r="E48" s="47">
        <v>100</v>
      </c>
      <c r="F48" s="47">
        <v>100</v>
      </c>
      <c r="G48" s="48"/>
      <c r="H48" s="49"/>
      <c r="I48" s="49"/>
      <c r="J48" s="49"/>
      <c r="K48" s="49"/>
      <c r="L48" s="49"/>
      <c r="M48" s="49"/>
      <c r="N48" s="50">
        <f>F48+H48+I48+J48+K48+L48+M48</f>
        <v>100</v>
      </c>
      <c r="O48" s="48"/>
    </row>
    <row r="49" spans="1:15" s="36" customFormat="1" ht="23.25">
      <c r="A49" s="37"/>
      <c r="B49" s="37">
        <v>75621</v>
      </c>
      <c r="C49" s="37"/>
      <c r="D49" s="51" t="s">
        <v>107</v>
      </c>
      <c r="E49" s="40">
        <f>SUM(E50:E51)</f>
        <v>1806347</v>
      </c>
      <c r="F49" s="40">
        <f>SUM(F50:F51)</f>
        <v>1806347</v>
      </c>
      <c r="G49" s="44"/>
      <c r="H49" s="42">
        <f>SUM(H50:H51)</f>
        <v>0</v>
      </c>
      <c r="I49" s="42">
        <f>SUM(I50:I51)</f>
        <v>0</v>
      </c>
      <c r="J49" s="42">
        <f>SUM(J50:J51)</f>
        <v>0</v>
      </c>
      <c r="K49" s="42">
        <f>SUM(K50:K51)</f>
        <v>0</v>
      </c>
      <c r="L49" s="42">
        <f>SUM(L50:L51)</f>
        <v>0</v>
      </c>
      <c r="M49" s="42">
        <f>SUM(M50:M51)</f>
        <v>0</v>
      </c>
      <c r="N49" s="43">
        <f>SUM(N50:N51)</f>
        <v>1806347</v>
      </c>
      <c r="O49" s="44"/>
    </row>
    <row r="50" spans="1:15" s="36" customFormat="1" ht="19.5" customHeight="1">
      <c r="A50" s="37"/>
      <c r="B50" s="45"/>
      <c r="C50" s="45" t="s">
        <v>108</v>
      </c>
      <c r="D50" s="46" t="s">
        <v>109</v>
      </c>
      <c r="E50" s="47">
        <v>1426347</v>
      </c>
      <c r="F50" s="47">
        <v>1426347</v>
      </c>
      <c r="G50" s="48" t="s">
        <v>110</v>
      </c>
      <c r="H50" s="49"/>
      <c r="I50" s="49"/>
      <c r="J50" s="49"/>
      <c r="K50" s="49"/>
      <c r="L50" s="49"/>
      <c r="M50" s="49"/>
      <c r="N50" s="50">
        <f>F50+H50+I50+J50+K50+L50+M50</f>
        <v>1426347</v>
      </c>
      <c r="O50" s="48"/>
    </row>
    <row r="51" spans="1:15" s="36" customFormat="1" ht="12.75">
      <c r="A51" s="37"/>
      <c r="B51" s="45"/>
      <c r="C51" s="45" t="s">
        <v>111</v>
      </c>
      <c r="D51" s="46" t="s">
        <v>112</v>
      </c>
      <c r="E51" s="47">
        <v>380000</v>
      </c>
      <c r="F51" s="47">
        <v>380000</v>
      </c>
      <c r="G51" s="48"/>
      <c r="H51" s="49"/>
      <c r="I51" s="49"/>
      <c r="J51" s="49"/>
      <c r="K51" s="49"/>
      <c r="L51" s="49"/>
      <c r="M51" s="49"/>
      <c r="N51" s="50">
        <f>F51+H51+I51+J51+K51+L51+M51</f>
        <v>380000</v>
      </c>
      <c r="O51" s="48"/>
    </row>
    <row r="52" spans="1:15" s="36" customFormat="1" ht="12.75">
      <c r="A52" s="31">
        <v>758</v>
      </c>
      <c r="B52" s="31"/>
      <c r="C52" s="31"/>
      <c r="D52" s="32" t="s">
        <v>113</v>
      </c>
      <c r="E52" s="33">
        <f>E53+E57+E59</f>
        <v>4448755</v>
      </c>
      <c r="F52" s="33">
        <f>F53+F57+F59</f>
        <v>4447863</v>
      </c>
      <c r="G52" s="35"/>
      <c r="H52" s="34">
        <f>H53+H57+H59+H55</f>
        <v>42156</v>
      </c>
      <c r="I52" s="34">
        <f>I53+I57+I59+I55</f>
        <v>0</v>
      </c>
      <c r="J52" s="34">
        <f>J53+J57+J59+J55</f>
        <v>0</v>
      </c>
      <c r="K52" s="34">
        <f>K53+K57+K59+K55</f>
        <v>0</v>
      </c>
      <c r="L52" s="34">
        <f>L53+L57+L59+L55</f>
        <v>0</v>
      </c>
      <c r="M52" s="34">
        <f>M53+M57+M59+M55</f>
        <v>0</v>
      </c>
      <c r="N52" s="33">
        <f>N53+N57+N59+N55</f>
        <v>4490019</v>
      </c>
      <c r="O52" s="35"/>
    </row>
    <row r="53" spans="1:15" s="36" customFormat="1" ht="23.25">
      <c r="A53" s="37"/>
      <c r="B53" s="37">
        <v>75801</v>
      </c>
      <c r="C53" s="37"/>
      <c r="D53" s="51" t="s">
        <v>114</v>
      </c>
      <c r="E53" s="40">
        <f>E54</f>
        <v>3943206</v>
      </c>
      <c r="F53" s="40">
        <f>F54</f>
        <v>3942314</v>
      </c>
      <c r="G53" s="44"/>
      <c r="H53" s="42">
        <f>H54</f>
        <v>0</v>
      </c>
      <c r="I53" s="42">
        <f>I54</f>
        <v>0</v>
      </c>
      <c r="J53" s="42">
        <f>J54</f>
        <v>0</v>
      </c>
      <c r="K53" s="42">
        <f>K54</f>
        <v>0</v>
      </c>
      <c r="L53" s="42">
        <f>L54</f>
        <v>0</v>
      </c>
      <c r="M53" s="42">
        <f>M54</f>
        <v>0</v>
      </c>
      <c r="N53" s="43">
        <f>N54</f>
        <v>3942314</v>
      </c>
      <c r="O53" s="44"/>
    </row>
    <row r="54" spans="1:15" s="36" customFormat="1" ht="23.25">
      <c r="A54" s="37"/>
      <c r="B54" s="45"/>
      <c r="C54" s="45">
        <v>2920</v>
      </c>
      <c r="D54" s="46" t="s">
        <v>115</v>
      </c>
      <c r="E54" s="47">
        <v>3943206</v>
      </c>
      <c r="F54" s="47">
        <v>3942314</v>
      </c>
      <c r="G54" s="48" t="s">
        <v>116</v>
      </c>
      <c r="H54" s="49"/>
      <c r="I54" s="49"/>
      <c r="J54" s="49"/>
      <c r="K54" s="49"/>
      <c r="L54" s="49"/>
      <c r="M54" s="49"/>
      <c r="N54" s="50">
        <f>F54+H54+I54+J54+K54+L54+M54</f>
        <v>3942314</v>
      </c>
      <c r="O54" s="48"/>
    </row>
    <row r="55" spans="1:15" s="36" customFormat="1" ht="63.75" customHeight="1">
      <c r="A55" s="37"/>
      <c r="B55" s="37">
        <v>75805</v>
      </c>
      <c r="C55" s="37"/>
      <c r="D55" s="51" t="s">
        <v>117</v>
      </c>
      <c r="E55" s="47"/>
      <c r="F55" s="71">
        <f>F56</f>
        <v>0</v>
      </c>
      <c r="G55" s="48"/>
      <c r="H55" s="72">
        <f>H56</f>
        <v>40156</v>
      </c>
      <c r="I55" s="72">
        <f>I56</f>
        <v>0</v>
      </c>
      <c r="J55" s="72">
        <f>J56</f>
        <v>0</v>
      </c>
      <c r="K55" s="72">
        <f>K56</f>
        <v>0</v>
      </c>
      <c r="L55" s="72">
        <f>L56</f>
        <v>0</v>
      </c>
      <c r="M55" s="72">
        <f>M56</f>
        <v>0</v>
      </c>
      <c r="N55" s="69">
        <f>N56</f>
        <v>40156</v>
      </c>
      <c r="O55" s="73" t="s">
        <v>118</v>
      </c>
    </row>
    <row r="56" spans="1:15" s="36" customFormat="1" ht="12.75">
      <c r="A56" s="37"/>
      <c r="B56" s="45"/>
      <c r="C56" s="45">
        <v>2920</v>
      </c>
      <c r="D56" s="46" t="s">
        <v>119</v>
      </c>
      <c r="E56" s="47"/>
      <c r="F56" s="47"/>
      <c r="G56" s="48"/>
      <c r="H56" s="49">
        <v>40156</v>
      </c>
      <c r="I56" s="49"/>
      <c r="J56" s="49"/>
      <c r="K56" s="49"/>
      <c r="L56" s="49"/>
      <c r="M56" s="49"/>
      <c r="N56" s="50">
        <f>F56+H56+I56+J56+K56+L56+M56</f>
        <v>40156</v>
      </c>
      <c r="O56" s="73"/>
    </row>
    <row r="57" spans="1:15" s="36" customFormat="1" ht="12.75">
      <c r="A57" s="37"/>
      <c r="B57" s="37">
        <v>75807</v>
      </c>
      <c r="C57" s="37"/>
      <c r="D57" s="51" t="s">
        <v>120</v>
      </c>
      <c r="E57" s="40">
        <f>E58</f>
        <v>504549</v>
      </c>
      <c r="F57" s="40">
        <f>F58</f>
        <v>504549</v>
      </c>
      <c r="G57" s="44"/>
      <c r="H57" s="42">
        <f>H58</f>
        <v>0</v>
      </c>
      <c r="I57" s="42">
        <f>I58</f>
        <v>0</v>
      </c>
      <c r="J57" s="42">
        <f>J58</f>
        <v>0</v>
      </c>
      <c r="K57" s="42">
        <f>K58</f>
        <v>0</v>
      </c>
      <c r="L57" s="42">
        <f>L58</f>
        <v>0</v>
      </c>
      <c r="M57" s="42">
        <f>M58</f>
        <v>0</v>
      </c>
      <c r="N57" s="43">
        <f>N58</f>
        <v>504549</v>
      </c>
      <c r="O57" s="44"/>
    </row>
    <row r="58" spans="1:15" s="36" customFormat="1" ht="23.25">
      <c r="A58" s="37"/>
      <c r="B58" s="45"/>
      <c r="C58" s="45">
        <v>2920</v>
      </c>
      <c r="D58" s="46" t="s">
        <v>121</v>
      </c>
      <c r="E58" s="47">
        <v>504549</v>
      </c>
      <c r="F58" s="47">
        <v>504549</v>
      </c>
      <c r="G58" s="48" t="s">
        <v>122</v>
      </c>
      <c r="H58" s="49"/>
      <c r="I58" s="49"/>
      <c r="J58" s="49"/>
      <c r="K58" s="49"/>
      <c r="L58" s="49"/>
      <c r="M58" s="49"/>
      <c r="N58" s="50">
        <f>F58+H58+I58+J58+K58+L58+M58</f>
        <v>504549</v>
      </c>
      <c r="O58" s="48"/>
    </row>
    <row r="59" spans="1:15" s="75" customFormat="1" ht="12.75">
      <c r="A59" s="37"/>
      <c r="B59" s="37">
        <v>75814</v>
      </c>
      <c r="C59" s="37"/>
      <c r="D59" s="51" t="s">
        <v>123</v>
      </c>
      <c r="E59" s="40">
        <f>E60</f>
        <v>1000</v>
      </c>
      <c r="F59" s="40">
        <f>F60</f>
        <v>1000</v>
      </c>
      <c r="G59" s="44"/>
      <c r="H59" s="42">
        <f>H60</f>
        <v>2000</v>
      </c>
      <c r="I59" s="42">
        <f>I60</f>
        <v>0</v>
      </c>
      <c r="J59" s="42">
        <f>J60</f>
        <v>0</v>
      </c>
      <c r="K59" s="42">
        <f>K60</f>
        <v>0</v>
      </c>
      <c r="L59" s="42">
        <f>L60</f>
        <v>0</v>
      </c>
      <c r="M59" s="42">
        <f>M60</f>
        <v>0</v>
      </c>
      <c r="N59" s="43">
        <f>N60</f>
        <v>3000</v>
      </c>
      <c r="O59" s="44"/>
    </row>
    <row r="60" spans="1:15" s="36" customFormat="1" ht="23.25">
      <c r="A60" s="37"/>
      <c r="B60" s="45"/>
      <c r="C60" s="45" t="s">
        <v>124</v>
      </c>
      <c r="D60" s="46" t="s">
        <v>125</v>
      </c>
      <c r="E60" s="47">
        <v>1000</v>
      </c>
      <c r="F60" s="47">
        <v>1000</v>
      </c>
      <c r="G60" s="48" t="s">
        <v>126</v>
      </c>
      <c r="H60" s="49">
        <v>2000</v>
      </c>
      <c r="I60" s="49"/>
      <c r="J60" s="49"/>
      <c r="K60" s="49"/>
      <c r="L60" s="49"/>
      <c r="M60" s="49"/>
      <c r="N60" s="50">
        <f>F60+H60+I60+J60+K60+L60+M60</f>
        <v>3000</v>
      </c>
      <c r="O60" s="48" t="s">
        <v>127</v>
      </c>
    </row>
    <row r="61" spans="1:15" s="36" customFormat="1" ht="12.75">
      <c r="A61" s="31">
        <v>801</v>
      </c>
      <c r="B61" s="31"/>
      <c r="C61" s="31"/>
      <c r="D61" s="32" t="s">
        <v>128</v>
      </c>
      <c r="E61" s="33">
        <f>E62+E67</f>
        <v>40100</v>
      </c>
      <c r="F61" s="33">
        <f>F62+F67+F75+F71+F73</f>
        <v>95940</v>
      </c>
      <c r="G61" s="35"/>
      <c r="H61" s="34">
        <f>H62+H67+H75</f>
        <v>51350</v>
      </c>
      <c r="I61" s="34">
        <f>I62+I67+I75</f>
        <v>0</v>
      </c>
      <c r="J61" s="34">
        <f>J62+J67+J75</f>
        <v>0</v>
      </c>
      <c r="K61" s="34">
        <f>K62+K67+K75</f>
        <v>0</v>
      </c>
      <c r="L61" s="34">
        <f>L62+L67+L75</f>
        <v>0</v>
      </c>
      <c r="M61" s="34">
        <f>M62+M67+M75</f>
        <v>0</v>
      </c>
      <c r="N61" s="33">
        <f>N62+N67+N75+N71+N73</f>
        <v>147290</v>
      </c>
      <c r="O61" s="35"/>
    </row>
    <row r="62" spans="1:15" s="36" customFormat="1" ht="12.75">
      <c r="A62" s="38"/>
      <c r="B62" s="38">
        <v>80101</v>
      </c>
      <c r="C62" s="38"/>
      <c r="D62" s="51" t="s">
        <v>129</v>
      </c>
      <c r="E62" s="40">
        <f>E63+E64</f>
        <v>0</v>
      </c>
      <c r="F62" s="40">
        <f>F63+F64+F65+F66</f>
        <v>14720</v>
      </c>
      <c r="G62" s="44"/>
      <c r="H62" s="42">
        <f>H63+H64+H65+H66</f>
        <v>51250</v>
      </c>
      <c r="I62" s="42">
        <f>I63+I64</f>
        <v>0</v>
      </c>
      <c r="J62" s="42">
        <f>J63+J64</f>
        <v>0</v>
      </c>
      <c r="K62" s="42">
        <f>K63+K64</f>
        <v>0</v>
      </c>
      <c r="L62" s="42">
        <f>L63+L64</f>
        <v>0</v>
      </c>
      <c r="M62" s="42">
        <f>M63+M64</f>
        <v>0</v>
      </c>
      <c r="N62" s="43">
        <f>N63+N64+N65+N66</f>
        <v>65970</v>
      </c>
      <c r="O62" s="44"/>
    </row>
    <row r="63" spans="1:15" s="62" customFormat="1" ht="57">
      <c r="A63" s="60"/>
      <c r="B63" s="60"/>
      <c r="C63" s="45" t="s">
        <v>130</v>
      </c>
      <c r="D63" s="46" t="s">
        <v>131</v>
      </c>
      <c r="E63" s="56"/>
      <c r="F63" s="64">
        <v>720</v>
      </c>
      <c r="G63" s="65" t="s">
        <v>132</v>
      </c>
      <c r="H63" s="66"/>
      <c r="I63" s="66"/>
      <c r="J63" s="66"/>
      <c r="K63" s="66"/>
      <c r="L63" s="66"/>
      <c r="M63" s="66"/>
      <c r="N63" s="50">
        <f>F63+H63+I63+J63+K63+L63+M63</f>
        <v>720</v>
      </c>
      <c r="O63" s="65"/>
    </row>
    <row r="64" spans="1:15" s="62" customFormat="1" ht="23.25">
      <c r="A64" s="60"/>
      <c r="B64" s="60"/>
      <c r="C64" s="63" t="s">
        <v>133</v>
      </c>
      <c r="D64" s="76" t="s">
        <v>134</v>
      </c>
      <c r="E64" s="56"/>
      <c r="F64" s="64">
        <v>14000</v>
      </c>
      <c r="G64" s="48" t="s">
        <v>135</v>
      </c>
      <c r="H64" s="66"/>
      <c r="I64" s="66"/>
      <c r="J64" s="66"/>
      <c r="K64" s="66"/>
      <c r="L64" s="66"/>
      <c r="M64" s="66"/>
      <c r="N64" s="50">
        <f>F64+H64+I64+J64+K64+L64+M64</f>
        <v>14000</v>
      </c>
      <c r="O64" s="65"/>
    </row>
    <row r="65" spans="1:15" s="62" customFormat="1" ht="57">
      <c r="A65" s="60"/>
      <c r="B65" s="60"/>
      <c r="C65" s="63">
        <v>2030</v>
      </c>
      <c r="D65" s="76" t="s">
        <v>136</v>
      </c>
      <c r="E65" s="56"/>
      <c r="F65" s="64"/>
      <c r="G65" s="48"/>
      <c r="H65" s="66">
        <v>2337</v>
      </c>
      <c r="I65" s="66"/>
      <c r="J65" s="66"/>
      <c r="K65" s="66"/>
      <c r="L65" s="66"/>
      <c r="M65" s="66"/>
      <c r="N65" s="50">
        <f>F65+H65+I65+J65+K65+L65+M65</f>
        <v>2337</v>
      </c>
      <c r="O65" s="65" t="s">
        <v>137</v>
      </c>
    </row>
    <row r="66" spans="1:15" s="62" customFormat="1" ht="34.5">
      <c r="A66" s="60"/>
      <c r="B66" s="60"/>
      <c r="C66" s="45">
        <v>6292</v>
      </c>
      <c r="D66" s="46" t="s">
        <v>138</v>
      </c>
      <c r="E66" s="56"/>
      <c r="F66" s="64"/>
      <c r="G66" s="48"/>
      <c r="H66" s="66">
        <v>48913</v>
      </c>
      <c r="I66" s="66"/>
      <c r="J66" s="66"/>
      <c r="K66" s="66"/>
      <c r="L66" s="66"/>
      <c r="M66" s="66"/>
      <c r="N66" s="50">
        <f>F66+H66+I66+J66+K66+L66+M66</f>
        <v>48913</v>
      </c>
      <c r="O66" s="65" t="s">
        <v>139</v>
      </c>
    </row>
    <row r="67" spans="1:15" s="36" customFormat="1" ht="12.75">
      <c r="A67" s="38"/>
      <c r="B67" s="38">
        <v>80104</v>
      </c>
      <c r="C67" s="38"/>
      <c r="D67" s="39" t="s">
        <v>140</v>
      </c>
      <c r="E67" s="40">
        <f>E68+E69</f>
        <v>40100</v>
      </c>
      <c r="F67" s="40">
        <f>F68+F69+F70</f>
        <v>47100</v>
      </c>
      <c r="G67" s="44"/>
      <c r="H67" s="42">
        <f>H68+H69+H70</f>
        <v>100</v>
      </c>
      <c r="I67" s="42">
        <f>I68+I69</f>
        <v>0</v>
      </c>
      <c r="J67" s="42">
        <f>J68+J69</f>
        <v>0</v>
      </c>
      <c r="K67" s="42">
        <f>K68+K69</f>
        <v>0</v>
      </c>
      <c r="L67" s="42">
        <f>L68+L69</f>
        <v>0</v>
      </c>
      <c r="M67" s="42">
        <f>M68+M69</f>
        <v>0</v>
      </c>
      <c r="N67" s="43">
        <f>SUM(N68:N70)</f>
        <v>47200</v>
      </c>
      <c r="O67" s="44"/>
    </row>
    <row r="68" spans="1:15" s="36" customFormat="1" ht="20.25" customHeight="1">
      <c r="A68" s="38"/>
      <c r="B68" s="38"/>
      <c r="C68" s="45" t="s">
        <v>141</v>
      </c>
      <c r="D68" s="46" t="s">
        <v>142</v>
      </c>
      <c r="E68" s="47">
        <v>40000</v>
      </c>
      <c r="F68" s="47">
        <v>45000</v>
      </c>
      <c r="G68" s="48" t="s">
        <v>143</v>
      </c>
      <c r="H68" s="49"/>
      <c r="I68" s="49"/>
      <c r="J68" s="49"/>
      <c r="K68" s="49"/>
      <c r="L68" s="49"/>
      <c r="M68" s="49"/>
      <c r="N68" s="50">
        <f>F68+H68+I68+J68+K68+L68+M68</f>
        <v>45000</v>
      </c>
      <c r="O68" s="48"/>
    </row>
    <row r="69" spans="1:15" s="36" customFormat="1" ht="23.25">
      <c r="A69" s="38"/>
      <c r="B69" s="38"/>
      <c r="C69" s="45" t="s">
        <v>144</v>
      </c>
      <c r="D69" s="46" t="s">
        <v>145</v>
      </c>
      <c r="E69" s="47">
        <v>100</v>
      </c>
      <c r="F69" s="47">
        <v>100</v>
      </c>
      <c r="G69" s="48" t="s">
        <v>146</v>
      </c>
      <c r="H69" s="49"/>
      <c r="I69" s="49"/>
      <c r="J69" s="49"/>
      <c r="K69" s="49"/>
      <c r="L69" s="49"/>
      <c r="M69" s="49"/>
      <c r="N69" s="50">
        <f>F69+H69+I69+J69+K69+L69+M69</f>
        <v>100</v>
      </c>
      <c r="O69" s="48"/>
    </row>
    <row r="70" spans="1:15" s="36" customFormat="1" ht="23.25">
      <c r="A70" s="38"/>
      <c r="B70" s="38"/>
      <c r="C70" s="63" t="s">
        <v>147</v>
      </c>
      <c r="D70" s="76" t="s">
        <v>148</v>
      </c>
      <c r="E70" s="47"/>
      <c r="F70" s="47">
        <v>2000</v>
      </c>
      <c r="G70" s="48" t="s">
        <v>149</v>
      </c>
      <c r="H70" s="49">
        <v>100</v>
      </c>
      <c r="I70" s="49"/>
      <c r="J70" s="49"/>
      <c r="K70" s="49"/>
      <c r="L70" s="49"/>
      <c r="M70" s="49"/>
      <c r="N70" s="50">
        <f>F70+H70+I70+J70+K70+L70+M70</f>
        <v>2100</v>
      </c>
      <c r="O70" s="48" t="s">
        <v>150</v>
      </c>
    </row>
    <row r="71" spans="1:15" s="36" customFormat="1" ht="12.75">
      <c r="A71" s="38"/>
      <c r="B71" s="37">
        <v>80110</v>
      </c>
      <c r="C71" s="37"/>
      <c r="D71" s="51" t="s">
        <v>151</v>
      </c>
      <c r="E71" s="40">
        <f>E72</f>
        <v>0</v>
      </c>
      <c r="F71" s="40">
        <f>F72</f>
        <v>15000</v>
      </c>
      <c r="G71" s="48"/>
      <c r="H71" s="72">
        <f>H72</f>
        <v>0</v>
      </c>
      <c r="I71" s="49"/>
      <c r="J71" s="49"/>
      <c r="K71" s="49"/>
      <c r="L71" s="49"/>
      <c r="M71" s="49"/>
      <c r="N71" s="43">
        <f>N72</f>
        <v>15000</v>
      </c>
      <c r="O71" s="44"/>
    </row>
    <row r="72" spans="1:15" s="36" customFormat="1" ht="23.25">
      <c r="A72" s="38"/>
      <c r="B72" s="38"/>
      <c r="C72" s="45">
        <v>6290</v>
      </c>
      <c r="D72" s="46" t="s">
        <v>152</v>
      </c>
      <c r="E72" s="47"/>
      <c r="F72" s="47">
        <v>15000</v>
      </c>
      <c r="G72" s="48" t="s">
        <v>153</v>
      </c>
      <c r="H72" s="49"/>
      <c r="I72" s="49"/>
      <c r="J72" s="49"/>
      <c r="K72" s="49"/>
      <c r="L72" s="49"/>
      <c r="M72" s="49"/>
      <c r="N72" s="50">
        <f>F72+H72+I72+J72+K72+L72+M72</f>
        <v>15000</v>
      </c>
      <c r="O72" s="48"/>
    </row>
    <row r="73" spans="1:15" s="36" customFormat="1" ht="12.75">
      <c r="A73" s="38"/>
      <c r="B73" s="37">
        <v>80113</v>
      </c>
      <c r="C73" s="37"/>
      <c r="D73" s="51" t="s">
        <v>154</v>
      </c>
      <c r="E73" s="40">
        <f>E74</f>
        <v>0</v>
      </c>
      <c r="F73" s="40">
        <f>F74</f>
        <v>18000</v>
      </c>
      <c r="G73" s="48"/>
      <c r="H73" s="72">
        <f>H74</f>
        <v>0</v>
      </c>
      <c r="I73" s="49"/>
      <c r="J73" s="49"/>
      <c r="K73" s="49"/>
      <c r="L73" s="49"/>
      <c r="M73" s="49"/>
      <c r="N73" s="43">
        <f>N74</f>
        <v>18000</v>
      </c>
      <c r="O73" s="44"/>
    </row>
    <row r="74" spans="1:15" s="36" customFormat="1" ht="12.75">
      <c r="A74" s="38"/>
      <c r="B74" s="38"/>
      <c r="C74" s="63" t="s">
        <v>155</v>
      </c>
      <c r="D74" s="76" t="s">
        <v>156</v>
      </c>
      <c r="E74" s="47"/>
      <c r="F74" s="47">
        <v>18000</v>
      </c>
      <c r="G74" s="48" t="s">
        <v>157</v>
      </c>
      <c r="H74" s="49"/>
      <c r="I74" s="49"/>
      <c r="J74" s="49"/>
      <c r="K74" s="49"/>
      <c r="L74" s="49"/>
      <c r="M74" s="49"/>
      <c r="N74" s="50">
        <f>F74+H74+I74+J74+K74+L74+M74</f>
        <v>18000</v>
      </c>
      <c r="O74" s="48"/>
    </row>
    <row r="75" spans="1:15" s="36" customFormat="1" ht="12.75">
      <c r="A75" s="38"/>
      <c r="B75" s="37">
        <v>80114</v>
      </c>
      <c r="C75" s="37"/>
      <c r="D75" s="51" t="s">
        <v>158</v>
      </c>
      <c r="E75" s="40">
        <f>E76+E77</f>
        <v>0</v>
      </c>
      <c r="F75" s="40">
        <f>F76+F77</f>
        <v>1120</v>
      </c>
      <c r="G75" s="48"/>
      <c r="H75" s="42">
        <f>H76+H77</f>
        <v>0</v>
      </c>
      <c r="I75" s="42">
        <f>I76+I77</f>
        <v>0</v>
      </c>
      <c r="J75" s="42">
        <f>J76+J77</f>
        <v>0</v>
      </c>
      <c r="K75" s="42">
        <f>K76+K77</f>
        <v>0</v>
      </c>
      <c r="L75" s="42">
        <f>L76+L77</f>
        <v>0</v>
      </c>
      <c r="M75" s="42">
        <f>M76+M77</f>
        <v>0</v>
      </c>
      <c r="N75" s="43">
        <f>F75+H75+I75+J75+K75+L75+M75</f>
        <v>1120</v>
      </c>
      <c r="O75" s="44"/>
    </row>
    <row r="76" spans="1:15" s="36" customFormat="1" ht="12.75">
      <c r="A76" s="38"/>
      <c r="B76" s="38"/>
      <c r="C76" s="45" t="s">
        <v>159</v>
      </c>
      <c r="D76" s="46" t="s">
        <v>160</v>
      </c>
      <c r="E76" s="47"/>
      <c r="F76" s="47">
        <v>1000</v>
      </c>
      <c r="G76" s="48" t="s">
        <v>161</v>
      </c>
      <c r="H76" s="49"/>
      <c r="I76" s="49"/>
      <c r="J76" s="49"/>
      <c r="K76" s="49"/>
      <c r="L76" s="49"/>
      <c r="M76" s="49"/>
      <c r="N76" s="50">
        <f>F76+H76+I76+J76+K76+L76+M76</f>
        <v>1000</v>
      </c>
      <c r="O76" s="48"/>
    </row>
    <row r="77" spans="1:15" s="36" customFormat="1" ht="23.25">
      <c r="A77" s="38"/>
      <c r="B77" s="38"/>
      <c r="C77" s="45" t="s">
        <v>162</v>
      </c>
      <c r="D77" s="46" t="s">
        <v>163</v>
      </c>
      <c r="E77" s="47"/>
      <c r="F77" s="47">
        <v>120</v>
      </c>
      <c r="G77" s="48" t="s">
        <v>164</v>
      </c>
      <c r="H77" s="49"/>
      <c r="I77" s="49"/>
      <c r="J77" s="49"/>
      <c r="K77" s="49"/>
      <c r="L77" s="49"/>
      <c r="M77" s="49"/>
      <c r="N77" s="50">
        <f>F77+H77+I77+J77+K77+L77+M77</f>
        <v>120</v>
      </c>
      <c r="O77" s="48"/>
    </row>
    <row r="78" spans="1:15" s="36" customFormat="1" ht="12.75">
      <c r="A78" s="31">
        <v>852</v>
      </c>
      <c r="B78" s="31"/>
      <c r="C78" s="31"/>
      <c r="D78" s="32" t="s">
        <v>165</v>
      </c>
      <c r="E78" s="33">
        <f>E82+E84+E86+E88</f>
        <v>283100</v>
      </c>
      <c r="F78" s="33">
        <f>F82+F84+F86+F88+F91</f>
        <v>285500</v>
      </c>
      <c r="G78" s="35"/>
      <c r="H78" s="34">
        <f>H82+H84+H86+H88+H79+H91</f>
        <v>430798</v>
      </c>
      <c r="I78" s="34">
        <f>I82+I84+I86+I88</f>
        <v>0</v>
      </c>
      <c r="J78" s="34">
        <f>J82+J84+J86+J88</f>
        <v>0</v>
      </c>
      <c r="K78" s="34">
        <f>K82+K84+K86+K88</f>
        <v>0</v>
      </c>
      <c r="L78" s="34">
        <f>L82+L84+L86+L88</f>
        <v>0</v>
      </c>
      <c r="M78" s="34">
        <f>M82+M84+M86+M88</f>
        <v>0</v>
      </c>
      <c r="N78" s="33">
        <f>N84+N88+N82+N86+N79+N91</f>
        <v>716298</v>
      </c>
      <c r="O78" s="35"/>
    </row>
    <row r="79" spans="1:15" s="62" customFormat="1" ht="36" customHeight="1">
      <c r="A79" s="60"/>
      <c r="B79" s="37">
        <v>85212</v>
      </c>
      <c r="C79" s="37"/>
      <c r="D79" s="51" t="s">
        <v>166</v>
      </c>
      <c r="E79" s="56">
        <f>E81</f>
        <v>0</v>
      </c>
      <c r="F79" s="56">
        <f>F81+F80</f>
        <v>0</v>
      </c>
      <c r="G79" s="57"/>
      <c r="H79" s="58">
        <f>H81+H80</f>
        <v>468880</v>
      </c>
      <c r="I79" s="58">
        <f>I81</f>
        <v>0</v>
      </c>
      <c r="J79" s="58">
        <f>J81</f>
        <v>0</v>
      </c>
      <c r="K79" s="58">
        <f>K81</f>
        <v>0</v>
      </c>
      <c r="L79" s="58">
        <f>L81</f>
        <v>0</v>
      </c>
      <c r="M79" s="58">
        <f>M81</f>
        <v>0</v>
      </c>
      <c r="N79" s="43">
        <f>N81+N80</f>
        <v>468880</v>
      </c>
      <c r="O79" s="57"/>
    </row>
    <row r="80" spans="1:15" s="62" customFormat="1" ht="89.25" customHeight="1">
      <c r="A80" s="60"/>
      <c r="B80" s="37"/>
      <c r="C80" s="45">
        <v>2010</v>
      </c>
      <c r="D80" s="46" t="s">
        <v>167</v>
      </c>
      <c r="E80" s="56"/>
      <c r="F80" s="56"/>
      <c r="G80" s="57"/>
      <c r="H80" s="77">
        <f>451700+2848+7962</f>
        <v>462510</v>
      </c>
      <c r="I80" s="58"/>
      <c r="J80" s="58"/>
      <c r="K80" s="58"/>
      <c r="L80" s="58"/>
      <c r="M80" s="58"/>
      <c r="N80" s="50">
        <f>F80+H80+I80+J80+K80+L80+M80</f>
        <v>462510</v>
      </c>
      <c r="O80" s="78" t="s">
        <v>168</v>
      </c>
    </row>
    <row r="81" spans="1:15" s="62" customFormat="1" ht="45.75">
      <c r="A81" s="60"/>
      <c r="B81" s="60"/>
      <c r="C81" s="45">
        <v>6310</v>
      </c>
      <c r="D81" s="46" t="s">
        <v>169</v>
      </c>
      <c r="E81" s="64"/>
      <c r="F81" s="64"/>
      <c r="G81" s="48" t="s">
        <v>170</v>
      </c>
      <c r="H81" s="66">
        <f>4035+2335</f>
        <v>6370</v>
      </c>
      <c r="I81" s="66"/>
      <c r="J81" s="66"/>
      <c r="K81" s="66"/>
      <c r="L81" s="66"/>
      <c r="M81" s="66"/>
      <c r="N81" s="50">
        <f>F81+H81+I81+J81+K81+L81+M81</f>
        <v>6370</v>
      </c>
      <c r="O81" s="78"/>
    </row>
    <row r="82" spans="1:15" s="62" customFormat="1" ht="36" customHeight="1">
      <c r="A82" s="60"/>
      <c r="B82" s="37">
        <v>85213</v>
      </c>
      <c r="C82" s="37"/>
      <c r="D82" s="51" t="s">
        <v>171</v>
      </c>
      <c r="E82" s="56">
        <f>E83</f>
        <v>7200</v>
      </c>
      <c r="F82" s="56">
        <f>F83</f>
        <v>7200</v>
      </c>
      <c r="G82" s="57"/>
      <c r="H82" s="58">
        <f>H83</f>
        <v>0</v>
      </c>
      <c r="I82" s="58">
        <f>I83</f>
        <v>0</v>
      </c>
      <c r="J82" s="58">
        <f>J83</f>
        <v>0</v>
      </c>
      <c r="K82" s="58">
        <f>K83</f>
        <v>0</v>
      </c>
      <c r="L82" s="58">
        <f>L83</f>
        <v>0</v>
      </c>
      <c r="M82" s="58">
        <f>M83</f>
        <v>0</v>
      </c>
      <c r="N82" s="43">
        <f>N83</f>
        <v>7200</v>
      </c>
      <c r="O82" s="57"/>
    </row>
    <row r="83" spans="1:15" s="62" customFormat="1" ht="45.75">
      <c r="A83" s="60"/>
      <c r="B83" s="60"/>
      <c r="C83" s="45">
        <v>2010</v>
      </c>
      <c r="D83" s="46" t="s">
        <v>172</v>
      </c>
      <c r="E83" s="64">
        <v>7200</v>
      </c>
      <c r="F83" s="64">
        <v>7200</v>
      </c>
      <c r="G83" s="48" t="s">
        <v>173</v>
      </c>
      <c r="H83" s="66"/>
      <c r="I83" s="66"/>
      <c r="J83" s="66"/>
      <c r="K83" s="66"/>
      <c r="L83" s="66"/>
      <c r="M83" s="66"/>
      <c r="N83" s="50">
        <f>F83+H83+I83+J83+K83+L83+M83</f>
        <v>7200</v>
      </c>
      <c r="O83" s="65"/>
    </row>
    <row r="84" spans="1:15" s="36" customFormat="1" ht="25.5" customHeight="1">
      <c r="A84" s="37"/>
      <c r="B84" s="37">
        <v>85214</v>
      </c>
      <c r="C84" s="37"/>
      <c r="D84" s="51" t="s">
        <v>174</v>
      </c>
      <c r="E84" s="40">
        <f>E85</f>
        <v>206100</v>
      </c>
      <c r="F84" s="40">
        <f>F85</f>
        <v>206100</v>
      </c>
      <c r="G84" s="44"/>
      <c r="H84" s="80">
        <f>H85</f>
        <v>-68600</v>
      </c>
      <c r="I84" s="42">
        <f>I85</f>
        <v>0</v>
      </c>
      <c r="J84" s="42">
        <f>J85</f>
        <v>0</v>
      </c>
      <c r="K84" s="42">
        <f>K85</f>
        <v>0</v>
      </c>
      <c r="L84" s="42">
        <f>L85</f>
        <v>0</v>
      </c>
      <c r="M84" s="42">
        <f>M85</f>
        <v>0</v>
      </c>
      <c r="N84" s="43">
        <f>N85</f>
        <v>137500</v>
      </c>
      <c r="O84" s="78" t="s">
        <v>175</v>
      </c>
    </row>
    <row r="85" spans="1:15" s="36" customFormat="1" ht="45.75">
      <c r="A85" s="37"/>
      <c r="B85" s="45"/>
      <c r="C85" s="45">
        <v>2010</v>
      </c>
      <c r="D85" s="46" t="s">
        <v>176</v>
      </c>
      <c r="E85" s="47">
        <v>206100</v>
      </c>
      <c r="F85" s="47">
        <v>206100</v>
      </c>
      <c r="G85" s="48" t="s">
        <v>177</v>
      </c>
      <c r="H85" s="81">
        <v>-68600</v>
      </c>
      <c r="I85" s="49"/>
      <c r="J85" s="49"/>
      <c r="K85" s="49"/>
      <c r="L85" s="49"/>
      <c r="M85" s="49"/>
      <c r="N85" s="50">
        <f>F85+H85+I85+J85+K85+L85+M85</f>
        <v>137500</v>
      </c>
      <c r="O85" s="78"/>
    </row>
    <row r="86" spans="1:15" s="36" customFormat="1" ht="12.75">
      <c r="A86" s="37"/>
      <c r="B86" s="37">
        <v>85216</v>
      </c>
      <c r="C86" s="37"/>
      <c r="D86" s="51" t="s">
        <v>178</v>
      </c>
      <c r="E86" s="40">
        <f>E87</f>
        <v>2700</v>
      </c>
      <c r="F86" s="40">
        <f>F87</f>
        <v>5000</v>
      </c>
      <c r="G86" s="44"/>
      <c r="H86" s="80">
        <f>H87</f>
        <v>-3900</v>
      </c>
      <c r="I86" s="42">
        <f>I87</f>
        <v>0</v>
      </c>
      <c r="J86" s="42">
        <f>J87</f>
        <v>0</v>
      </c>
      <c r="K86" s="42">
        <f>K87</f>
        <v>0</v>
      </c>
      <c r="L86" s="42">
        <f>L87</f>
        <v>0</v>
      </c>
      <c r="M86" s="42">
        <f>M87</f>
        <v>0</v>
      </c>
      <c r="N86" s="43">
        <f>N87</f>
        <v>1100</v>
      </c>
      <c r="O86" s="78"/>
    </row>
    <row r="87" spans="1:15" s="36" customFormat="1" ht="45.75">
      <c r="A87" s="37"/>
      <c r="B87" s="45"/>
      <c r="C87" s="45">
        <v>2010</v>
      </c>
      <c r="D87" s="46" t="s">
        <v>179</v>
      </c>
      <c r="E87" s="47">
        <v>2700</v>
      </c>
      <c r="F87" s="47">
        <v>5000</v>
      </c>
      <c r="G87" s="48" t="s">
        <v>180</v>
      </c>
      <c r="H87" s="81">
        <v>-3900</v>
      </c>
      <c r="I87" s="49"/>
      <c r="J87" s="49"/>
      <c r="K87" s="49"/>
      <c r="L87" s="49"/>
      <c r="M87" s="49"/>
      <c r="N87" s="50">
        <f>F87+H87+I87+J87+K87+L87+M87</f>
        <v>1100</v>
      </c>
      <c r="O87" s="78"/>
    </row>
    <row r="88" spans="1:15" s="36" customFormat="1" ht="12.75">
      <c r="A88" s="37"/>
      <c r="B88" s="37">
        <v>85219</v>
      </c>
      <c r="C88" s="37"/>
      <c r="D88" s="51" t="s">
        <v>181</v>
      </c>
      <c r="E88" s="40">
        <f>E89</f>
        <v>67100</v>
      </c>
      <c r="F88" s="40">
        <f>F89+F90</f>
        <v>67200</v>
      </c>
      <c r="G88" s="44"/>
      <c r="H88" s="42">
        <f>H89+H90</f>
        <v>0</v>
      </c>
      <c r="I88" s="42">
        <f>I89+I90</f>
        <v>0</v>
      </c>
      <c r="J88" s="42">
        <f>J89+J90</f>
        <v>0</v>
      </c>
      <c r="K88" s="42">
        <f>K89+K90</f>
        <v>0</v>
      </c>
      <c r="L88" s="42">
        <f>L89+L90</f>
        <v>0</v>
      </c>
      <c r="M88" s="42">
        <f>M89+M90</f>
        <v>0</v>
      </c>
      <c r="N88" s="43">
        <f>N89+N90</f>
        <v>67200</v>
      </c>
      <c r="O88" s="44"/>
    </row>
    <row r="89" spans="1:15" s="36" customFormat="1" ht="45.75">
      <c r="A89" s="37"/>
      <c r="B89" s="45"/>
      <c r="C89" s="45">
        <v>2010</v>
      </c>
      <c r="D89" s="46" t="s">
        <v>182</v>
      </c>
      <c r="E89" s="47">
        <v>67100</v>
      </c>
      <c r="F89" s="47">
        <v>67100</v>
      </c>
      <c r="G89" s="48" t="s">
        <v>183</v>
      </c>
      <c r="H89" s="49"/>
      <c r="I89" s="49"/>
      <c r="J89" s="49"/>
      <c r="K89" s="49"/>
      <c r="L89" s="49"/>
      <c r="M89" s="49"/>
      <c r="N89" s="50">
        <f>F89+H89+I89+J89+K89+L89+M89</f>
        <v>67100</v>
      </c>
      <c r="O89" s="48"/>
    </row>
    <row r="90" spans="1:15" s="75" customFormat="1" ht="23.25">
      <c r="A90" s="37"/>
      <c r="B90" s="37"/>
      <c r="C90" s="45" t="s">
        <v>184</v>
      </c>
      <c r="D90" s="46" t="s">
        <v>185</v>
      </c>
      <c r="E90" s="83"/>
      <c r="F90" s="47">
        <v>100</v>
      </c>
      <c r="G90" s="84" t="s">
        <v>186</v>
      </c>
      <c r="H90" s="49"/>
      <c r="I90" s="49"/>
      <c r="J90" s="49"/>
      <c r="K90" s="49"/>
      <c r="L90" s="49"/>
      <c r="M90" s="49"/>
      <c r="N90" s="50">
        <f>F90+H90+I90+J90+K90+L90+M90</f>
        <v>100</v>
      </c>
      <c r="O90" s="48"/>
    </row>
    <row r="91" spans="1:15" s="91" customFormat="1" ht="12.75">
      <c r="A91" s="85"/>
      <c r="B91" s="85">
        <v>85278</v>
      </c>
      <c r="C91" s="85"/>
      <c r="D91" s="86" t="s">
        <v>187</v>
      </c>
      <c r="E91" s="87"/>
      <c r="F91" s="71">
        <f>F92</f>
        <v>0</v>
      </c>
      <c r="G91" s="88"/>
      <c r="H91" s="72">
        <f>H92</f>
        <v>34418</v>
      </c>
      <c r="I91" s="89"/>
      <c r="J91" s="89"/>
      <c r="K91" s="89"/>
      <c r="L91" s="89"/>
      <c r="M91" s="89"/>
      <c r="N91" s="69">
        <f>N92</f>
        <v>34418</v>
      </c>
      <c r="O91" s="90"/>
    </row>
    <row r="92" spans="1:15" s="75" customFormat="1" ht="45.75">
      <c r="A92" s="37"/>
      <c r="B92" s="37"/>
      <c r="C92" s="45">
        <v>2010</v>
      </c>
      <c r="D92" s="46" t="s">
        <v>188</v>
      </c>
      <c r="E92" s="83"/>
      <c r="F92" s="47"/>
      <c r="G92" s="84"/>
      <c r="H92" s="49">
        <v>34418</v>
      </c>
      <c r="I92" s="49"/>
      <c r="J92" s="49"/>
      <c r="K92" s="49"/>
      <c r="L92" s="49"/>
      <c r="M92" s="49"/>
      <c r="N92" s="50">
        <f>F92+H92+I92+J92+K92+L92+M92</f>
        <v>34418</v>
      </c>
      <c r="O92" s="48" t="s">
        <v>189</v>
      </c>
    </row>
    <row r="93" spans="1:15" s="36" customFormat="1" ht="12.75">
      <c r="A93" s="31">
        <v>900</v>
      </c>
      <c r="B93" s="31"/>
      <c r="C93" s="31"/>
      <c r="D93" s="32" t="s">
        <v>190</v>
      </c>
      <c r="E93" s="33">
        <f>E94+E96+E98</f>
        <v>16500</v>
      </c>
      <c r="F93" s="33">
        <f>F94+F96+F98</f>
        <v>79491</v>
      </c>
      <c r="G93" s="35"/>
      <c r="H93" s="34">
        <f>H94+H96+H98</f>
        <v>5000</v>
      </c>
      <c r="I93" s="34">
        <f>I94</f>
        <v>0</v>
      </c>
      <c r="J93" s="34">
        <f>J94</f>
        <v>0</v>
      </c>
      <c r="K93" s="34">
        <f>K94</f>
        <v>0</v>
      </c>
      <c r="L93" s="34">
        <f>L94</f>
        <v>0</v>
      </c>
      <c r="M93" s="34">
        <f>M94</f>
        <v>0</v>
      </c>
      <c r="N93" s="33">
        <f>N94+N96+N98</f>
        <v>84491</v>
      </c>
      <c r="O93" s="35"/>
    </row>
    <row r="94" spans="1:15" s="36" customFormat="1" ht="12.75">
      <c r="A94" s="37"/>
      <c r="B94" s="37">
        <v>90001</v>
      </c>
      <c r="C94" s="37"/>
      <c r="D94" s="51" t="s">
        <v>191</v>
      </c>
      <c r="E94" s="40">
        <f>SUM(E95:E95)</f>
        <v>16500</v>
      </c>
      <c r="F94" s="40">
        <f>SUM(F95:F95)</f>
        <v>16500</v>
      </c>
      <c r="G94" s="44"/>
      <c r="H94" s="42">
        <f>SUM(H95:H95)</f>
        <v>0</v>
      </c>
      <c r="I94" s="42">
        <f>SUM(I95:I95)</f>
        <v>0</v>
      </c>
      <c r="J94" s="42">
        <f>SUM(J95:J95)</f>
        <v>0</v>
      </c>
      <c r="K94" s="42">
        <f>SUM(K95:K95)</f>
        <v>0</v>
      </c>
      <c r="L94" s="42">
        <f>SUM(L95:L95)</f>
        <v>0</v>
      </c>
      <c r="M94" s="42">
        <f>SUM(M95:M95)</f>
        <v>0</v>
      </c>
      <c r="N94" s="43">
        <f>SUM(N95:N95)</f>
        <v>16500</v>
      </c>
      <c r="O94" s="44"/>
    </row>
    <row r="95" spans="1:15" s="36" customFormat="1" ht="34.5">
      <c r="A95" s="37"/>
      <c r="B95" s="45"/>
      <c r="C95" s="45" t="s">
        <v>192</v>
      </c>
      <c r="D95" s="46" t="s">
        <v>193</v>
      </c>
      <c r="E95" s="47">
        <v>16500</v>
      </c>
      <c r="F95" s="47">
        <v>16500</v>
      </c>
      <c r="G95" s="48" t="s">
        <v>194</v>
      </c>
      <c r="H95" s="49"/>
      <c r="I95" s="49"/>
      <c r="J95" s="49"/>
      <c r="K95" s="49"/>
      <c r="L95" s="49"/>
      <c r="M95" s="49"/>
      <c r="N95" s="50">
        <f>F95+H95+I95+J95+K95+L95+M95</f>
        <v>16500</v>
      </c>
      <c r="O95" s="48"/>
    </row>
    <row r="96" spans="1:15" s="36" customFormat="1" ht="12.75">
      <c r="A96" s="37"/>
      <c r="B96" s="37">
        <v>90011</v>
      </c>
      <c r="C96" s="37"/>
      <c r="D96" s="51" t="s">
        <v>195</v>
      </c>
      <c r="E96" s="40">
        <f>SUM(E97:E97)</f>
        <v>0</v>
      </c>
      <c r="F96" s="40">
        <f>SUM(F97:F97)</f>
        <v>15000</v>
      </c>
      <c r="G96" s="44"/>
      <c r="H96" s="42">
        <f>SUM(H97:H97)</f>
        <v>5000</v>
      </c>
      <c r="I96" s="42">
        <f>SUM(I97:I97)</f>
        <v>0</v>
      </c>
      <c r="J96" s="42">
        <f>SUM(J97:J97)</f>
        <v>0</v>
      </c>
      <c r="K96" s="42">
        <f>SUM(K97:K97)</f>
        <v>0</v>
      </c>
      <c r="L96" s="42">
        <f>SUM(L97:L97)</f>
        <v>0</v>
      </c>
      <c r="M96" s="42">
        <f>SUM(M97:M97)</f>
        <v>0</v>
      </c>
      <c r="N96" s="43">
        <f>SUM(N97:N97)</f>
        <v>20000</v>
      </c>
      <c r="O96" s="44"/>
    </row>
    <row r="97" spans="1:15" s="36" customFormat="1" ht="12.75">
      <c r="A97" s="45"/>
      <c r="B97" s="45"/>
      <c r="C97" s="45" t="s">
        <v>196</v>
      </c>
      <c r="D97" s="46" t="s">
        <v>197</v>
      </c>
      <c r="E97" s="47"/>
      <c r="F97" s="47">
        <v>15000</v>
      </c>
      <c r="G97" s="48" t="s">
        <v>198</v>
      </c>
      <c r="H97" s="49">
        <v>5000</v>
      </c>
      <c r="I97" s="47"/>
      <c r="J97" s="47"/>
      <c r="K97" s="47"/>
      <c r="L97" s="47"/>
      <c r="M97" s="47"/>
      <c r="N97" s="50">
        <f>F97+H97+I97+J97+K97+L97+M97</f>
        <v>20000</v>
      </c>
      <c r="O97" s="48" t="s">
        <v>199</v>
      </c>
    </row>
    <row r="98" spans="1:15" s="36" customFormat="1" ht="12.75">
      <c r="A98" s="45"/>
      <c r="B98" s="37">
        <v>90015</v>
      </c>
      <c r="C98" s="37"/>
      <c r="D98" s="51" t="s">
        <v>200</v>
      </c>
      <c r="E98" s="40">
        <f>E99</f>
        <v>0</v>
      </c>
      <c r="F98" s="40">
        <f>F99</f>
        <v>47991</v>
      </c>
      <c r="G98" s="48"/>
      <c r="H98" s="72">
        <f>H99</f>
        <v>0</v>
      </c>
      <c r="I98" s="47"/>
      <c r="J98" s="47"/>
      <c r="K98" s="47"/>
      <c r="L98" s="47"/>
      <c r="M98" s="47"/>
      <c r="N98" s="43">
        <f>SUM(N99:N99)</f>
        <v>47991</v>
      </c>
      <c r="O98" s="44"/>
    </row>
    <row r="99" spans="1:15" s="36" customFormat="1" ht="45.75">
      <c r="A99" s="45"/>
      <c r="B99" s="45"/>
      <c r="C99" s="45">
        <v>2010</v>
      </c>
      <c r="D99" s="46" t="s">
        <v>201</v>
      </c>
      <c r="E99" s="47"/>
      <c r="F99" s="47">
        <v>47991</v>
      </c>
      <c r="G99" s="48" t="s">
        <v>202</v>
      </c>
      <c r="H99" s="47"/>
      <c r="I99" s="47"/>
      <c r="J99" s="47"/>
      <c r="K99" s="47"/>
      <c r="L99" s="47"/>
      <c r="M99" s="47"/>
      <c r="N99" s="50">
        <f>F99+H99+I99+J99+K99+L99+M99</f>
        <v>47991</v>
      </c>
      <c r="O99" s="48"/>
    </row>
    <row r="100" spans="1:15" s="18" customFormat="1" ht="86.25">
      <c r="A100" s="92"/>
      <c r="B100" s="93"/>
      <c r="C100" s="93"/>
      <c r="D100" s="92" t="s">
        <v>203</v>
      </c>
      <c r="E100" s="94" t="e">
        <f>#REF!+E9+E12+E16+#REF!+E23+#REF!+E28+E52+E61+E78+E93</f>
        <v>#REF!</v>
      </c>
      <c r="F100" s="94"/>
      <c r="G100" s="35"/>
      <c r="H100" s="95">
        <f>H9+H12+H16+H23+F108+D102+H28+H52+H61+H78+H93+H6</f>
        <v>872704</v>
      </c>
      <c r="I100" s="95" t="e">
        <f>#REF!+I9+I12+I16+#REF!+I23+#REF!+I28+I52+I61+I78+I93+I6</f>
        <v>#REF!</v>
      </c>
      <c r="J100" s="95" t="e">
        <f>#REF!+J9+J12+J16+#REF!+J23+#REF!+J28+J52+J61+J78+J93+J6</f>
        <v>#REF!</v>
      </c>
      <c r="K100" s="95" t="e">
        <f>#REF!+K9+K12+K16+#REF!+K23+#REF!+K28+K52+K61+K78+K93+K6</f>
        <v>#REF!</v>
      </c>
      <c r="L100" s="95" t="e">
        <f>#REF!+L9+L12+L16+#REF!+L23+#REF!+L28+L52+L61+L78+L93+L6</f>
        <v>#REF!</v>
      </c>
      <c r="M100" s="95" t="e">
        <f>#REF!+M9+M12+M16+#REF!+M23+#REF!+M28+M52+M61+M78+M93+M6</f>
        <v>#REF!</v>
      </c>
      <c r="N100" s="94"/>
      <c r="O100" s="96"/>
    </row>
    <row r="101" spans="5:15" s="36" customFormat="1" ht="12.75">
      <c r="E101" s="97"/>
      <c r="F101" s="97"/>
      <c r="G101" s="8"/>
      <c r="H101" s="98"/>
      <c r="I101" s="98"/>
      <c r="J101" s="98"/>
      <c r="K101" s="98"/>
      <c r="L101" s="98"/>
      <c r="M101" s="98"/>
      <c r="N101" s="62"/>
      <c r="O101" s="8"/>
    </row>
    <row r="102" spans="5:15" s="36" customFormat="1" ht="45.75">
      <c r="E102" s="99" t="e">
        <f>E100</f>
        <v>#REF!</v>
      </c>
      <c r="F102" s="99">
        <f>F100</f>
        <v>0</v>
      </c>
      <c r="G102" s="100"/>
      <c r="H102" s="101">
        <f>H100</f>
        <v>872704</v>
      </c>
      <c r="I102" s="101" t="e">
        <f>I100</f>
        <v>#REF!</v>
      </c>
      <c r="J102" s="101" t="e">
        <f>J100</f>
        <v>#REF!</v>
      </c>
      <c r="K102" s="101" t="e">
        <f>K100</f>
        <v>#REF!</v>
      </c>
      <c r="L102" s="101" t="e">
        <f>L100</f>
        <v>#REF!</v>
      </c>
      <c r="M102" s="101" t="e">
        <f>M100</f>
        <v>#REF!</v>
      </c>
      <c r="N102" s="102"/>
      <c r="O102" s="100"/>
    </row>
    <row r="103" spans="5:15" s="36" customFormat="1" ht="12.75">
      <c r="E103" s="99"/>
      <c r="F103" s="99"/>
      <c r="G103" s="100"/>
      <c r="H103" s="101"/>
      <c r="I103" s="101"/>
      <c r="J103" s="101"/>
      <c r="K103" s="101"/>
      <c r="L103" s="101"/>
      <c r="M103" s="101"/>
      <c r="N103" s="102"/>
      <c r="O103" s="100"/>
    </row>
    <row r="104" spans="4:15" s="36" customFormat="1" ht="12.75">
      <c r="D104" s="103"/>
      <c r="E104" s="99"/>
      <c r="F104" s="99" t="e">
        <f>E100-F100</f>
        <v>#REF!</v>
      </c>
      <c r="G104" s="8"/>
      <c r="H104" s="101"/>
      <c r="I104" s="101"/>
      <c r="J104" s="101"/>
      <c r="K104" s="101"/>
      <c r="L104" s="101"/>
      <c r="M104" s="101"/>
      <c r="N104" s="62"/>
      <c r="O104" s="100"/>
    </row>
    <row r="105" spans="4:15" s="36" customFormat="1" ht="12.75">
      <c r="D105" s="103"/>
      <c r="E105" s="99" t="e">
        <f>#REF!+E25+#REF!+E54+E58+E83+E85+E87+E89</f>
        <v>#REF!</v>
      </c>
      <c r="F105" s="99"/>
      <c r="G105" s="8"/>
      <c r="H105" s="101"/>
      <c r="I105" s="101"/>
      <c r="J105" s="101"/>
      <c r="K105" s="101"/>
      <c r="L105" s="101"/>
      <c r="M105" s="101"/>
      <c r="N105" s="62"/>
      <c r="O105" s="100"/>
    </row>
    <row r="106" spans="5:15" s="1" customFormat="1" ht="12.75">
      <c r="E106" s="2">
        <v>6698109</v>
      </c>
      <c r="F106" s="2"/>
      <c r="G106" s="3"/>
      <c r="H106" s="4"/>
      <c r="I106" s="4"/>
      <c r="J106" s="4"/>
      <c r="K106" s="4"/>
      <c r="L106" s="4"/>
      <c r="M106" s="4"/>
      <c r="N106" s="11"/>
      <c r="O106" s="3"/>
    </row>
  </sheetData>
  <mergeCells count="12"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O55:O56"/>
    <mergeCell ref="O80:O81"/>
    <mergeCell ref="O84:O87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2004-06-24T08:26:55Z</cp:lastPrinted>
  <dcterms:created xsi:type="dcterms:W3CDTF">2000-09-27T09:53:00Z</dcterms:created>
  <dcterms:modified xsi:type="dcterms:W3CDTF">2004-06-24T11:45:41Z</dcterms:modified>
  <cp:category/>
  <cp:version/>
  <cp:contentType/>
  <cp:contentStatus/>
  <cp:revision>1</cp:revision>
</cp:coreProperties>
</file>