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<sst xmlns="http://schemas.openxmlformats.org/spreadsheetml/2006/main" count="72" uniqueCount="65">
  <si>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Lp</t>
  </si>
  <si>
    <t>Data</t>
  </si>
  <si>
    <t>Rata kapitałowa</t>
  </si>
  <si>
    <t>Rata odsetek</t>
  </si>
  <si>
    <t>Rata kapitałowo - odsetkowa</t>
  </si>
  <si>
    <t>Saldo kredytu</t>
  </si>
  <si>
    <t>-</t>
  </si>
  <si>
    <t>Stopa oprocentowania kredytu w skali rocznej</t>
  </si>
  <si>
    <t>Oprocentowanie kredytu</t>
  </si>
  <si>
    <t>Cena oferty (koszt obsługi kredytu)</t>
  </si>
  <si>
    <t>Prowizja bankowa (łącznie)</t>
  </si>
  <si>
    <t>Odsetki od kredytu (suma)</t>
  </si>
  <si>
    <t>Razem prowizja + odsetki od kredytu</t>
  </si>
  <si>
    <t>%</t>
  </si>
  <si>
    <t>zł</t>
  </si>
  <si>
    <t>Plan spłaty kredytu</t>
  </si>
  <si>
    <t>Reguła rok: 360 dni, miesiąc: 30 dni</t>
  </si>
  <si>
    <t>liczba dni do odsetek</t>
  </si>
  <si>
    <t>Stała marża banku          (w %)</t>
  </si>
  <si>
    <t>31.03.2018</t>
  </si>
  <si>
    <t>30.06.2018</t>
  </si>
  <si>
    <t>30.09.2018</t>
  </si>
  <si>
    <t>31.12.2018</t>
  </si>
  <si>
    <t>Razem rok 2018</t>
  </si>
  <si>
    <t>31.03.2019</t>
  </si>
  <si>
    <t>30.06.2019</t>
  </si>
  <si>
    <t>30.09.2019</t>
  </si>
  <si>
    <t>31.12.2019</t>
  </si>
  <si>
    <t>31.03.2020</t>
  </si>
  <si>
    <t>30.06.2020</t>
  </si>
  <si>
    <t>30.09.2020</t>
  </si>
  <si>
    <t>31.12.2020</t>
  </si>
  <si>
    <t>Razem rok 2019</t>
  </si>
  <si>
    <t>Razem rok 2020</t>
  </si>
  <si>
    <t>Podsumowanie:</t>
  </si>
  <si>
    <t>31.03.2021</t>
  </si>
  <si>
    <t>30.06.2021</t>
  </si>
  <si>
    <t>30.09.2021</t>
  </si>
  <si>
    <t>31.12.2021</t>
  </si>
  <si>
    <t>Razem rok 2021</t>
  </si>
  <si>
    <t>31.03.2022</t>
  </si>
  <si>
    <t>30.06.2022</t>
  </si>
  <si>
    <t>30.09.2022</t>
  </si>
  <si>
    <t>31.12.2022</t>
  </si>
  <si>
    <t>31.03.2023</t>
  </si>
  <si>
    <t>30.06.2023</t>
  </si>
  <si>
    <t>30.09.2023</t>
  </si>
  <si>
    <t>31.12.2023</t>
  </si>
  <si>
    <t>31.03.2024</t>
  </si>
  <si>
    <t>30.06.2024</t>
  </si>
  <si>
    <t>30.09.2024</t>
  </si>
  <si>
    <t>31.12.2024</t>
  </si>
  <si>
    <t>31.03.2025</t>
  </si>
  <si>
    <t>30.06.2025</t>
  </si>
  <si>
    <t>30.09.2025</t>
  </si>
  <si>
    <t>31.12.2025</t>
  </si>
  <si>
    <t>Razem rok 2022</t>
  </si>
  <si>
    <t>Razem rok 2023</t>
  </si>
  <si>
    <t>Razem rok 2024</t>
  </si>
  <si>
    <t>Razem rok 2025</t>
  </si>
  <si>
    <t>Symulacja kosztu kredytu (od 01.11.2017)</t>
  </si>
  <si>
    <t>Kwota kredytu - 2 960 999,99 - udostępniona w momencie zawarcia umowy</t>
  </si>
  <si>
    <t>Okres obsługi kredytu (spłat rat kapitałowych) - do końca roku 2025</t>
  </si>
  <si>
    <t>WIBOR 1M wg notowań na dzień 18.09.2017 (w %)</t>
  </si>
  <si>
    <t>Razem WIBOR 1M i marża banku (w %)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</si>
</sst>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2" fontId="0" fillId="3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2" fontId="0" fillId="35" borderId="13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130" zoomScaleNormal="115" zoomScaleSheetLayoutView="130" workbookViewId="0" topLeftCell="A1">
      <selection activeCell="F8" sqref="F8"/>
    </sheetView>
  </sheetViews>
  <sheetFormatPr defaultColWidth="8.796875" defaultRowHeight="14.25"/>
  <cols>
    <col min="2" max="3" width="11.5" style="0" customWidth="1"/>
    <col min="4" max="4" width="13.8984375" style="0" customWidth="1"/>
    <col min="5" max="5" width="16" style="0" customWidth="1"/>
    <col min="6" max="6" width="14.8984375" style="0" customWidth="1"/>
    <col min="7" max="7" width="15.59765625" style="0" customWidth="1"/>
    <col min="8" max="8" width="9.8984375" style="0" bestFit="1" customWidth="1"/>
  </cols>
  <sheetData>
    <row r="1" spans="1:7" ht="14.25">
      <c r="A1" s="19" t="s">
        <v>60</v>
      </c>
      <c r="B1" s="19"/>
      <c r="C1" s="19"/>
      <c r="D1" s="19"/>
      <c r="E1" s="19"/>
      <c r="F1" s="19"/>
      <c r="G1" s="19"/>
    </row>
    <row r="2" ht="6" customHeight="1"/>
    <row r="3" spans="1:7" ht="14.25">
      <c r="A3" s="20" t="s">
        <v>61</v>
      </c>
      <c r="B3" s="20"/>
      <c r="C3" s="20"/>
      <c r="D3" s="20"/>
      <c r="E3" s="20"/>
      <c r="F3" s="20"/>
      <c r="G3" s="20"/>
    </row>
    <row r="4" spans="1:7" ht="14.25">
      <c r="A4" s="20" t="s">
        <v>62</v>
      </c>
      <c r="B4" s="20"/>
      <c r="C4" s="20"/>
      <c r="D4" s="20"/>
      <c r="E4" s="20"/>
      <c r="F4" s="20"/>
      <c r="G4" s="20"/>
    </row>
    <row r="5" spans="1:7" ht="14.25">
      <c r="A5" s="20" t="s">
        <v>16</v>
      </c>
      <c r="B5" s="20"/>
      <c r="C5" s="20"/>
      <c r="D5" s="20"/>
      <c r="E5" s="20"/>
      <c r="F5" s="20"/>
      <c r="G5" s="20"/>
    </row>
    <row r="6" spans="1:7" ht="14.25">
      <c r="A6" s="19"/>
      <c r="B6" s="19"/>
      <c r="C6" s="19"/>
      <c r="D6" s="19"/>
      <c r="E6" s="19"/>
      <c r="F6" s="19"/>
      <c r="G6" s="19"/>
    </row>
    <row r="7" spans="1:7" ht="14.25">
      <c r="A7" s="20" t="s">
        <v>8</v>
      </c>
      <c r="B7" s="20"/>
      <c r="C7" s="20"/>
      <c r="D7" s="20"/>
      <c r="E7" s="20"/>
      <c r="F7" s="20"/>
      <c r="G7" s="1"/>
    </row>
    <row r="8" spans="1:5" ht="35.25" customHeight="1">
      <c r="A8" s="21" t="s">
        <v>7</v>
      </c>
      <c r="B8" s="22" t="s">
        <v>63</v>
      </c>
      <c r="C8" s="23"/>
      <c r="D8" s="11" t="s">
        <v>18</v>
      </c>
      <c r="E8" s="11" t="s">
        <v>64</v>
      </c>
    </row>
    <row r="9" spans="1:5" ht="36" customHeight="1">
      <c r="A9" s="21"/>
      <c r="B9" s="24">
        <v>1.66</v>
      </c>
      <c r="C9" s="25"/>
      <c r="D9" s="15">
        <v>0</v>
      </c>
      <c r="E9" s="12">
        <f>B9+D9</f>
        <v>1.66</v>
      </c>
    </row>
    <row r="10" ht="4.5" customHeight="1"/>
    <row r="11" spans="1:7" ht="14.25">
      <c r="A11" s="20" t="s">
        <v>9</v>
      </c>
      <c r="B11" s="20"/>
      <c r="C11" s="20"/>
      <c r="D11" s="20"/>
      <c r="E11" s="20"/>
      <c r="F11" s="20"/>
      <c r="G11" s="20"/>
    </row>
    <row r="12" spans="1:7" ht="33.75" customHeight="1">
      <c r="A12" s="21" t="s">
        <v>9</v>
      </c>
      <c r="B12" s="21" t="s">
        <v>10</v>
      </c>
      <c r="C12" s="21"/>
      <c r="D12" s="21"/>
      <c r="E12" s="26" t="s">
        <v>11</v>
      </c>
      <c r="F12" s="26"/>
      <c r="G12" s="5" t="s">
        <v>12</v>
      </c>
    </row>
    <row r="13" spans="1:7" ht="21" customHeight="1">
      <c r="A13" s="21"/>
      <c r="B13" s="28" t="s">
        <v>13</v>
      </c>
      <c r="C13" s="29"/>
      <c r="D13" s="2" t="s">
        <v>14</v>
      </c>
      <c r="E13" s="28" t="s">
        <v>14</v>
      </c>
      <c r="F13" s="29"/>
      <c r="G13" s="2" t="s">
        <v>14</v>
      </c>
    </row>
    <row r="14" spans="1:7" ht="21" customHeight="1">
      <c r="A14" s="21"/>
      <c r="B14" s="30">
        <v>0</v>
      </c>
      <c r="C14" s="31"/>
      <c r="D14" s="4">
        <f>G19*B14%</f>
        <v>0</v>
      </c>
      <c r="E14" s="32">
        <f>E62</f>
        <v>215530.24993083335</v>
      </c>
      <c r="F14" s="33"/>
      <c r="G14" s="10">
        <f>D14+E14</f>
        <v>215530.24993083335</v>
      </c>
    </row>
    <row r="15" spans="1:7" ht="11.25" customHeight="1">
      <c r="A15" s="6"/>
      <c r="B15" s="7"/>
      <c r="C15" s="7"/>
      <c r="D15" s="7"/>
      <c r="E15" s="7"/>
      <c r="F15" s="7"/>
      <c r="G15" s="7"/>
    </row>
    <row r="16" spans="1:7" ht="13.5" customHeight="1">
      <c r="A16" s="27" t="s">
        <v>15</v>
      </c>
      <c r="B16" s="27"/>
      <c r="C16" s="27"/>
      <c r="D16" s="27"/>
      <c r="E16" s="27"/>
      <c r="F16" s="27"/>
      <c r="G16" s="27"/>
    </row>
    <row r="17" ht="7.5" customHeight="1"/>
    <row r="18" spans="1:7" ht="28.5">
      <c r="A18" s="2" t="s">
        <v>0</v>
      </c>
      <c r="B18" s="2" t="s">
        <v>1</v>
      </c>
      <c r="C18" s="3" t="s">
        <v>17</v>
      </c>
      <c r="D18" s="2" t="s">
        <v>2</v>
      </c>
      <c r="E18" s="2" t="s">
        <v>3</v>
      </c>
      <c r="F18" s="3" t="s">
        <v>4</v>
      </c>
      <c r="G18" s="2" t="s">
        <v>5</v>
      </c>
    </row>
    <row r="19" spans="1:7" ht="18" customHeight="1">
      <c r="A19" s="2" t="s">
        <v>6</v>
      </c>
      <c r="B19" s="2" t="s">
        <v>6</v>
      </c>
      <c r="C19" s="2"/>
      <c r="D19" s="2" t="s">
        <v>6</v>
      </c>
      <c r="E19" s="2" t="s">
        <v>6</v>
      </c>
      <c r="F19" s="3" t="s">
        <v>6</v>
      </c>
      <c r="G19" s="4">
        <v>2960999.99</v>
      </c>
    </row>
    <row r="20" spans="1:7" ht="27.75" customHeight="1">
      <c r="A20" s="2">
        <v>1</v>
      </c>
      <c r="B20" s="2" t="s">
        <v>19</v>
      </c>
      <c r="C20" s="2">
        <v>150</v>
      </c>
      <c r="D20" s="4">
        <v>75999.99</v>
      </c>
      <c r="E20" s="4">
        <f>(G19*C20*$E$9%)/360</f>
        <v>20480.249930833335</v>
      </c>
      <c r="F20" s="4">
        <f>D20+E20</f>
        <v>96480.23993083334</v>
      </c>
      <c r="G20" s="4">
        <f>G19-D20</f>
        <v>2885000</v>
      </c>
    </row>
    <row r="21" spans="1:7" ht="27.75" customHeight="1">
      <c r="A21" s="2">
        <v>2</v>
      </c>
      <c r="B21" s="2" t="s">
        <v>20</v>
      </c>
      <c r="C21" s="2">
        <v>90</v>
      </c>
      <c r="D21" s="4">
        <v>75000</v>
      </c>
      <c r="E21" s="4">
        <f>(G20*C21*$E$9%)/360</f>
        <v>11972.75</v>
      </c>
      <c r="F21" s="4">
        <f aca="true" t="shared" si="0" ref="F21:F28">D21+E21</f>
        <v>86972.75</v>
      </c>
      <c r="G21" s="4">
        <f>G20-D21</f>
        <v>2810000</v>
      </c>
    </row>
    <row r="22" spans="1:7" ht="27.75" customHeight="1">
      <c r="A22" s="2">
        <v>3</v>
      </c>
      <c r="B22" s="2" t="s">
        <v>21</v>
      </c>
      <c r="C22" s="2">
        <v>90</v>
      </c>
      <c r="D22" s="4">
        <v>75000</v>
      </c>
      <c r="E22" s="4">
        <f>(G21*C22*$E$9%)/360</f>
        <v>11661.5</v>
      </c>
      <c r="F22" s="4">
        <f t="shared" si="0"/>
        <v>86661.5</v>
      </c>
      <c r="G22" s="4">
        <f>G21-D22</f>
        <v>2735000</v>
      </c>
    </row>
    <row r="23" spans="1:7" ht="27.75" customHeight="1">
      <c r="A23" s="2">
        <v>4</v>
      </c>
      <c r="B23" s="2" t="s">
        <v>22</v>
      </c>
      <c r="C23" s="2">
        <v>90</v>
      </c>
      <c r="D23" s="4">
        <v>75000</v>
      </c>
      <c r="E23" s="4">
        <f>(G22*C23*$E$9%)/360</f>
        <v>11350.25</v>
      </c>
      <c r="F23" s="4">
        <f t="shared" si="0"/>
        <v>86350.25</v>
      </c>
      <c r="G23" s="4">
        <f>G22-D23</f>
        <v>2660000</v>
      </c>
    </row>
    <row r="24" spans="1:7" ht="27.75" customHeight="1">
      <c r="A24" s="16" t="s">
        <v>23</v>
      </c>
      <c r="B24" s="17"/>
      <c r="C24" s="17"/>
      <c r="D24" s="18"/>
      <c r="E24" s="9">
        <f>SUM(E20:E23)</f>
        <v>55464.749930833335</v>
      </c>
      <c r="F24" s="9">
        <f>SUM(F20:F23)</f>
        <v>356464.73993083334</v>
      </c>
      <c r="G24" s="4"/>
    </row>
    <row r="25" spans="1:7" ht="27.75" customHeight="1">
      <c r="A25" s="2">
        <v>5</v>
      </c>
      <c r="B25" s="2" t="s">
        <v>24</v>
      </c>
      <c r="C25" s="2">
        <v>90</v>
      </c>
      <c r="D25" s="4">
        <v>95000</v>
      </c>
      <c r="E25" s="4">
        <f>(G23*C25*$E$9%)/360</f>
        <v>11039</v>
      </c>
      <c r="F25" s="4">
        <f t="shared" si="0"/>
        <v>106039</v>
      </c>
      <c r="G25" s="4">
        <f>G23-D25</f>
        <v>2565000</v>
      </c>
    </row>
    <row r="26" spans="1:7" ht="27.75" customHeight="1">
      <c r="A26" s="2">
        <v>6</v>
      </c>
      <c r="B26" s="2" t="s">
        <v>25</v>
      </c>
      <c r="C26" s="2">
        <v>90</v>
      </c>
      <c r="D26" s="4">
        <v>95000</v>
      </c>
      <c r="E26" s="4">
        <f>(G25*C26*$E$9%)/360</f>
        <v>10644.75</v>
      </c>
      <c r="F26" s="4">
        <f t="shared" si="0"/>
        <v>105644.75</v>
      </c>
      <c r="G26" s="4">
        <f>G25-D26</f>
        <v>2470000</v>
      </c>
    </row>
    <row r="27" spans="1:7" ht="27.75" customHeight="1">
      <c r="A27" s="2">
        <v>7</v>
      </c>
      <c r="B27" s="2" t="s">
        <v>26</v>
      </c>
      <c r="C27" s="2">
        <v>90</v>
      </c>
      <c r="D27" s="4">
        <v>95000</v>
      </c>
      <c r="E27" s="4">
        <f>(G26*C27*$E$9%)/360</f>
        <v>10250.5</v>
      </c>
      <c r="F27" s="4">
        <f t="shared" si="0"/>
        <v>105250.5</v>
      </c>
      <c r="G27" s="4">
        <f>G26-D27</f>
        <v>2375000</v>
      </c>
    </row>
    <row r="28" spans="1:7" ht="27.75" customHeight="1">
      <c r="A28" s="2">
        <v>8</v>
      </c>
      <c r="B28" s="2" t="s">
        <v>27</v>
      </c>
      <c r="C28" s="2">
        <v>90</v>
      </c>
      <c r="D28" s="4">
        <v>95000</v>
      </c>
      <c r="E28" s="4">
        <f>(G27*C28*$E$9%)/360</f>
        <v>9856.25</v>
      </c>
      <c r="F28" s="4">
        <f t="shared" si="0"/>
        <v>104856.25</v>
      </c>
      <c r="G28" s="4">
        <f>G27-D28</f>
        <v>2280000</v>
      </c>
    </row>
    <row r="29" spans="1:7" ht="27.75" customHeight="1">
      <c r="A29" s="16" t="s">
        <v>32</v>
      </c>
      <c r="B29" s="17"/>
      <c r="C29" s="17"/>
      <c r="D29" s="18"/>
      <c r="E29" s="9">
        <f>SUM(E25:E28)</f>
        <v>41790.5</v>
      </c>
      <c r="F29" s="9">
        <f>SUM(F25:F28)</f>
        <v>421790.5</v>
      </c>
      <c r="G29" s="4"/>
    </row>
    <row r="30" spans="1:7" ht="27.75" customHeight="1">
      <c r="A30" s="2">
        <v>9</v>
      </c>
      <c r="B30" s="2" t="s">
        <v>28</v>
      </c>
      <c r="C30" s="2">
        <v>90</v>
      </c>
      <c r="D30" s="4">
        <v>95000</v>
      </c>
      <c r="E30" s="4">
        <f>(G28*C30*$E$9%)/360</f>
        <v>9462</v>
      </c>
      <c r="F30" s="4">
        <f>D30+E30</f>
        <v>104462</v>
      </c>
      <c r="G30" s="4">
        <f>G28-D30</f>
        <v>2185000</v>
      </c>
    </row>
    <row r="31" spans="1:7" ht="27.75" customHeight="1">
      <c r="A31" s="2">
        <v>10</v>
      </c>
      <c r="B31" s="2" t="s">
        <v>29</v>
      </c>
      <c r="C31" s="2">
        <v>90</v>
      </c>
      <c r="D31" s="4">
        <v>95000</v>
      </c>
      <c r="E31" s="4">
        <f>(G30*C31*$E$9%)/360</f>
        <v>9067.75</v>
      </c>
      <c r="F31" s="4">
        <f>D31+E31</f>
        <v>104067.75</v>
      </c>
      <c r="G31" s="4">
        <f>G30-D31</f>
        <v>2090000</v>
      </c>
    </row>
    <row r="32" spans="1:7" ht="27.75" customHeight="1">
      <c r="A32" s="2">
        <v>11</v>
      </c>
      <c r="B32" s="2" t="s">
        <v>30</v>
      </c>
      <c r="C32" s="2">
        <v>90</v>
      </c>
      <c r="D32" s="4">
        <v>95000</v>
      </c>
      <c r="E32" s="4">
        <f>(G31*C32*$E$9%)/360</f>
        <v>8673.5</v>
      </c>
      <c r="F32" s="4">
        <f>D32+E32</f>
        <v>103673.5</v>
      </c>
      <c r="G32" s="4">
        <f>G31-D32</f>
        <v>1995000</v>
      </c>
    </row>
    <row r="33" spans="1:7" ht="27.75" customHeight="1">
      <c r="A33" s="2">
        <v>12</v>
      </c>
      <c r="B33" s="2" t="s">
        <v>31</v>
      </c>
      <c r="C33" s="2">
        <v>90</v>
      </c>
      <c r="D33" s="4">
        <v>95000</v>
      </c>
      <c r="E33" s="4">
        <f>(G32*C33*$E$9%)/360</f>
        <v>8279.25</v>
      </c>
      <c r="F33" s="4">
        <f>D33+E33</f>
        <v>103279.25</v>
      </c>
      <c r="G33" s="4">
        <f>G32-D33</f>
        <v>1900000</v>
      </c>
    </row>
    <row r="34" spans="1:7" ht="27.75" customHeight="1">
      <c r="A34" s="16" t="s">
        <v>33</v>
      </c>
      <c r="B34" s="17"/>
      <c r="C34" s="17"/>
      <c r="D34" s="18"/>
      <c r="E34" s="9">
        <f>SUM(E30:E33)</f>
        <v>35482.5</v>
      </c>
      <c r="F34" s="9">
        <f>SUM(F30:F33)</f>
        <v>415482.5</v>
      </c>
      <c r="G34" s="4"/>
    </row>
    <row r="35" spans="1:7" ht="27.75" customHeight="1">
      <c r="A35" s="2">
        <v>13</v>
      </c>
      <c r="B35" s="2" t="s">
        <v>35</v>
      </c>
      <c r="C35" s="2">
        <v>90</v>
      </c>
      <c r="D35" s="4">
        <v>95000</v>
      </c>
      <c r="E35" s="4">
        <f>(G33*C35*$E$9%)/360</f>
        <v>7885</v>
      </c>
      <c r="F35" s="4">
        <f>D35+E35</f>
        <v>102885</v>
      </c>
      <c r="G35" s="4">
        <f>G33-D35</f>
        <v>1805000</v>
      </c>
    </row>
    <row r="36" spans="1:7" ht="27.75" customHeight="1">
      <c r="A36" s="2">
        <v>14</v>
      </c>
      <c r="B36" s="2" t="s">
        <v>36</v>
      </c>
      <c r="C36" s="2">
        <v>90</v>
      </c>
      <c r="D36" s="4">
        <v>95000</v>
      </c>
      <c r="E36" s="4">
        <f>(G35*C36*$E$9%)/360</f>
        <v>7490.75</v>
      </c>
      <c r="F36" s="4">
        <f>D36+E36</f>
        <v>102490.75</v>
      </c>
      <c r="G36" s="4">
        <f>G35-D36</f>
        <v>1710000</v>
      </c>
    </row>
    <row r="37" spans="1:7" ht="27.75" customHeight="1">
      <c r="A37" s="2">
        <v>15</v>
      </c>
      <c r="B37" s="2" t="s">
        <v>37</v>
      </c>
      <c r="C37" s="2">
        <v>90</v>
      </c>
      <c r="D37" s="4">
        <v>95000</v>
      </c>
      <c r="E37" s="4">
        <f>(G36*C37*$E$9%)/360</f>
        <v>7096.5</v>
      </c>
      <c r="F37" s="4">
        <f>D37+E37</f>
        <v>102096.5</v>
      </c>
      <c r="G37" s="4">
        <f>G36-D37</f>
        <v>1615000</v>
      </c>
    </row>
    <row r="38" spans="1:7" ht="27.75" customHeight="1">
      <c r="A38" s="2">
        <v>16</v>
      </c>
      <c r="B38" s="2" t="s">
        <v>38</v>
      </c>
      <c r="C38" s="2">
        <v>90</v>
      </c>
      <c r="D38" s="4">
        <v>95000</v>
      </c>
      <c r="E38" s="4">
        <f>(G37*C38*$E$9%)/360</f>
        <v>6702.25</v>
      </c>
      <c r="F38" s="4">
        <f>D38+E38</f>
        <v>101702.25</v>
      </c>
      <c r="G38" s="4">
        <f>G37-D38</f>
        <v>1520000</v>
      </c>
    </row>
    <row r="39" spans="1:7" ht="27.75" customHeight="1">
      <c r="A39" s="16" t="s">
        <v>39</v>
      </c>
      <c r="B39" s="17"/>
      <c r="C39" s="17"/>
      <c r="D39" s="18"/>
      <c r="E39" s="9">
        <f>SUM(E35:E38)</f>
        <v>29174.5</v>
      </c>
      <c r="F39" s="9">
        <f>SUM(F35:F38)</f>
        <v>409174.5</v>
      </c>
      <c r="G39" s="4"/>
    </row>
    <row r="40" spans="1:7" ht="27.75" customHeight="1">
      <c r="A40" s="2">
        <v>17</v>
      </c>
      <c r="B40" s="2" t="s">
        <v>40</v>
      </c>
      <c r="C40" s="2">
        <v>90</v>
      </c>
      <c r="D40" s="4">
        <v>95000</v>
      </c>
      <c r="E40" s="4">
        <f>(G38*C40*$E$9%)/360</f>
        <v>6308</v>
      </c>
      <c r="F40" s="4">
        <f>D40+E40</f>
        <v>101308</v>
      </c>
      <c r="G40" s="4">
        <f>G38-D40</f>
        <v>1425000</v>
      </c>
    </row>
    <row r="41" spans="1:7" ht="27.75" customHeight="1">
      <c r="A41" s="2">
        <v>18</v>
      </c>
      <c r="B41" s="2" t="s">
        <v>41</v>
      </c>
      <c r="C41" s="2">
        <v>90</v>
      </c>
      <c r="D41" s="4">
        <v>95000</v>
      </c>
      <c r="E41" s="4">
        <f>(G40*C41*$E$9%)/360</f>
        <v>5913.75</v>
      </c>
      <c r="F41" s="4">
        <f>D41+E41</f>
        <v>100913.75</v>
      </c>
      <c r="G41" s="4">
        <f>G40-D41</f>
        <v>1330000</v>
      </c>
    </row>
    <row r="42" spans="1:10" ht="27.75" customHeight="1">
      <c r="A42" s="2">
        <v>19</v>
      </c>
      <c r="B42" s="2" t="s">
        <v>42</v>
      </c>
      <c r="C42" s="2">
        <v>90</v>
      </c>
      <c r="D42" s="4">
        <v>95000</v>
      </c>
      <c r="E42" s="4">
        <f>(G41*C42*$E$9%)/360</f>
        <v>5519.5</v>
      </c>
      <c r="F42" s="4">
        <f>D42+E42</f>
        <v>100519.5</v>
      </c>
      <c r="G42" s="4">
        <f>G41-D42</f>
        <v>1235000</v>
      </c>
      <c r="J42" s="8"/>
    </row>
    <row r="43" spans="1:7" ht="27.75" customHeight="1">
      <c r="A43" s="2">
        <v>20</v>
      </c>
      <c r="B43" s="2" t="s">
        <v>43</v>
      </c>
      <c r="C43" s="2">
        <v>90</v>
      </c>
      <c r="D43" s="4">
        <v>95000</v>
      </c>
      <c r="E43" s="4">
        <f>(G42*C43*$E$9%)/360</f>
        <v>5125.25</v>
      </c>
      <c r="F43" s="4">
        <f>D43+E43</f>
        <v>100125.25</v>
      </c>
      <c r="G43" s="4">
        <f>G42-D43</f>
        <v>1140000</v>
      </c>
    </row>
    <row r="44" spans="1:7" ht="27.75" customHeight="1">
      <c r="A44" s="16" t="s">
        <v>56</v>
      </c>
      <c r="B44" s="17"/>
      <c r="C44" s="17"/>
      <c r="D44" s="18"/>
      <c r="E44" s="9">
        <f>SUM(E40:E43)</f>
        <v>22866.5</v>
      </c>
      <c r="F44" s="9">
        <f>SUM(F40:F43)</f>
        <v>402866.5</v>
      </c>
      <c r="G44" s="4"/>
    </row>
    <row r="45" spans="1:7" ht="27.75" customHeight="1">
      <c r="A45" s="2">
        <v>21</v>
      </c>
      <c r="B45" s="2" t="s">
        <v>44</v>
      </c>
      <c r="C45" s="2">
        <v>90</v>
      </c>
      <c r="D45" s="4">
        <v>95000</v>
      </c>
      <c r="E45" s="4">
        <f>(G43*C45*$E$9%)/360</f>
        <v>4731</v>
      </c>
      <c r="F45" s="4">
        <f>D45+E45</f>
        <v>99731</v>
      </c>
      <c r="G45" s="4">
        <f>G43-D45</f>
        <v>1045000</v>
      </c>
    </row>
    <row r="46" spans="1:7" ht="27.75" customHeight="1">
      <c r="A46" s="2">
        <v>22</v>
      </c>
      <c r="B46" s="2" t="s">
        <v>45</v>
      </c>
      <c r="C46" s="2">
        <v>90</v>
      </c>
      <c r="D46" s="4">
        <v>95000</v>
      </c>
      <c r="E46" s="4">
        <f>(G45*C46*$E$9%)/360</f>
        <v>4336.75</v>
      </c>
      <c r="F46" s="4">
        <f>D46+E46</f>
        <v>99336.75</v>
      </c>
      <c r="G46" s="4">
        <f>G45-D46</f>
        <v>950000</v>
      </c>
    </row>
    <row r="47" spans="1:10" ht="27.75" customHeight="1">
      <c r="A47" s="2">
        <v>23</v>
      </c>
      <c r="B47" s="2" t="s">
        <v>46</v>
      </c>
      <c r="C47" s="2">
        <v>90</v>
      </c>
      <c r="D47" s="4">
        <v>95000</v>
      </c>
      <c r="E47" s="4">
        <f>(G46*C47*$E$9%)/360</f>
        <v>3942.5</v>
      </c>
      <c r="F47" s="4">
        <f>D47+E47</f>
        <v>98942.5</v>
      </c>
      <c r="G47" s="4">
        <f>G46-D47</f>
        <v>855000</v>
      </c>
      <c r="J47" s="8"/>
    </row>
    <row r="48" spans="1:7" ht="27.75" customHeight="1">
      <c r="A48" s="2">
        <v>24</v>
      </c>
      <c r="B48" s="2" t="s">
        <v>47</v>
      </c>
      <c r="C48" s="2">
        <v>90</v>
      </c>
      <c r="D48" s="4">
        <v>95000</v>
      </c>
      <c r="E48" s="4">
        <f>(G47*C48*$E$9%)/360</f>
        <v>3548.25</v>
      </c>
      <c r="F48" s="4">
        <f>D48+E48</f>
        <v>98548.25</v>
      </c>
      <c r="G48" s="4">
        <f>G47-D48</f>
        <v>760000</v>
      </c>
    </row>
    <row r="49" spans="1:7" ht="27.75" customHeight="1">
      <c r="A49" s="16" t="s">
        <v>57</v>
      </c>
      <c r="B49" s="17"/>
      <c r="C49" s="17"/>
      <c r="D49" s="18"/>
      <c r="E49" s="9">
        <f>SUM(E45:E48)</f>
        <v>16558.5</v>
      </c>
      <c r="F49" s="9">
        <f>SUM(F45:F48)</f>
        <v>396558.5</v>
      </c>
      <c r="G49" s="4"/>
    </row>
    <row r="50" spans="1:7" ht="27.75" customHeight="1">
      <c r="A50" s="2">
        <v>25</v>
      </c>
      <c r="B50" s="2" t="s">
        <v>48</v>
      </c>
      <c r="C50" s="2">
        <v>90</v>
      </c>
      <c r="D50" s="4">
        <v>95000</v>
      </c>
      <c r="E50" s="4">
        <f>(G48*C50*$E$9%)/360</f>
        <v>3154</v>
      </c>
      <c r="F50" s="4">
        <f>D50+E50</f>
        <v>98154</v>
      </c>
      <c r="G50" s="4">
        <f>G48-D50</f>
        <v>665000</v>
      </c>
    </row>
    <row r="51" spans="1:7" ht="27.75" customHeight="1">
      <c r="A51" s="2">
        <v>26</v>
      </c>
      <c r="B51" s="2" t="s">
        <v>49</v>
      </c>
      <c r="C51" s="2">
        <v>90</v>
      </c>
      <c r="D51" s="4">
        <v>95000</v>
      </c>
      <c r="E51" s="4">
        <f>(G50*C51*$E$9%)/360</f>
        <v>2759.75</v>
      </c>
      <c r="F51" s="4">
        <f>D51+E51</f>
        <v>97759.75</v>
      </c>
      <c r="G51" s="4">
        <f>G50-D51</f>
        <v>570000</v>
      </c>
    </row>
    <row r="52" spans="1:10" ht="27.75" customHeight="1">
      <c r="A52" s="2">
        <v>27</v>
      </c>
      <c r="B52" s="2" t="s">
        <v>50</v>
      </c>
      <c r="C52" s="2">
        <v>90</v>
      </c>
      <c r="D52" s="4">
        <v>95000</v>
      </c>
      <c r="E52" s="4">
        <f>(G51*C52*$E$9%)/360</f>
        <v>2365.5</v>
      </c>
      <c r="F52" s="4">
        <f>D52+E52</f>
        <v>97365.5</v>
      </c>
      <c r="G52" s="4">
        <f>G51-D52</f>
        <v>475000</v>
      </c>
      <c r="J52" s="8"/>
    </row>
    <row r="53" spans="1:7" ht="27.75" customHeight="1">
      <c r="A53" s="2">
        <v>28</v>
      </c>
      <c r="B53" s="2" t="s">
        <v>51</v>
      </c>
      <c r="C53" s="2">
        <v>90</v>
      </c>
      <c r="D53" s="4">
        <v>95000</v>
      </c>
      <c r="E53" s="4">
        <f>(G52*C53*$E$9%)/360</f>
        <v>1971.25</v>
      </c>
      <c r="F53" s="4">
        <f>D53+E53</f>
        <v>96971.25</v>
      </c>
      <c r="G53" s="4">
        <f>G52-D53</f>
        <v>380000</v>
      </c>
    </row>
    <row r="54" spans="1:7" ht="27.75" customHeight="1">
      <c r="A54" s="16" t="s">
        <v>58</v>
      </c>
      <c r="B54" s="17"/>
      <c r="C54" s="17"/>
      <c r="D54" s="18"/>
      <c r="E54" s="9">
        <f>SUM(E50:E53)</f>
        <v>10250.5</v>
      </c>
      <c r="F54" s="9">
        <f>SUM(F50:F53)</f>
        <v>390250.5</v>
      </c>
      <c r="G54" s="4"/>
    </row>
    <row r="55" spans="1:7" ht="27.75" customHeight="1">
      <c r="A55" s="2">
        <v>29</v>
      </c>
      <c r="B55" s="2" t="s">
        <v>52</v>
      </c>
      <c r="C55" s="2">
        <v>90</v>
      </c>
      <c r="D55" s="4">
        <v>95000</v>
      </c>
      <c r="E55" s="4">
        <f>(G53*C55*$E$9%)/360</f>
        <v>1577</v>
      </c>
      <c r="F55" s="4">
        <f>D55+E55</f>
        <v>96577</v>
      </c>
      <c r="G55" s="4">
        <f>G53-D55</f>
        <v>285000</v>
      </c>
    </row>
    <row r="56" spans="1:7" ht="27.75" customHeight="1">
      <c r="A56" s="2">
        <v>30</v>
      </c>
      <c r="B56" s="2" t="s">
        <v>53</v>
      </c>
      <c r="C56" s="2">
        <v>90</v>
      </c>
      <c r="D56" s="4">
        <v>95000</v>
      </c>
      <c r="E56" s="4">
        <f>(G55*C56*$E$9%)/360</f>
        <v>1182.75</v>
      </c>
      <c r="F56" s="4">
        <f>D56+E56</f>
        <v>96182.75</v>
      </c>
      <c r="G56" s="4">
        <f>G55-D56</f>
        <v>190000</v>
      </c>
    </row>
    <row r="57" spans="1:10" ht="27.75" customHeight="1">
      <c r="A57" s="2">
        <v>31</v>
      </c>
      <c r="B57" s="2" t="s">
        <v>54</v>
      </c>
      <c r="C57" s="2">
        <v>90</v>
      </c>
      <c r="D57" s="4">
        <v>95000</v>
      </c>
      <c r="E57" s="4">
        <f>(G56*C57*$E$9%)/360</f>
        <v>788.5</v>
      </c>
      <c r="F57" s="4">
        <f>D57+E57</f>
        <v>95788.5</v>
      </c>
      <c r="G57" s="4">
        <f>G56-D57</f>
        <v>95000</v>
      </c>
      <c r="J57" s="8"/>
    </row>
    <row r="58" spans="1:7" ht="27.75" customHeight="1">
      <c r="A58" s="2">
        <v>32</v>
      </c>
      <c r="B58" s="2" t="s">
        <v>55</v>
      </c>
      <c r="C58" s="2">
        <v>90</v>
      </c>
      <c r="D58" s="4">
        <v>95000</v>
      </c>
      <c r="E58" s="4">
        <f>(G57*C58*$E$9%)/360</f>
        <v>394.25</v>
      </c>
      <c r="F58" s="4">
        <f>D58+E58</f>
        <v>95394.25</v>
      </c>
      <c r="G58" s="4">
        <f>G57-D58</f>
        <v>0</v>
      </c>
    </row>
    <row r="59" spans="1:7" ht="27.75" customHeight="1">
      <c r="A59" s="16" t="s">
        <v>59</v>
      </c>
      <c r="B59" s="17"/>
      <c r="C59" s="17"/>
      <c r="D59" s="18"/>
      <c r="E59" s="9">
        <f>SUM(E55:E58)</f>
        <v>3942.5</v>
      </c>
      <c r="F59" s="9">
        <f>SUM(F55:F58)</f>
        <v>383942.5</v>
      </c>
      <c r="G59" s="4"/>
    </row>
    <row r="62" spans="4:6" ht="33" customHeight="1">
      <c r="D62" s="13" t="s">
        <v>34</v>
      </c>
      <c r="E62" s="14">
        <f>E44+E39+E34+E29+E24+E49+E54+E59</f>
        <v>215530.24993083335</v>
      </c>
      <c r="F62" s="14">
        <f>F44+F39+F34+F29+F24+F49+F54+F59</f>
        <v>3176530.239930833</v>
      </c>
    </row>
  </sheetData>
  <sheetProtection/>
  <mergeCells count="26">
    <mergeCell ref="A16:G16"/>
    <mergeCell ref="B13:C13"/>
    <mergeCell ref="B14:C14"/>
    <mergeCell ref="A34:D34"/>
    <mergeCell ref="A39:D39"/>
    <mergeCell ref="A44:D44"/>
    <mergeCell ref="E13:F13"/>
    <mergeCell ref="E14:F14"/>
    <mergeCell ref="A24:D24"/>
    <mergeCell ref="A29:D29"/>
    <mergeCell ref="B8:C8"/>
    <mergeCell ref="B9:C9"/>
    <mergeCell ref="A11:G11"/>
    <mergeCell ref="A12:A14"/>
    <mergeCell ref="B12:D12"/>
    <mergeCell ref="E12:F12"/>
    <mergeCell ref="A49:D49"/>
    <mergeCell ref="A54:D54"/>
    <mergeCell ref="A59:D59"/>
    <mergeCell ref="A1:G1"/>
    <mergeCell ref="A3:G3"/>
    <mergeCell ref="A4:G4"/>
    <mergeCell ref="A6:G6"/>
    <mergeCell ref="A8:A9"/>
    <mergeCell ref="A5:G5"/>
    <mergeCell ref="A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Wiesław Sopel</cp:lastModifiedBy>
  <cp:lastPrinted>2012-11-06T07:25:13Z</cp:lastPrinted>
  <dcterms:created xsi:type="dcterms:W3CDTF">2009-10-07T09:55:09Z</dcterms:created>
  <dcterms:modified xsi:type="dcterms:W3CDTF">2017-09-20T11:40:07Z</dcterms:modified>
  <cp:category/>
  <cp:version/>
  <cp:contentType/>
  <cp:contentStatus/>
</cp:coreProperties>
</file>