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5" yWindow="45" windowWidth="8055" windowHeight="7890" tabRatio="706" activeTab="2"/>
  </bookViews>
  <sheets>
    <sheet name="OKŁADKA_I" sheetId="1" r:id="rId1"/>
    <sheet name="ZESTAWIENIE" sheetId="2" r:id="rId2"/>
    <sheet name="OFERTOWY" sheetId="3" r:id="rId3"/>
  </sheets>
  <definedNames>
    <definedName name="_xlnm.Print_Area" localSheetId="2">'OFERTOWY'!$A$1:$H$137</definedName>
    <definedName name="_xlnm.Print_Area" localSheetId="0">'OKŁADKA_I'!$A$1:$I$45</definedName>
    <definedName name="_xlnm.Print_Titles" localSheetId="2">'OFERTOWY'!$5:$6</definedName>
  </definedNames>
  <calcPr fullCalcOnLoad="1"/>
</workbook>
</file>

<file path=xl/sharedStrings.xml><?xml version="1.0" encoding="utf-8"?>
<sst xmlns="http://schemas.openxmlformats.org/spreadsheetml/2006/main" count="633" uniqueCount="274">
  <si>
    <t>M 29.30.01</t>
  </si>
  <si>
    <t>UMOCNIENIE KONSTRUKCJAMI KAMIENNYMI SKARP I DNA RZEK, KANALÓW I ROWÓW</t>
  </si>
  <si>
    <t>D 07.00.00</t>
  </si>
  <si>
    <t>OZNAKOWANIE I URZĄDZENIA BEZPIECZEŃSTWA RUCHU</t>
  </si>
  <si>
    <t>D 07.05.01</t>
  </si>
  <si>
    <t>Bariery ochronne stalowe</t>
  </si>
  <si>
    <t>M 29.00.00</t>
  </si>
  <si>
    <t>Lp.</t>
  </si>
  <si>
    <t>km</t>
  </si>
  <si>
    <t>RAZEM</t>
  </si>
  <si>
    <t>m</t>
  </si>
  <si>
    <t>D 01.01.01</t>
  </si>
  <si>
    <t>kg</t>
  </si>
  <si>
    <t>Sporządził:</t>
  </si>
  <si>
    <t>(podpis i pieczęć)</t>
  </si>
  <si>
    <t>CZĘŚĆ ZBIORCZA</t>
  </si>
  <si>
    <t>Wyszczególnienie robót</t>
  </si>
  <si>
    <t>Wartość w zł 
(netto)</t>
  </si>
  <si>
    <t>OGÓŁEM</t>
  </si>
  <si>
    <t>Jednostka</t>
  </si>
  <si>
    <t>Nazwa</t>
  </si>
  <si>
    <t>x</t>
  </si>
  <si>
    <t>Cena jednostkowa</t>
  </si>
  <si>
    <t>Wartość netto</t>
  </si>
  <si>
    <t>Wyszczególnienie elementów</t>
  </si>
  <si>
    <t>ROBOTY PRZYGOTOWAWCZE</t>
  </si>
  <si>
    <t>ROBOTY ZIEMNE</t>
  </si>
  <si>
    <t>ROBOTY PRZYOBIEKTOWE</t>
  </si>
  <si>
    <t>Numer  SST (podstawa wyceny)</t>
  </si>
  <si>
    <t>Numer pozycji cenowej</t>
  </si>
  <si>
    <t>Ilość</t>
  </si>
  <si>
    <t>Odtworzenie (wyznaczenie) trasy i punktów wysokościowych</t>
  </si>
  <si>
    <t>D 01.00.00</t>
  </si>
  <si>
    <t>D 02.00.00</t>
  </si>
  <si>
    <t>D 02.01.01</t>
  </si>
  <si>
    <t>Wykonanie wykopów w gruntach kategorii I-V</t>
  </si>
  <si>
    <t>ROBOTY DROGOWE</t>
  </si>
  <si>
    <t>D 05.00.00</t>
  </si>
  <si>
    <t>NAWIERZCHNIE</t>
  </si>
  <si>
    <t>D 05.03.05</t>
  </si>
  <si>
    <t>Nawierzchnia z betonu asfaltowego</t>
  </si>
  <si>
    <t>ROBOTY MOSTOWE</t>
  </si>
  <si>
    <t>01</t>
  </si>
  <si>
    <t>11</t>
  </si>
  <si>
    <t>Wyznaczenie trasy i punktów wysokościowych w terenie równinnym</t>
  </si>
  <si>
    <t>D 01.02.03</t>
  </si>
  <si>
    <t>Wyburzenie obiektów budowlanych</t>
  </si>
  <si>
    <t>D 04.00.00</t>
  </si>
  <si>
    <t>PODBUDOWY</t>
  </si>
  <si>
    <t>D 04.01.01</t>
  </si>
  <si>
    <t>Koryto wraz z profilowaniem i zagęszczaniem podłoża</t>
  </si>
  <si>
    <t>D 08.00.00</t>
  </si>
  <si>
    <t>ELEMENTY ULIC</t>
  </si>
  <si>
    <t>D 08.01.02</t>
  </si>
  <si>
    <t>M 28.00.00</t>
  </si>
  <si>
    <t>M 27.00.00</t>
  </si>
  <si>
    <t>HYDROIZOLACJA</t>
  </si>
  <si>
    <t>M 27.01.00</t>
  </si>
  <si>
    <t>IZOLACJE POWŁOKOWE</t>
  </si>
  <si>
    <t>M 27.01.01</t>
  </si>
  <si>
    <t>POWŁOKA IZOLACYJNA BITUMICZNA - "NA ZIMNO"</t>
  </si>
  <si>
    <t>Wykonanie powłokowej izolacji bitumicznej układanej "na zimno" - powierzchnie pionowe</t>
  </si>
  <si>
    <t>51</t>
  </si>
  <si>
    <t>M 30.00.00</t>
  </si>
  <si>
    <t>ROBOTY NAWIERZCHNIOWE I ZABEZPIECZAJĄCE</t>
  </si>
  <si>
    <t>22</t>
  </si>
  <si>
    <t>Podbudowa z tłucznia kamiennego</t>
  </si>
  <si>
    <t>D 04.04.04</t>
  </si>
  <si>
    <t>12</t>
  </si>
  <si>
    <t>M 30.05.02</t>
  </si>
  <si>
    <t>D 04.03.01</t>
  </si>
  <si>
    <t>Oczyszczenie warstw konstrukcyjnych mechanicznie</t>
  </si>
  <si>
    <t>Skropienie warstw konstrukcyjnych emulsją asfaltową</t>
  </si>
  <si>
    <t>szt</t>
  </si>
  <si>
    <t>15</t>
  </si>
  <si>
    <t>71</t>
  </si>
  <si>
    <t>M 23.00.00</t>
  </si>
  <si>
    <t>USTROJE NOŚNE</t>
  </si>
  <si>
    <t>IZOLACJE ARKUSZOWE</t>
  </si>
  <si>
    <t>M 27.02.01</t>
  </si>
  <si>
    <t>Koszt papy zgrzewalnej</t>
  </si>
  <si>
    <t>Wykonanie izolacji z papy zgrzewalnej na betonowych płaszczyznach poziomych - 1 x papa</t>
  </si>
  <si>
    <t>M 26.00.00</t>
  </si>
  <si>
    <t>ODWODNIENIE</t>
  </si>
  <si>
    <t>M 26.01.02</t>
  </si>
  <si>
    <t>SĄCZKI DLA ODWODNIENIA IZOLACJI</t>
  </si>
  <si>
    <t>M 26.01.03</t>
  </si>
  <si>
    <t>DRENY DLA ODWODNIENIA IZOLACJI</t>
  </si>
  <si>
    <t>Wykonanie drenów z kruszywa lakierowanego żywicami syntetycznymi z taśmą</t>
  </si>
  <si>
    <t>Krawężniki betonowe</t>
  </si>
  <si>
    <t>D 08.01.01</t>
  </si>
  <si>
    <t>Ustawienie krawężników betonowych o wymiarach 20x30cm na ławie betonowej z oporem</t>
  </si>
  <si>
    <t>Oczyszczenie i skropienie warstw konstrukcyjnych</t>
  </si>
  <si>
    <t>D 01.02.04</t>
  </si>
  <si>
    <t>Rozbiórka elementów dróg, ogrodzeń i przepustów</t>
  </si>
  <si>
    <t>zł (netto)</t>
  </si>
  <si>
    <t>Słownie</t>
  </si>
  <si>
    <t>VAT 23 %</t>
  </si>
  <si>
    <t>zł (brutto 23% VAT)</t>
  </si>
  <si>
    <t>M 22.51.01</t>
  </si>
  <si>
    <t>32</t>
  </si>
  <si>
    <t>52</t>
  </si>
  <si>
    <t>M 25.00.00</t>
  </si>
  <si>
    <t>URZĄDZENIA DYLATACYJNE</t>
  </si>
  <si>
    <t>WYPOSAŻENIE</t>
  </si>
  <si>
    <t>58</t>
  </si>
  <si>
    <r>
      <t>Ogółem wartość robót</t>
    </r>
    <r>
      <rPr>
        <sz val="10"/>
        <rFont val="Arial"/>
        <family val="2"/>
      </rPr>
      <t>:</t>
    </r>
  </si>
  <si>
    <t>Część</t>
  </si>
  <si>
    <r>
      <t>m</t>
    </r>
    <r>
      <rPr>
        <vertAlign val="superscript"/>
        <sz val="10"/>
        <rFont val="Arial"/>
        <family val="2"/>
      </rPr>
      <t>2</t>
    </r>
  </si>
  <si>
    <r>
      <t>m</t>
    </r>
    <r>
      <rPr>
        <vertAlign val="superscript"/>
        <sz val="10"/>
        <rFont val="Arial"/>
        <family val="2"/>
      </rPr>
      <t>3</t>
    </r>
  </si>
  <si>
    <t>km1</t>
  </si>
  <si>
    <t>km2</t>
  </si>
  <si>
    <t>km rzeki</t>
  </si>
  <si>
    <t>dzielnik</t>
  </si>
  <si>
    <t>14</t>
  </si>
  <si>
    <t>stron</t>
  </si>
  <si>
    <t>długość</t>
  </si>
  <si>
    <t>96</t>
  </si>
  <si>
    <t>97</t>
  </si>
  <si>
    <t>M 23.30.00</t>
  </si>
  <si>
    <t>KAPY CHODNIKOWE</t>
  </si>
  <si>
    <t>KAPY CHODNIKOWA Z PREFABRYKOWANĄ DESKĄ GZYMSOWĄ</t>
  </si>
  <si>
    <t>M 23.30.06</t>
  </si>
  <si>
    <t>szerokość płyty</t>
  </si>
  <si>
    <t>długość płyty</t>
  </si>
  <si>
    <t>długość drenu</t>
  </si>
  <si>
    <t>ilość sączków</t>
  </si>
  <si>
    <t>długośc dylatacji</t>
  </si>
  <si>
    <t>kotwy barieropor</t>
  </si>
  <si>
    <t>ilość</t>
  </si>
  <si>
    <t>PODATEK VAT 23%</t>
  </si>
  <si>
    <t>Rozbiórki obiektów kubaturowych wraz z odwozem elementów i gruzu na składowisko Wykonawcy - elementy betonowe i żelbetowe</t>
  </si>
  <si>
    <t>M 22.00.00</t>
  </si>
  <si>
    <t>M 25.01.13</t>
  </si>
  <si>
    <t>33</t>
  </si>
  <si>
    <t>M 22.51.00</t>
  </si>
  <si>
    <t>PODPORY I KONSTRUKCJE OPOROWE Z BETONU</t>
  </si>
  <si>
    <t>sztuk</t>
  </si>
  <si>
    <t>KORPUSY PODPÓR</t>
  </si>
  <si>
    <t>87</t>
  </si>
  <si>
    <t>M 23.10.00</t>
  </si>
  <si>
    <t>PŁYTY POMOSTU ZESPOLONE Z KONSTRUKCJĄ STALOWĄ</t>
  </si>
  <si>
    <t>M 23.10.01</t>
  </si>
  <si>
    <t>ŻELBETOWA PŁYTA POMOSTU ZESPOLONA Z KONSTRUKCJĄ STALOWĄ USTROJU NOŚNEGO</t>
  </si>
  <si>
    <t>Wykonanie zbrojenia płyty zespolonej ze stali klasy A-IIIN</t>
  </si>
  <si>
    <t>24</t>
  </si>
  <si>
    <t xml:space="preserve">REMONT MOSTU </t>
  </si>
  <si>
    <t>Montaż saczków odwodnienia izolacji - sączki z HDPE śr. 48mm</t>
  </si>
  <si>
    <t>ilość drenów</t>
  </si>
  <si>
    <t>M 29.01.01</t>
  </si>
  <si>
    <t>ODWODNIENIE ZASYPKI PRZYCZÓŁKA</t>
  </si>
  <si>
    <t>ilosć</t>
  </si>
  <si>
    <t>długość rury</t>
  </si>
  <si>
    <t>Wykonanie odwodnienia zasypki przyczółka rurą perforowaną fi 125 mm otoczonej kruszywem łamanym 8/16 w osłonie geowłókniny</t>
  </si>
  <si>
    <r>
      <t>m</t>
    </r>
    <r>
      <rPr>
        <b/>
        <vertAlign val="superscript"/>
        <sz val="8"/>
        <rFont val="Arial"/>
        <family val="2"/>
      </rPr>
      <t>2</t>
    </r>
  </si>
  <si>
    <t>Ustawienie barier ochronnych stalowych jednostronnych - przekładkowych typu SP-04</t>
  </si>
  <si>
    <t>..........................................</t>
  </si>
  <si>
    <t>Koryta wykonywane mechanicznie wraz z profilowaniem i zagęszczaniem podłoża w gruntach kat. I-VI, głębokość koryta 49cm</t>
  </si>
  <si>
    <t>D 04.02.02</t>
  </si>
  <si>
    <t>Warstwa mrozoochronna</t>
  </si>
  <si>
    <r>
      <t>m</t>
    </r>
    <r>
      <rPr>
        <vertAlign val="superscript"/>
        <sz val="10"/>
        <rFont val="Arial Narrow"/>
        <family val="2"/>
      </rPr>
      <t>2</t>
    </r>
  </si>
  <si>
    <t>M 21.00.00</t>
  </si>
  <si>
    <t>FUNDAMENTY</t>
  </si>
  <si>
    <t>M 21.54.00</t>
  </si>
  <si>
    <t>ŁAWY FUNDAMENTOWE</t>
  </si>
  <si>
    <t>M 21.54.01</t>
  </si>
  <si>
    <t>Wykonanie wzmocnienia ławy fundamentowej z betonu C25/30 (B30) - na wodzie</t>
  </si>
  <si>
    <t>Wykonanie zbrojenia - stal kl. A-IIIN</t>
  </si>
  <si>
    <t>36</t>
  </si>
  <si>
    <t>Wywiercenie otworów i osadzenie kotew stalowych o średnicy do 16 mm włącznie i o długości od 201 do 500mm - nad wodą na kleju na bazie żywic epoksydowych</t>
  </si>
  <si>
    <t>Zakup, transport  i montaż zbrojenia ze stali kl. A-IIIN</t>
  </si>
  <si>
    <r>
      <t>m</t>
    </r>
    <r>
      <rPr>
        <b/>
        <vertAlign val="superscript"/>
        <sz val="10"/>
        <rFont val="Arial"/>
        <family val="2"/>
      </rPr>
      <t>3</t>
    </r>
  </si>
  <si>
    <t>M 29.30.00</t>
  </si>
  <si>
    <t>ROBOTY REGULACYJNE</t>
  </si>
  <si>
    <t>Wykonanie narzutu kamiennego z brzegu</t>
  </si>
  <si>
    <t>26</t>
  </si>
  <si>
    <t>2.1</t>
  </si>
  <si>
    <t>1.</t>
  </si>
  <si>
    <t>2.2</t>
  </si>
  <si>
    <t>2.3</t>
  </si>
  <si>
    <t>2.4</t>
  </si>
  <si>
    <t>2.6</t>
  </si>
  <si>
    <t>1.1</t>
  </si>
  <si>
    <t>................................</t>
  </si>
  <si>
    <t xml:space="preserve">przekró płytyj </t>
  </si>
  <si>
    <t>m2</t>
  </si>
  <si>
    <t>Wykonanie warstwy mrozoochronnej gr. w-wy do 20cm</t>
  </si>
  <si>
    <t>62</t>
  </si>
  <si>
    <t>D 02.03.01</t>
  </si>
  <si>
    <t>Wykonanie nasypów</t>
  </si>
  <si>
    <t>Wykonanie nasypów mechanicznie z gr. kat. I-V - z uzyskanego wykopu</t>
  </si>
  <si>
    <t>Rozebranie balustrad stalowych na moście i na dojazdach</t>
  </si>
  <si>
    <t>M 23.52.01</t>
  </si>
  <si>
    <t>M 23.52.00</t>
  </si>
  <si>
    <t>PRZĘSŁA STALOWE</t>
  </si>
  <si>
    <t>RENOWACJA POWŁOKI MALARSKIEJ PRZĘSŁA STALOWEGO</t>
  </si>
  <si>
    <t>M 23.51.01</t>
  </si>
  <si>
    <t>31</t>
  </si>
  <si>
    <t>Wykonanie wzmocnienia przęsła betonowego betonem C25/30 - nad wodą</t>
  </si>
  <si>
    <t>M 23.05.01 analogia</t>
  </si>
  <si>
    <t>PRZEKRYCIE DYLATACYJNE - "UCIĄGLENIE NAWIERZCHNI"</t>
  </si>
  <si>
    <t>Wykonanie przekrycia dylatacyjnego "uciąglenie nawierzchni"</t>
  </si>
  <si>
    <t>M 28.01.01</t>
  </si>
  <si>
    <t>Montaż balustrady stalowej "szczeblinkowej" o wysokości h=1100 mm</t>
  </si>
  <si>
    <t>Wytworzenie balustrady stalowej "szczeblinkowej" o wysokości h=1100 mm</t>
  </si>
  <si>
    <t>81</t>
  </si>
  <si>
    <t>Zabezpieczenie antykorozyjne balustrad poprzez metalizację oraz doszczelnienie farbami na bazie żywic EP i PIUR</t>
  </si>
  <si>
    <t>powierzchnia</t>
  </si>
  <si>
    <t>NAWIERZCHNIA Z ŻYWIC SYNTETYCZNYCH</t>
  </si>
  <si>
    <t>2.5</t>
  </si>
  <si>
    <t>Rozebranie podbudowy z kruszywa o średniej grubości do 60 cm</t>
  </si>
  <si>
    <t>Wykonanie nawierzchni z betonu asfaltowego AC16W, warstwa ochronna/wiążąca gr. w-wy 4 cm (na moście) i 5 cm (na odcinku drogi) - analogia</t>
  </si>
  <si>
    <t>Wykonanie nawierzchni z betonu asfaltowego AC11S warstwa ścieralna gr. w-wy 4cm</t>
  </si>
  <si>
    <t>D 06.00.00</t>
  </si>
  <si>
    <t>ROBOTY WYKOŃCZENIOWE</t>
  </si>
  <si>
    <t>D 06.01.01</t>
  </si>
  <si>
    <t>Umocnienie skarp, rowów i ścieków</t>
  </si>
  <si>
    <t>02
04</t>
  </si>
  <si>
    <t>Reczne plantowanie skarp i dna wykopów oraz korony nasypów w gruntach kat. I III</t>
  </si>
  <si>
    <t>Humusowanie z obsianiem skarp przy grubości humusu 5cm</t>
  </si>
  <si>
    <t>D 06.01.06</t>
  </si>
  <si>
    <t>21</t>
  </si>
  <si>
    <t>Umocnienie skarp płytami ażurowymi 60x40x10 cm (35 kg/szt.). Wypełnienie wolnych przestrzeni humusem i obsianie trawą, podsypka cem.-piaskowa 5cm. Płyty kotwione do skarpy.</t>
  </si>
  <si>
    <t>2.7</t>
  </si>
  <si>
    <t>D 08.03.01</t>
  </si>
  <si>
    <t>Obrzeża betonowe</t>
  </si>
  <si>
    <t>Ustawienie obrzeży betonowych w wymiarach 8x30cm</t>
  </si>
  <si>
    <t>Wywiercenie otworów i osadzenie kotew stalowych o średnicy do 16 mm</t>
  </si>
  <si>
    <t>Remont mostu łączącego dz. Nr ewid. 3367 z 2708  
w km 0+130 w miejscowości Posada Jaśliska</t>
  </si>
  <si>
    <t>Oczyszczenie konstrukcji stalowej do stopnia czystości P Sa 2 1/2</t>
  </si>
  <si>
    <t>Zabezpieczenie antykorozyjne konstrukcji stalowej poprzez malowanie farbami na bazie żywic EP i PUR</t>
  </si>
  <si>
    <t>Zabezpieczenie powierzchni belki poręczowej z żywicy poliuretanowo - epoksydowej - analogia</t>
  </si>
  <si>
    <t>Roboty ziemne poprzeczne (bez transportu) wykonywane mechanicznie w gr. kat. I-V - wbudowanie w skarpy rzeki</t>
  </si>
  <si>
    <t>Wykonanie podbudowy z kruszywa kamiennego 0/31,5, gr. w-wy 20cm</t>
  </si>
  <si>
    <t>t</t>
  </si>
  <si>
    <t>D 05.03.11</t>
  </si>
  <si>
    <t>Recykling (remixing)</t>
  </si>
  <si>
    <t>Wykonanie frezowania nawierzchni asfaltowych na zimno: śr. gr. w-wy 0-4cm z odwozem z miejsce wskazane przez Inwestora</t>
  </si>
  <si>
    <t>M 22.51.20</t>
  </si>
  <si>
    <t>M 23.51.20</t>
  </si>
  <si>
    <t>M 29.09.01</t>
  </si>
  <si>
    <t>Wykonanie konstrukcji z koszy siatkowo-kamieniowej z drutu plecionego grubości 2,7mm "piętrowej" na lądzie</t>
  </si>
  <si>
    <r>
      <t>m</t>
    </r>
    <r>
      <rPr>
        <vertAlign val="superscript"/>
        <sz val="10"/>
        <rFont val="Arial Narrow"/>
        <family val="2"/>
      </rPr>
      <t>3</t>
    </r>
  </si>
  <si>
    <t>LOKALNE NAPRAWY POWIERZCHNI BETONOWYCH PODPÓR ZAPRAWAMI TYPU PCC NAKŁADANYMI RĘCZNIE</t>
  </si>
  <si>
    <t>Wykonanie naprawy pionowych powierzchni podpór zaprawami typu PCC nakładanymi ręcznie na głębokość powyżej 1 cm - na lądzie</t>
  </si>
  <si>
    <t>LOKALNE NAPRAWY POWIERZCHNI BETONU PRZESEŁ ZAPRAWAMI TYPU PCC NAKŁADANYMI RĘCZNIE</t>
  </si>
  <si>
    <t>Wykonanie naprawy sufitowych powierzchni betonu przęseł zaprawami typu PCC nakładanymi ręcznie na głębokość do 1cm - na lądzie</t>
  </si>
  <si>
    <t>Podbudowa  z  betonu  asfaltowego</t>
  </si>
  <si>
    <t>D 04.07.01</t>
  </si>
  <si>
    <t>Wykonanie podbudowy z betonu asfaltowego o uziarnieniu AC22P, analogia: Wykonanie warstwy profilującej z betonu asfaltowego</t>
  </si>
  <si>
    <t>M 23.05.01</t>
  </si>
  <si>
    <t>72</t>
  </si>
  <si>
    <t>USTRÓJ NOŚNY STALOWY DO ZESPOLENIA Z BETONOWĄ PŁYTĄ POMOSTU</t>
  </si>
  <si>
    <t>Wytworzenie konstrukcji stalowej ze stali Rr&lt;400 MPa - projektowane stężenie dźwigarów stalowych</t>
  </si>
  <si>
    <t>1.2</t>
  </si>
  <si>
    <t>1.3</t>
  </si>
  <si>
    <t>1.4</t>
  </si>
  <si>
    <t>1.5</t>
  </si>
  <si>
    <t>1.6</t>
  </si>
  <si>
    <t>1.7</t>
  </si>
  <si>
    <t>ZABEZPIECZENIE POWIERZCHNI BETONOWEJ PODPORY</t>
  </si>
  <si>
    <t>Wykonanie zabezpieczenia powierzchni korpusów podpór betonem C25/30 (B30) - nad wodą wraz z deskowaniem i pielęgnacją</t>
  </si>
  <si>
    <t>Wywiercenie otworów i osadzenie kotew - na płycie od góry i od boku</t>
  </si>
  <si>
    <t>Osadzenie kotew zamocowań balustrad, barier, latarni, itp.</t>
  </si>
  <si>
    <t>2.8</t>
  </si>
  <si>
    <t>2.9</t>
  </si>
  <si>
    <t>2.10</t>
  </si>
  <si>
    <t>2.11</t>
  </si>
  <si>
    <t>2.12</t>
  </si>
  <si>
    <t>WZMACNIANIE ŁAWY FUNDAMENTOWEJ</t>
  </si>
  <si>
    <t>KOSZTORYS OFERTOWY</t>
  </si>
  <si>
    <t xml:space="preserve">Data opracowania: </t>
  </si>
  <si>
    <t>(nazwa i adres Wykonawcy)</t>
  </si>
  <si>
    <t>Zabezpieczenie powierzchni czoła gzymsu z żywicy poliuretanowo - epoksydowej - analogia</t>
  </si>
</sst>
</file>

<file path=xl/styles.xml><?xml version="1.0" encoding="utf-8"?>
<styleSheet xmlns="http://schemas.openxmlformats.org/spreadsheetml/2006/main">
  <numFmts count="3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0"/>
    <numFmt numFmtId="166" formatCode="0.00000"/>
    <numFmt numFmtId="167" formatCode="0.000"/>
    <numFmt numFmtId="168" formatCode="0.000000"/>
    <numFmt numFmtId="169" formatCode="0.0000000"/>
    <numFmt numFmtId="170" formatCode="0.00000000"/>
    <numFmt numFmtId="171" formatCode="0.000000000"/>
    <numFmt numFmtId="172" formatCode="#,##0.0000"/>
    <numFmt numFmtId="173" formatCode="#\.#\.#"/>
    <numFmt numFmtId="174" formatCode="0\+000.0"/>
    <numFmt numFmtId="175" formatCode="#,##0&quot; m²&quot;"/>
    <numFmt numFmtId="176" formatCode="0.00&quot; m&quot;"/>
    <numFmt numFmtId="177" formatCode="#,##0.00&quot; m³&quot;"/>
    <numFmt numFmtId="178" formatCode="00\+000.0"/>
    <numFmt numFmtId="179" formatCode="000\+000.0"/>
    <numFmt numFmtId="180" formatCode="0000\+000.0"/>
    <numFmt numFmtId="181" formatCode="00000\+000.0"/>
    <numFmt numFmtId="182" formatCode="#\.#\."/>
    <numFmt numFmtId="183" formatCode="0.0000000000"/>
    <numFmt numFmtId="184" formatCode="0.00000000000"/>
    <numFmt numFmtId="185" formatCode="0.0%"/>
    <numFmt numFmtId="186" formatCode="#,##0.000"/>
    <numFmt numFmtId="187" formatCode="#,##0.0"/>
    <numFmt numFmtId="188" formatCode="#,##0.00000"/>
    <numFmt numFmtId="189" formatCode="#,##0.000000"/>
    <numFmt numFmtId="190" formatCode="#,##0.0000000"/>
    <numFmt numFmtId="191" formatCode="0\+000.00"/>
  </numFmts>
  <fonts count="5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8"/>
      <name val="Arial"/>
      <family val="2"/>
    </font>
    <font>
      <b/>
      <sz val="25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4"/>
      <name val="Arial"/>
      <family val="2"/>
    </font>
    <font>
      <vertAlign val="superscript"/>
      <sz val="10"/>
      <name val="Arial"/>
      <family val="2"/>
    </font>
    <font>
      <sz val="10"/>
      <name val="Arial Narrow"/>
      <family val="2"/>
    </font>
    <font>
      <b/>
      <vertAlign val="superscript"/>
      <sz val="8"/>
      <name val="Arial"/>
      <family val="2"/>
    </font>
    <font>
      <sz val="12"/>
      <name val="Arial"/>
      <family val="2"/>
    </font>
    <font>
      <b/>
      <sz val="10"/>
      <name val="Arial Narrow"/>
      <family val="2"/>
    </font>
    <font>
      <vertAlign val="superscript"/>
      <sz val="10"/>
      <name val="Arial Narrow"/>
      <family val="2"/>
    </font>
    <font>
      <b/>
      <vertAlign val="superscript"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6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6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 horizontal="center" wrapText="1"/>
    </xf>
    <xf numFmtId="0" fontId="8" fillId="0" borderId="0" xfId="0" applyFont="1" applyBorder="1" applyAlignment="1">
      <alignment/>
    </xf>
    <xf numFmtId="4" fontId="3" fillId="0" borderId="0" xfId="0" applyNumberFormat="1" applyFont="1" applyBorder="1" applyAlignment="1">
      <alignment/>
    </xf>
    <xf numFmtId="0" fontId="9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 applyProtection="1">
      <alignment wrapText="1"/>
      <protection locked="0"/>
    </xf>
    <xf numFmtId="0" fontId="3" fillId="0" borderId="0" xfId="0" applyFont="1" applyFill="1" applyAlignment="1" applyProtection="1">
      <alignment horizontal="center" vertical="top"/>
      <protection locked="0"/>
    </xf>
    <xf numFmtId="49" fontId="3" fillId="0" borderId="0" xfId="0" applyNumberFormat="1" applyFont="1" applyFill="1" applyAlignment="1" applyProtection="1">
      <alignment horizontal="center" vertical="top"/>
      <protection locked="0"/>
    </xf>
    <xf numFmtId="0" fontId="3" fillId="0" borderId="0" xfId="0" applyFont="1" applyFill="1" applyAlignment="1" applyProtection="1">
      <alignment horizontal="left"/>
      <protection locked="0"/>
    </xf>
    <xf numFmtId="4" fontId="3" fillId="0" borderId="0" xfId="0" applyNumberFormat="1" applyFont="1" applyFill="1" applyAlignment="1" applyProtection="1">
      <alignment horizontal="center"/>
      <protection locked="0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/>
      <protection locked="0"/>
    </xf>
    <xf numFmtId="4" fontId="8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left" vertical="center" wrapText="1"/>
      <protection locked="0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49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center" vertical="center" wrapText="1"/>
      <protection locked="0"/>
    </xf>
    <xf numFmtId="49" fontId="3" fillId="0" borderId="0" xfId="0" applyNumberFormat="1" applyFont="1" applyFill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left" vertical="center" wrapText="1"/>
      <protection locked="0"/>
    </xf>
    <xf numFmtId="0" fontId="3" fillId="0" borderId="0" xfId="0" applyFont="1" applyFill="1" applyAlignment="1" applyProtection="1">
      <alignment vertical="center" wrapText="1"/>
      <protection locked="0"/>
    </xf>
    <xf numFmtId="4" fontId="3" fillId="0" borderId="0" xfId="0" applyNumberFormat="1" applyFont="1" applyFill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center" vertical="top" wrapText="1"/>
      <protection locked="0"/>
    </xf>
    <xf numFmtId="49" fontId="3" fillId="0" borderId="0" xfId="0" applyNumberFormat="1" applyFont="1" applyFill="1" applyAlignment="1" applyProtection="1">
      <alignment horizontal="center" vertical="top" wrapText="1"/>
      <protection locked="0"/>
    </xf>
    <xf numFmtId="0" fontId="3" fillId="0" borderId="0" xfId="0" applyFont="1" applyFill="1" applyAlignment="1" applyProtection="1">
      <alignment horizontal="left" wrapText="1"/>
      <protection locked="0"/>
    </xf>
    <xf numFmtId="4" fontId="3" fillId="0" borderId="0" xfId="0" applyNumberFormat="1" applyFont="1" applyFill="1" applyAlignment="1" applyProtection="1">
      <alignment horizontal="center" wrapText="1"/>
      <protection locked="0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left" vertical="center" wrapText="1"/>
    </xf>
    <xf numFmtId="4" fontId="3" fillId="34" borderId="10" xfId="0" applyNumberFormat="1" applyFont="1" applyFill="1" applyBorder="1" applyAlignment="1">
      <alignment horizontal="center" vertical="center" wrapText="1"/>
    </xf>
    <xf numFmtId="4" fontId="8" fillId="35" borderId="10" xfId="0" applyNumberFormat="1" applyFont="1" applyFill="1" applyBorder="1" applyAlignment="1">
      <alignment horizontal="center" vertical="center" wrapText="1"/>
    </xf>
    <xf numFmtId="4" fontId="8" fillId="33" borderId="10" xfId="0" applyNumberFormat="1" applyFont="1" applyFill="1" applyBorder="1" applyAlignment="1" applyProtection="1">
      <alignment horizontal="center" vertical="center"/>
      <protection locked="0"/>
    </xf>
    <xf numFmtId="4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wrapText="1"/>
      <protection locked="0"/>
    </xf>
    <xf numFmtId="0" fontId="8" fillId="35" borderId="10" xfId="0" applyFont="1" applyFill="1" applyBorder="1" applyAlignment="1">
      <alignment horizontal="center" vertical="center" wrapText="1"/>
    </xf>
    <xf numFmtId="4" fontId="3" fillId="0" borderId="0" xfId="0" applyNumberFormat="1" applyFont="1" applyFill="1" applyAlignment="1" applyProtection="1">
      <alignment horizontal="left"/>
      <protection locked="0"/>
    </xf>
    <xf numFmtId="4" fontId="3" fillId="0" borderId="0" xfId="0" applyNumberFormat="1" applyFont="1" applyFill="1" applyAlignment="1" applyProtection="1">
      <alignment horizontal="left" vertical="center" wrapText="1"/>
      <protection locked="0"/>
    </xf>
    <xf numFmtId="4" fontId="3" fillId="0" borderId="0" xfId="0" applyNumberFormat="1" applyFont="1" applyFill="1" applyAlignment="1" applyProtection="1">
      <alignment horizontal="left" wrapText="1"/>
      <protection locked="0"/>
    </xf>
    <xf numFmtId="49" fontId="8" fillId="35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 applyProtection="1">
      <alignment horizontal="center" wrapText="1"/>
      <protection locked="0"/>
    </xf>
    <xf numFmtId="49" fontId="8" fillId="33" borderId="10" xfId="0" applyNumberFormat="1" applyFont="1" applyFill="1" applyBorder="1" applyAlignment="1">
      <alignment horizontal="center" vertical="center" wrapText="1"/>
    </xf>
    <xf numFmtId="2" fontId="15" fillId="0" borderId="10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 applyProtection="1">
      <alignment horizontal="right" wrapText="1"/>
      <protection locked="0"/>
    </xf>
    <xf numFmtId="0" fontId="3" fillId="0" borderId="0" xfId="0" applyNumberFormat="1" applyFont="1" applyFill="1" applyAlignment="1" applyProtection="1">
      <alignment horizontal="right" wrapText="1"/>
      <protection locked="0"/>
    </xf>
    <xf numFmtId="4" fontId="3" fillId="0" borderId="0" xfId="0" applyNumberFormat="1" applyFont="1" applyFill="1" applyAlignment="1" applyProtection="1">
      <alignment horizontal="right" wrapText="1"/>
      <protection locked="0"/>
    </xf>
    <xf numFmtId="4" fontId="15" fillId="0" borderId="10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4" fontId="6" fillId="0" borderId="1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left" vertical="center"/>
    </xf>
    <xf numFmtId="0" fontId="16" fillId="0" borderId="11" xfId="0" applyFont="1" applyFill="1" applyBorder="1" applyAlignment="1">
      <alignment horizontal="center" vertical="center" wrapText="1"/>
    </xf>
    <xf numFmtId="49" fontId="16" fillId="0" borderId="11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56" fillId="0" borderId="0" xfId="0" applyFont="1" applyFill="1" applyAlignment="1" applyProtection="1">
      <alignment wrapText="1"/>
      <protection locked="0"/>
    </xf>
    <xf numFmtId="0" fontId="8" fillId="36" borderId="12" xfId="0" applyFont="1" applyFill="1" applyBorder="1" applyAlignment="1" applyProtection="1">
      <alignment vertical="center" wrapText="1"/>
      <protection locked="0"/>
    </xf>
    <xf numFmtId="0" fontId="16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4" fontId="3" fillId="0" borderId="0" xfId="0" applyNumberFormat="1" applyFont="1" applyFill="1" applyAlignment="1" applyProtection="1">
      <alignment wrapText="1"/>
      <protection locked="0"/>
    </xf>
    <xf numFmtId="2" fontId="3" fillId="34" borderId="14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0" xfId="0" applyNumberFormat="1" applyFont="1" applyFill="1" applyAlignment="1" applyProtection="1">
      <alignment/>
      <protection locked="0"/>
    </xf>
    <xf numFmtId="4" fontId="3" fillId="0" borderId="15" xfId="0" applyNumberFormat="1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49" fontId="56" fillId="0" borderId="10" xfId="0" applyNumberFormat="1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58" fillId="0" borderId="0" xfId="0" applyFont="1" applyFill="1" applyAlignment="1" applyProtection="1">
      <alignment horizontal="center" vertical="center" textRotation="90" wrapText="1"/>
      <protection locked="0"/>
    </xf>
    <xf numFmtId="49" fontId="16" fillId="0" borderId="10" xfId="0" applyNumberFormat="1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4" fontId="8" fillId="33" borderId="10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58" fillId="0" borderId="0" xfId="0" applyFont="1" applyFill="1" applyAlignment="1" applyProtection="1">
      <alignment horizontal="center" vertical="center" textRotation="90" wrapText="1"/>
      <protection locked="0"/>
    </xf>
    <xf numFmtId="0" fontId="56" fillId="0" borderId="0" xfId="0" applyFont="1" applyFill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wrapText="1"/>
    </xf>
    <xf numFmtId="0" fontId="3" fillId="0" borderId="10" xfId="0" applyFont="1" applyFill="1" applyBorder="1" applyAlignment="1" applyProtection="1">
      <alignment horizontal="center" vertical="top" wrapText="1"/>
      <protection locked="0"/>
    </xf>
    <xf numFmtId="0" fontId="3" fillId="0" borderId="10" xfId="0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0" fontId="3" fillId="0" borderId="23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4" fontId="3" fillId="0" borderId="23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8" fillId="35" borderId="10" xfId="0" applyFont="1" applyFill="1" applyBorder="1" applyAlignment="1" applyProtection="1">
      <alignment horizontal="right" vertical="center" wrapText="1"/>
      <protection locked="0"/>
    </xf>
    <xf numFmtId="0" fontId="8" fillId="36" borderId="14" xfId="0" applyFont="1" applyFill="1" applyBorder="1" applyAlignment="1" applyProtection="1">
      <alignment horizontal="center" vertical="center" wrapText="1"/>
      <protection locked="0"/>
    </xf>
    <xf numFmtId="0" fontId="8" fillId="36" borderId="15" xfId="0" applyFont="1" applyFill="1" applyBorder="1" applyAlignment="1" applyProtection="1">
      <alignment horizontal="center" vertical="center" wrapText="1"/>
      <protection locked="0"/>
    </xf>
    <xf numFmtId="0" fontId="3" fillId="34" borderId="10" xfId="0" applyFont="1" applyFill="1" applyBorder="1" applyAlignment="1" applyProtection="1">
      <alignment horizontal="right" vertical="center" wrapText="1"/>
      <protection locked="0"/>
    </xf>
    <xf numFmtId="0" fontId="3" fillId="34" borderId="12" xfId="0" applyFont="1" applyFill="1" applyBorder="1" applyAlignment="1" applyProtection="1">
      <alignment horizontal="right" vertical="center" wrapText="1"/>
      <protection locked="0"/>
    </xf>
    <xf numFmtId="0" fontId="3" fillId="34" borderId="14" xfId="0" applyFont="1" applyFill="1" applyBorder="1" applyAlignment="1" applyProtection="1">
      <alignment horizontal="right" vertical="center" wrapText="1"/>
      <protection locked="0"/>
    </xf>
    <xf numFmtId="0" fontId="3" fillId="34" borderId="15" xfId="0" applyFont="1" applyFill="1" applyBorder="1" applyAlignment="1" applyProtection="1">
      <alignment horizontal="right" vertical="center" wrapText="1"/>
      <protection locked="0"/>
    </xf>
    <xf numFmtId="0" fontId="8" fillId="33" borderId="10" xfId="0" applyFont="1" applyFill="1" applyBorder="1" applyAlignment="1" applyProtection="1">
      <alignment horizontal="right" vertical="center" wrapText="1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6" fillId="37" borderId="24" xfId="0" applyFont="1" applyFill="1" applyBorder="1" applyAlignment="1" applyProtection="1">
      <alignment horizontal="center" vertical="center" wrapText="1"/>
      <protection locked="0"/>
    </xf>
    <xf numFmtId="0" fontId="6" fillId="37" borderId="0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I44"/>
  <sheetViews>
    <sheetView view="pageBreakPreview" zoomScale="80" zoomScaleSheetLayoutView="80" zoomScalePageLayoutView="0" workbookViewId="0" topLeftCell="A13">
      <selection activeCell="A5" sqref="A5:B5"/>
    </sheetView>
  </sheetViews>
  <sheetFormatPr defaultColWidth="9.00390625" defaultRowHeight="12.75"/>
  <cols>
    <col min="1" max="2" width="9.125" style="1" customWidth="1"/>
    <col min="3" max="3" width="10.125" style="1" customWidth="1"/>
    <col min="4" max="4" width="14.125" style="1" customWidth="1"/>
    <col min="5" max="16384" width="9.125" style="1" customWidth="1"/>
  </cols>
  <sheetData>
    <row r="1" spans="1:2" ht="12.75">
      <c r="A1" s="96"/>
      <c r="B1" s="96"/>
    </row>
    <row r="2" spans="1:2" ht="12.75">
      <c r="A2" s="96"/>
      <c r="B2" s="96"/>
    </row>
    <row r="3" spans="1:2" ht="12.75">
      <c r="A3" s="96"/>
      <c r="B3" s="96"/>
    </row>
    <row r="4" spans="1:2" ht="12.75">
      <c r="A4" s="96" t="s">
        <v>183</v>
      </c>
      <c r="B4" s="96"/>
    </row>
    <row r="5" spans="1:2" ht="12.75">
      <c r="A5" s="97" t="s">
        <v>272</v>
      </c>
      <c r="B5" s="97"/>
    </row>
    <row r="9" spans="1:9" ht="26.25" customHeight="1">
      <c r="A9" s="98" t="s">
        <v>270</v>
      </c>
      <c r="B9" s="98"/>
      <c r="C9" s="98"/>
      <c r="D9" s="98"/>
      <c r="E9" s="98"/>
      <c r="F9" s="98"/>
      <c r="G9" s="98"/>
      <c r="H9" s="98"/>
      <c r="I9" s="98"/>
    </row>
    <row r="12" spans="1:9" ht="12.75" customHeight="1">
      <c r="A12" s="99"/>
      <c r="B12" s="99"/>
      <c r="C12" s="99"/>
      <c r="D12" s="99"/>
      <c r="E12" s="99"/>
      <c r="F12" s="99"/>
      <c r="G12" s="99"/>
      <c r="H12" s="3"/>
      <c r="I12" s="3"/>
    </row>
    <row r="13" spans="1:9" ht="12.75" customHeight="1">
      <c r="A13" s="95" t="s">
        <v>228</v>
      </c>
      <c r="B13" s="95"/>
      <c r="C13" s="95"/>
      <c r="D13" s="95"/>
      <c r="E13" s="95"/>
      <c r="F13" s="95"/>
      <c r="G13" s="95"/>
      <c r="H13" s="95"/>
      <c r="I13" s="95"/>
    </row>
    <row r="14" spans="1:9" ht="57.75" customHeight="1">
      <c r="A14" s="95"/>
      <c r="B14" s="95"/>
      <c r="C14" s="95"/>
      <c r="D14" s="95"/>
      <c r="E14" s="95"/>
      <c r="F14" s="95"/>
      <c r="G14" s="95"/>
      <c r="H14" s="95"/>
      <c r="I14" s="95"/>
    </row>
    <row r="15" spans="1:7" ht="20.25">
      <c r="A15" s="94"/>
      <c r="B15" s="94"/>
      <c r="C15" s="94"/>
      <c r="D15" s="94"/>
      <c r="E15" s="94"/>
      <c r="F15" s="94"/>
      <c r="G15" s="94"/>
    </row>
    <row r="18" spans="1:5" ht="19.5" customHeight="1">
      <c r="A18" s="4" t="s">
        <v>106</v>
      </c>
      <c r="D18" s="5" t="str">
        <f>ZESTAWIENIE!C29</f>
        <v> </v>
      </c>
      <c r="E18" s="1" t="s">
        <v>95</v>
      </c>
    </row>
    <row r="19" spans="1:8" ht="19.5" customHeight="1">
      <c r="A19" s="4" t="s">
        <v>96</v>
      </c>
      <c r="B19" s="88"/>
      <c r="C19" s="89"/>
      <c r="D19" s="89"/>
      <c r="E19" s="89"/>
      <c r="F19" s="89"/>
      <c r="G19" s="89"/>
      <c r="H19" s="90"/>
    </row>
    <row r="20" spans="2:8" ht="19.5" customHeight="1">
      <c r="B20" s="91"/>
      <c r="C20" s="92"/>
      <c r="D20" s="92"/>
      <c r="E20" s="92"/>
      <c r="F20" s="92"/>
      <c r="G20" s="92"/>
      <c r="H20" s="93"/>
    </row>
    <row r="21" ht="19.5" customHeight="1"/>
    <row r="23" spans="1:5" ht="19.5" customHeight="1">
      <c r="A23" s="4" t="s">
        <v>106</v>
      </c>
      <c r="D23" s="5" t="str">
        <f>ZESTAWIENIE!C31</f>
        <v> </v>
      </c>
      <c r="E23" s="1" t="s">
        <v>98</v>
      </c>
    </row>
    <row r="24" spans="1:8" ht="19.5" customHeight="1">
      <c r="A24" s="4" t="s">
        <v>96</v>
      </c>
      <c r="B24" s="88"/>
      <c r="C24" s="89"/>
      <c r="D24" s="89"/>
      <c r="E24" s="89"/>
      <c r="F24" s="89"/>
      <c r="G24" s="89"/>
      <c r="H24" s="90"/>
    </row>
    <row r="25" spans="2:8" ht="19.5" customHeight="1">
      <c r="B25" s="91"/>
      <c r="C25" s="92"/>
      <c r="D25" s="92"/>
      <c r="E25" s="92"/>
      <c r="F25" s="92"/>
      <c r="G25" s="92"/>
      <c r="H25" s="93"/>
    </row>
    <row r="26" ht="19.5" customHeight="1"/>
    <row r="31" ht="12.75">
      <c r="A31" s="4" t="s">
        <v>13</v>
      </c>
    </row>
    <row r="32" spans="6:7" ht="12.75">
      <c r="F32" s="4"/>
      <c r="G32" s="2"/>
    </row>
    <row r="36" spans="1:3" ht="12.75">
      <c r="A36" s="96" t="s">
        <v>156</v>
      </c>
      <c r="B36" s="96"/>
      <c r="C36" s="96"/>
    </row>
    <row r="37" spans="1:3" ht="12.75">
      <c r="A37" s="97" t="s">
        <v>14</v>
      </c>
      <c r="B37" s="97"/>
      <c r="C37" s="97"/>
    </row>
    <row r="44" ht="12.75">
      <c r="D44" s="1" t="s">
        <v>271</v>
      </c>
    </row>
  </sheetData>
  <sheetProtection/>
  <mergeCells count="13">
    <mergeCell ref="A3:B3"/>
    <mergeCell ref="A2:B2"/>
    <mergeCell ref="A1:B1"/>
    <mergeCell ref="A5:B5"/>
    <mergeCell ref="A9:I9"/>
    <mergeCell ref="A12:G12"/>
    <mergeCell ref="B24:H25"/>
    <mergeCell ref="A15:G15"/>
    <mergeCell ref="A13:I14"/>
    <mergeCell ref="A36:C36"/>
    <mergeCell ref="A37:C37"/>
    <mergeCell ref="A4:B4"/>
    <mergeCell ref="B19:H20"/>
  </mergeCells>
  <printOptions/>
  <pageMargins left="0.75" right="0.61" top="1" bottom="1" header="0.5" footer="0.5"/>
  <pageSetup orientation="portrait" paperSize="9" scale="98" r:id="rId1"/>
  <headerFooter alignWithMargins="0">
    <oddFooter>&amp;RStrona&amp;P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>
    <pageSetUpPr fitToPage="1"/>
  </sheetPr>
  <dimension ref="A1:F31"/>
  <sheetViews>
    <sheetView view="pageBreakPreview" zoomScale="60" zoomScalePageLayoutView="0" workbookViewId="0" topLeftCell="A16">
      <selection activeCell="N8" sqref="N8"/>
    </sheetView>
  </sheetViews>
  <sheetFormatPr defaultColWidth="9.00390625" defaultRowHeight="12.75"/>
  <cols>
    <col min="1" max="1" width="8.375" style="7" bestFit="1" customWidth="1"/>
    <col min="2" max="2" width="57.25390625" style="7" customWidth="1"/>
    <col min="3" max="3" width="23.125" style="7" customWidth="1"/>
    <col min="4" max="4" width="9.75390625" style="7" customWidth="1"/>
    <col min="5" max="5" width="11.125" style="7" customWidth="1"/>
    <col min="6" max="6" width="12.75390625" style="7" customWidth="1"/>
    <col min="7" max="16384" width="9.125" style="7" customWidth="1"/>
  </cols>
  <sheetData>
    <row r="1" spans="1:6" ht="20.25">
      <c r="A1" s="101" t="str">
        <f>OKŁADKA_I!A9</f>
        <v>KOSZTORYS OFERTOWY</v>
      </c>
      <c r="B1" s="101"/>
      <c r="C1" s="101"/>
      <c r="D1" s="6"/>
      <c r="E1" s="6"/>
      <c r="F1" s="6"/>
    </row>
    <row r="2" ht="15.75" customHeight="1"/>
    <row r="3" spans="1:6" ht="20.25">
      <c r="A3" s="102" t="s">
        <v>15</v>
      </c>
      <c r="B3" s="102"/>
      <c r="C3" s="102"/>
      <c r="D3" s="6"/>
      <c r="E3" s="6"/>
      <c r="F3" s="6"/>
    </row>
    <row r="4" ht="15.75" customHeight="1"/>
    <row r="5" spans="1:6" ht="57.75" customHeight="1">
      <c r="A5" s="95" t="str">
        <f>OKŁADKA_I!A13</f>
        <v>Remont mostu łączącego dz. Nr ewid. 3367 z 2708  
w km 0+130 w miejscowości Posada Jaśliska</v>
      </c>
      <c r="B5" s="95"/>
      <c r="C5" s="95"/>
      <c r="D5" s="8"/>
      <c r="E5" s="8"/>
      <c r="F5" s="8"/>
    </row>
    <row r="7" spans="1:3" s="9" customFormat="1" ht="36">
      <c r="A7" s="12" t="s">
        <v>107</v>
      </c>
      <c r="B7" s="12" t="s">
        <v>16</v>
      </c>
      <c r="C7" s="13" t="s">
        <v>17</v>
      </c>
    </row>
    <row r="8" spans="1:3" s="65" customFormat="1" ht="30" customHeight="1">
      <c r="A8" s="62" t="str">
        <f>OFERTOWY!A7</f>
        <v>1.</v>
      </c>
      <c r="B8" s="66" t="str">
        <f>OFERTOWY!B7</f>
        <v>ROBOTY DROGOWE</v>
      </c>
      <c r="C8" s="64">
        <f>OFERTOWY!H59</f>
        <v>0</v>
      </c>
    </row>
    <row r="9" spans="1:3" ht="30" customHeight="1">
      <c r="A9" s="57" t="str">
        <f>OFERTOWY!A8</f>
        <v>1.1</v>
      </c>
      <c r="B9" s="57" t="str">
        <f>OFERTOWY!D8</f>
        <v>ROBOTY PRZYGOTOWAWCZE</v>
      </c>
      <c r="C9" s="61">
        <f>OFERTOWY!H16</f>
        <v>0</v>
      </c>
    </row>
    <row r="10" spans="1:3" ht="30" customHeight="1">
      <c r="A10" s="57" t="str">
        <f>OFERTOWY!A17</f>
        <v>1.2</v>
      </c>
      <c r="B10" s="57" t="str">
        <f>OFERTOWY!D17</f>
        <v>ROBOTY ZIEMNE</v>
      </c>
      <c r="C10" s="61">
        <f>OFERTOWY!H22</f>
        <v>0</v>
      </c>
    </row>
    <row r="11" spans="1:3" ht="30" customHeight="1">
      <c r="A11" s="57" t="str">
        <f>OFERTOWY!A23</f>
        <v>1.3</v>
      </c>
      <c r="B11" s="57" t="str">
        <f>OFERTOWY!D23</f>
        <v>PODBUDOWY</v>
      </c>
      <c r="C11" s="61">
        <f>OFERTOWY!H35</f>
        <v>0</v>
      </c>
    </row>
    <row r="12" spans="1:3" ht="30" customHeight="1">
      <c r="A12" s="57" t="str">
        <f>OFERTOWY!A36</f>
        <v>1.4</v>
      </c>
      <c r="B12" s="57" t="str">
        <f>OFERTOWY!D36</f>
        <v>NAWIERZCHNIE</v>
      </c>
      <c r="C12" s="61">
        <f>OFERTOWY!H42</f>
        <v>0</v>
      </c>
    </row>
    <row r="13" spans="1:3" ht="30" customHeight="1">
      <c r="A13" s="57" t="str">
        <f>OFERTOWY!A43</f>
        <v>1.5</v>
      </c>
      <c r="B13" s="57" t="str">
        <f>OFERTOWY!D43</f>
        <v>ROBOTY WYKOŃCZENIOWE</v>
      </c>
      <c r="C13" s="61">
        <f>OFERTOWY!H48</f>
        <v>0</v>
      </c>
    </row>
    <row r="14" spans="1:3" ht="30" customHeight="1">
      <c r="A14" s="57" t="str">
        <f>OFERTOWY!A49</f>
        <v>1.6</v>
      </c>
      <c r="B14" s="57" t="str">
        <f>OFERTOWY!D49</f>
        <v>OZNAKOWANIE I URZĄDZENIA BEZPIECZEŃSTWA RUCHU</v>
      </c>
      <c r="C14" s="61">
        <f>OFERTOWY!H52</f>
        <v>0</v>
      </c>
    </row>
    <row r="15" spans="1:3" ht="30" customHeight="1">
      <c r="A15" s="57" t="str">
        <f>OFERTOWY!A53</f>
        <v>1.7</v>
      </c>
      <c r="B15" s="57" t="str">
        <f>OFERTOWY!D53</f>
        <v>ELEMENTY ULIC</v>
      </c>
      <c r="C15" s="61">
        <f>OFERTOWY!H58</f>
        <v>0</v>
      </c>
    </row>
    <row r="16" spans="1:3" s="65" customFormat="1" ht="30" customHeight="1">
      <c r="A16" s="62">
        <f>OFERTOWY!A60</f>
        <v>2</v>
      </c>
      <c r="B16" s="63" t="str">
        <f>OFERTOWY!B60</f>
        <v>ROBOTY MOSTOWE</v>
      </c>
      <c r="C16" s="64">
        <f>OFERTOWY!H134</f>
        <v>0</v>
      </c>
    </row>
    <row r="17" spans="1:3" ht="30" customHeight="1">
      <c r="A17" s="57" t="str">
        <f>OFERTOWY!A62</f>
        <v>2.1</v>
      </c>
      <c r="B17" s="57" t="str">
        <f>OFERTOWY!D62</f>
        <v>ŁAWY FUNDAMENTOWE</v>
      </c>
      <c r="C17" s="61">
        <f>OFERTOWY!H67</f>
        <v>0</v>
      </c>
    </row>
    <row r="18" spans="1:3" ht="30" customHeight="1">
      <c r="A18" s="57" t="str">
        <f>OFERTOWY!A69</f>
        <v>2.2</v>
      </c>
      <c r="B18" s="57" t="str">
        <f>OFERTOWY!D69</f>
        <v>PODPORY I KONSTRUKCJE OPOROWE Z BETONU</v>
      </c>
      <c r="C18" s="61">
        <f>OFERTOWY!H76</f>
        <v>0</v>
      </c>
    </row>
    <row r="19" spans="1:3" ht="30" customHeight="1">
      <c r="A19" s="57" t="str">
        <f>OFERTOWY!A77</f>
        <v>2.3</v>
      </c>
      <c r="B19" s="57" t="str">
        <f>OFERTOWY!D77</f>
        <v>USTROJE NOŚNE</v>
      </c>
      <c r="C19" s="61">
        <f>OFERTOWY!H86</f>
        <v>0</v>
      </c>
    </row>
    <row r="20" spans="1:3" ht="30" customHeight="1">
      <c r="A20" s="57" t="str">
        <f>OFERTOWY!A87</f>
        <v>2.4</v>
      </c>
      <c r="B20" s="57" t="str">
        <f>OFERTOWY!D87</f>
        <v>PŁYTY POMOSTU ZESPOLONE Z KONSTRUKCJĄ STALOWĄ</v>
      </c>
      <c r="C20" s="61">
        <f>OFERTOWY!H92</f>
        <v>0</v>
      </c>
    </row>
    <row r="21" spans="1:3" ht="30" customHeight="1">
      <c r="A21" s="57" t="str">
        <f>OFERTOWY!A93</f>
        <v>2.5</v>
      </c>
      <c r="B21" s="57" t="str">
        <f>OFERTOWY!D93</f>
        <v>KAPY CHODNIKOWE</v>
      </c>
      <c r="C21" s="61">
        <f>OFERTOWY!H96</f>
        <v>0</v>
      </c>
    </row>
    <row r="22" spans="1:3" ht="30" customHeight="1">
      <c r="A22" s="57" t="str">
        <f>OFERTOWY!A97</f>
        <v>2.6</v>
      </c>
      <c r="B22" s="57" t="str">
        <f>OFERTOWY!D97</f>
        <v>URZĄDZENIA DYLATACYJNE</v>
      </c>
      <c r="C22" s="61">
        <f>OFERTOWY!H100</f>
        <v>0</v>
      </c>
    </row>
    <row r="23" spans="1:3" ht="30" customHeight="1">
      <c r="A23" s="57" t="str">
        <f>OFERTOWY!A101</f>
        <v>2.7</v>
      </c>
      <c r="B23" s="57" t="str">
        <f>OFERTOWY!D101</f>
        <v>ODWODNIENIE</v>
      </c>
      <c r="C23" s="61">
        <f>OFERTOWY!H106</f>
        <v>0</v>
      </c>
    </row>
    <row r="24" spans="1:3" ht="30" customHeight="1">
      <c r="A24" s="57" t="str">
        <f>OFERTOWY!A107</f>
        <v>2.8</v>
      </c>
      <c r="B24" s="57" t="str">
        <f>OFERTOWY!D107</f>
        <v>HYDROIZOLACJA</v>
      </c>
      <c r="C24" s="61">
        <f>OFERTOWY!H114</f>
        <v>0</v>
      </c>
    </row>
    <row r="25" spans="1:3" ht="30" customHeight="1">
      <c r="A25" s="57" t="str">
        <f>OFERTOWY!A115</f>
        <v>2.9</v>
      </c>
      <c r="B25" s="57" t="str">
        <f>OFERTOWY!D115</f>
        <v>WYPOSAŻENIE</v>
      </c>
      <c r="C25" s="61">
        <f>OFERTOWY!H119</f>
        <v>0</v>
      </c>
    </row>
    <row r="26" spans="1:3" ht="30" customHeight="1">
      <c r="A26" s="57" t="str">
        <f>OFERTOWY!A120</f>
        <v>2.10</v>
      </c>
      <c r="B26" s="57" t="str">
        <f>OFERTOWY!D120</f>
        <v>ROBOTY PRZYOBIEKTOWE</v>
      </c>
      <c r="C26" s="61">
        <f>OFERTOWY!H123</f>
        <v>0</v>
      </c>
    </row>
    <row r="27" spans="1:3" ht="30" customHeight="1">
      <c r="A27" s="57" t="str">
        <f>OFERTOWY!A124</f>
        <v>2.11</v>
      </c>
      <c r="B27" s="57" t="str">
        <f>OFERTOWY!D124</f>
        <v>ROBOTY REGULACYJNE</v>
      </c>
      <c r="C27" s="61">
        <f>OFERTOWY!H128</f>
        <v>0</v>
      </c>
    </row>
    <row r="28" spans="1:3" ht="30" customHeight="1">
      <c r="A28" s="57" t="str">
        <f>OFERTOWY!A129</f>
        <v>2.12</v>
      </c>
      <c r="B28" s="57" t="str">
        <f>OFERTOWY!D129</f>
        <v>ROBOTY NAWIERZCHNIOWE I ZABEZPIECZAJĄCE</v>
      </c>
      <c r="C28" s="61">
        <f>OFERTOWY!H133</f>
        <v>0</v>
      </c>
    </row>
    <row r="29" spans="1:3" s="65" customFormat="1" ht="30" customHeight="1">
      <c r="A29" s="100" t="s">
        <v>9</v>
      </c>
      <c r="B29" s="100"/>
      <c r="C29" s="64" t="str">
        <f>IF(SUM(C16,C8)=0," ",SUM(,C8,C16))</f>
        <v> </v>
      </c>
    </row>
    <row r="30" spans="1:3" s="65" customFormat="1" ht="30" customHeight="1">
      <c r="A30" s="100" t="s">
        <v>97</v>
      </c>
      <c r="B30" s="100"/>
      <c r="C30" s="64" t="str">
        <f>IF(C29=" "," ",ROUND(C29*0.23,2))</f>
        <v> </v>
      </c>
    </row>
    <row r="31" spans="1:3" s="65" customFormat="1" ht="30" customHeight="1">
      <c r="A31" s="100" t="s">
        <v>18</v>
      </c>
      <c r="B31" s="100"/>
      <c r="C31" s="64" t="str">
        <f>IF(SUM(C29:C30)=0," ",SUM(C29:C30))</f>
        <v> </v>
      </c>
    </row>
    <row r="32" ht="30" customHeight="1"/>
    <row r="33" ht="30" customHeight="1"/>
    <row r="34" ht="30" customHeight="1"/>
  </sheetData>
  <sheetProtection/>
  <mergeCells count="6">
    <mergeCell ref="A30:B30"/>
    <mergeCell ref="A31:B31"/>
    <mergeCell ref="A1:C1"/>
    <mergeCell ref="A3:C3"/>
    <mergeCell ref="A5:C5"/>
    <mergeCell ref="A29:B29"/>
  </mergeCells>
  <printOptions/>
  <pageMargins left="0.7874015748031497" right="0.7874015748031497" top="0.984251968503937" bottom="0.984251968503937" header="0.5118110236220472" footer="0.5118110236220472"/>
  <pageSetup firstPageNumber="2" useFirstPageNumber="1" fitToHeight="1" fitToWidth="1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9">
    <pageSetUpPr fitToPage="1"/>
  </sheetPr>
  <dimension ref="A1:P185"/>
  <sheetViews>
    <sheetView tabSelected="1" view="pageBreakPreview" zoomScale="70" zoomScaleNormal="145" zoomScaleSheetLayoutView="70" zoomScalePageLayoutView="0" workbookViewId="0" topLeftCell="A126">
      <selection activeCell="I131" sqref="I131"/>
    </sheetView>
  </sheetViews>
  <sheetFormatPr defaultColWidth="9.00390625" defaultRowHeight="12.75"/>
  <cols>
    <col min="1" max="1" width="4.625" style="36" customWidth="1"/>
    <col min="2" max="2" width="12.875" style="36" customWidth="1"/>
    <col min="3" max="3" width="8.875" style="37" customWidth="1"/>
    <col min="4" max="4" width="66.875" style="38" customWidth="1"/>
    <col min="5" max="5" width="10.00390625" style="17" customWidth="1"/>
    <col min="6" max="6" width="11.125" style="50" customWidth="1"/>
    <col min="7" max="7" width="12.875" style="39" customWidth="1"/>
    <col min="8" max="8" width="12.75390625" style="39" customWidth="1"/>
    <col min="9" max="9" width="10.625" style="17" bestFit="1" customWidth="1"/>
    <col min="10" max="10" width="14.00390625" style="17" customWidth="1"/>
    <col min="11" max="11" width="10.875" style="17" bestFit="1" customWidth="1"/>
    <col min="12" max="12" width="15.25390625" style="58" customWidth="1"/>
    <col min="13" max="13" width="10.625" style="17" bestFit="1" customWidth="1"/>
    <col min="14" max="14" width="10.375" style="17" customWidth="1"/>
    <col min="15" max="16384" width="9.125" style="17" customWidth="1"/>
  </cols>
  <sheetData>
    <row r="1" spans="1:8" ht="24.75" customHeight="1">
      <c r="A1" s="105" t="s">
        <v>270</v>
      </c>
      <c r="B1" s="106"/>
      <c r="C1" s="106"/>
      <c r="D1" s="106"/>
      <c r="E1" s="106"/>
      <c r="F1" s="106"/>
      <c r="G1" s="106"/>
      <c r="H1" s="106"/>
    </row>
    <row r="2" spans="1:8" ht="69.75" customHeight="1">
      <c r="A2" s="124" t="str">
        <f>OKŁADKA_I!A13</f>
        <v>Remont mostu łączącego dz. Nr ewid. 3367 z 2708  
w km 0+130 w miejscowości Posada Jaśliska</v>
      </c>
      <c r="B2" s="124"/>
      <c r="C2" s="124"/>
      <c r="D2" s="124"/>
      <c r="E2" s="124"/>
      <c r="F2" s="124"/>
      <c r="G2" s="124"/>
      <c r="H2" s="124"/>
    </row>
    <row r="3" spans="1:8" ht="30" customHeight="1">
      <c r="A3" s="125" t="s">
        <v>146</v>
      </c>
      <c r="B3" s="126"/>
      <c r="C3" s="126"/>
      <c r="D3" s="126"/>
      <c r="E3" s="126"/>
      <c r="F3" s="126"/>
      <c r="G3" s="126"/>
      <c r="H3" s="126"/>
    </row>
    <row r="4" spans="1:8" ht="15" customHeight="1">
      <c r="A4" s="18"/>
      <c r="B4" s="18"/>
      <c r="C4" s="19"/>
      <c r="D4" s="20"/>
      <c r="E4" s="20"/>
      <c r="F4" s="48"/>
      <c r="G4" s="21"/>
      <c r="H4" s="21"/>
    </row>
    <row r="5" spans="1:8" ht="21.75" customHeight="1">
      <c r="A5" s="107" t="s">
        <v>7</v>
      </c>
      <c r="B5" s="108" t="s">
        <v>28</v>
      </c>
      <c r="C5" s="109" t="s">
        <v>29</v>
      </c>
      <c r="D5" s="111" t="s">
        <v>24</v>
      </c>
      <c r="E5" s="115" t="s">
        <v>19</v>
      </c>
      <c r="F5" s="115"/>
      <c r="G5" s="113" t="s">
        <v>22</v>
      </c>
      <c r="H5" s="113" t="s">
        <v>23</v>
      </c>
    </row>
    <row r="6" spans="1:13" ht="21.75" customHeight="1">
      <c r="A6" s="107"/>
      <c r="B6" s="108"/>
      <c r="C6" s="110"/>
      <c r="D6" s="112"/>
      <c r="E6" s="25" t="s">
        <v>20</v>
      </c>
      <c r="F6" s="45" t="s">
        <v>30</v>
      </c>
      <c r="G6" s="114"/>
      <c r="H6" s="114"/>
      <c r="L6" s="58" t="s">
        <v>113</v>
      </c>
      <c r="M6" s="17">
        <v>1000</v>
      </c>
    </row>
    <row r="7" spans="1:13" ht="30" customHeight="1">
      <c r="A7" s="71" t="s">
        <v>177</v>
      </c>
      <c r="B7" s="117" t="s">
        <v>36</v>
      </c>
      <c r="C7" s="117"/>
      <c r="D7" s="117"/>
      <c r="E7" s="117"/>
      <c r="F7" s="117"/>
      <c r="G7" s="117"/>
      <c r="H7" s="118"/>
      <c r="L7" s="58" t="s">
        <v>110</v>
      </c>
      <c r="M7" s="17">
        <v>120</v>
      </c>
    </row>
    <row r="8" spans="1:13" s="55" customFormat="1" ht="30" customHeight="1">
      <c r="A8" s="47" t="s">
        <v>182</v>
      </c>
      <c r="B8" s="47" t="s">
        <v>32</v>
      </c>
      <c r="C8" s="51"/>
      <c r="D8" s="47" t="s">
        <v>25</v>
      </c>
      <c r="E8" s="47" t="s">
        <v>21</v>
      </c>
      <c r="F8" s="43" t="s">
        <v>21</v>
      </c>
      <c r="G8" s="47" t="s">
        <v>21</v>
      </c>
      <c r="H8" s="47" t="s">
        <v>21</v>
      </c>
      <c r="L8" s="58" t="s">
        <v>111</v>
      </c>
      <c r="M8" s="55">
        <v>150</v>
      </c>
    </row>
    <row r="9" spans="1:14" s="46" customFormat="1" ht="30" customHeight="1">
      <c r="A9" s="14" t="s">
        <v>21</v>
      </c>
      <c r="B9" s="14" t="s">
        <v>11</v>
      </c>
      <c r="C9" s="22"/>
      <c r="D9" s="23" t="s">
        <v>31</v>
      </c>
      <c r="E9" s="52" t="s">
        <v>21</v>
      </c>
      <c r="F9" s="27" t="s">
        <v>21</v>
      </c>
      <c r="G9" s="14" t="s">
        <v>21</v>
      </c>
      <c r="H9" s="14" t="s">
        <v>21</v>
      </c>
      <c r="I9" s="17"/>
      <c r="J9" s="17"/>
      <c r="L9" s="58" t="s">
        <v>112</v>
      </c>
      <c r="M9" s="17">
        <v>10</v>
      </c>
      <c r="N9" s="17"/>
    </row>
    <row r="10" spans="1:8" ht="30" customHeight="1">
      <c r="A10" s="10">
        <v>1</v>
      </c>
      <c r="B10" s="10" t="s">
        <v>11</v>
      </c>
      <c r="C10" s="24">
        <v>11</v>
      </c>
      <c r="D10" s="15" t="s">
        <v>44</v>
      </c>
      <c r="E10" s="25" t="s">
        <v>8</v>
      </c>
      <c r="F10" s="16">
        <v>0.07</v>
      </c>
      <c r="G10" s="16">
        <v>0</v>
      </c>
      <c r="H10" s="16">
        <f>F10*G10</f>
        <v>0</v>
      </c>
    </row>
    <row r="11" spans="1:14" s="46" customFormat="1" ht="30" customHeight="1">
      <c r="A11" s="14" t="s">
        <v>21</v>
      </c>
      <c r="B11" s="14" t="s">
        <v>45</v>
      </c>
      <c r="C11" s="22"/>
      <c r="D11" s="23" t="s">
        <v>46</v>
      </c>
      <c r="E11" s="52" t="s">
        <v>21</v>
      </c>
      <c r="F11" s="27" t="s">
        <v>21</v>
      </c>
      <c r="G11" s="14" t="s">
        <v>21</v>
      </c>
      <c r="H11" s="14" t="s">
        <v>21</v>
      </c>
      <c r="I11" s="17"/>
      <c r="J11" s="17"/>
      <c r="L11" s="58"/>
      <c r="M11" s="17"/>
      <c r="N11" s="17"/>
    </row>
    <row r="12" spans="1:8" ht="32.25" customHeight="1">
      <c r="A12" s="10">
        <f>A10+1</f>
        <v>2</v>
      </c>
      <c r="B12" s="10" t="s">
        <v>45</v>
      </c>
      <c r="C12" s="24">
        <v>11</v>
      </c>
      <c r="D12" s="15" t="s">
        <v>131</v>
      </c>
      <c r="E12" s="25" t="s">
        <v>109</v>
      </c>
      <c r="F12" s="16">
        <v>8.6</v>
      </c>
      <c r="G12" s="16">
        <v>0</v>
      </c>
      <c r="H12" s="16">
        <f>F12*G12</f>
        <v>0</v>
      </c>
    </row>
    <row r="13" spans="1:14" s="46" customFormat="1" ht="30" customHeight="1">
      <c r="A13" s="14" t="s">
        <v>21</v>
      </c>
      <c r="B13" s="14" t="s">
        <v>93</v>
      </c>
      <c r="C13" s="22"/>
      <c r="D13" s="23" t="s">
        <v>94</v>
      </c>
      <c r="E13" s="52" t="s">
        <v>21</v>
      </c>
      <c r="F13" s="27" t="s">
        <v>21</v>
      </c>
      <c r="G13" s="14" t="s">
        <v>21</v>
      </c>
      <c r="H13" s="14" t="s">
        <v>21</v>
      </c>
      <c r="I13" s="17"/>
      <c r="J13" s="17"/>
      <c r="L13" s="58"/>
      <c r="M13" s="17"/>
      <c r="N13" s="17"/>
    </row>
    <row r="14" spans="1:8" ht="30.75" customHeight="1">
      <c r="A14" s="10">
        <f>A12+1</f>
        <v>3</v>
      </c>
      <c r="B14" s="10" t="s">
        <v>93</v>
      </c>
      <c r="C14" s="24" t="s">
        <v>43</v>
      </c>
      <c r="D14" s="15" t="s">
        <v>210</v>
      </c>
      <c r="E14" s="25" t="s">
        <v>108</v>
      </c>
      <c r="F14" s="16">
        <v>22.5</v>
      </c>
      <c r="G14" s="16">
        <v>0</v>
      </c>
      <c r="H14" s="16">
        <f>F14*G14</f>
        <v>0</v>
      </c>
    </row>
    <row r="15" spans="1:8" ht="30" customHeight="1">
      <c r="A15" s="10">
        <f>A14+1</f>
        <v>4</v>
      </c>
      <c r="B15" s="10" t="s">
        <v>93</v>
      </c>
      <c r="C15" s="24" t="s">
        <v>187</v>
      </c>
      <c r="D15" s="15" t="s">
        <v>191</v>
      </c>
      <c r="E15" s="25" t="s">
        <v>10</v>
      </c>
      <c r="F15" s="16">
        <v>24.8</v>
      </c>
      <c r="G15" s="16">
        <v>0</v>
      </c>
      <c r="H15" s="16">
        <f>F15*G15</f>
        <v>0</v>
      </c>
    </row>
    <row r="16" spans="1:10" ht="32.25" customHeight="1">
      <c r="A16" s="10"/>
      <c r="B16" s="14"/>
      <c r="C16" s="22"/>
      <c r="D16" s="119" t="str">
        <f>"OGÓŁEM: "&amp;D8&amp;""</f>
        <v>OGÓŁEM: ROBOTY PRZYGOTOWAWCZE</v>
      </c>
      <c r="E16" s="119"/>
      <c r="F16" s="119"/>
      <c r="G16" s="119"/>
      <c r="H16" s="76">
        <f>H10+H12+H14+H15</f>
        <v>0</v>
      </c>
      <c r="J16" s="75"/>
    </row>
    <row r="17" spans="1:12" s="55" customFormat="1" ht="30" customHeight="1">
      <c r="A17" s="47" t="s">
        <v>254</v>
      </c>
      <c r="B17" s="47" t="s">
        <v>33</v>
      </c>
      <c r="C17" s="51"/>
      <c r="D17" s="47" t="s">
        <v>26</v>
      </c>
      <c r="E17" s="47" t="s">
        <v>21</v>
      </c>
      <c r="F17" s="43" t="s">
        <v>21</v>
      </c>
      <c r="G17" s="47" t="s">
        <v>21</v>
      </c>
      <c r="H17" s="47" t="s">
        <v>21</v>
      </c>
      <c r="L17" s="58"/>
    </row>
    <row r="18" spans="1:14" s="46" customFormat="1" ht="30" customHeight="1">
      <c r="A18" s="14" t="s">
        <v>21</v>
      </c>
      <c r="B18" s="14" t="s">
        <v>34</v>
      </c>
      <c r="C18" s="22"/>
      <c r="D18" s="23" t="s">
        <v>35</v>
      </c>
      <c r="E18" s="52" t="s">
        <v>21</v>
      </c>
      <c r="F18" s="27" t="s">
        <v>21</v>
      </c>
      <c r="G18" s="14" t="s">
        <v>21</v>
      </c>
      <c r="H18" s="14" t="s">
        <v>21</v>
      </c>
      <c r="I18" s="17"/>
      <c r="J18" s="17"/>
      <c r="L18" s="58"/>
      <c r="M18" s="17"/>
      <c r="N18" s="17"/>
    </row>
    <row r="19" spans="1:8" ht="30" customHeight="1">
      <c r="A19" s="10">
        <f>A15+1</f>
        <v>5</v>
      </c>
      <c r="B19" s="10" t="s">
        <v>34</v>
      </c>
      <c r="C19" s="24" t="s">
        <v>43</v>
      </c>
      <c r="D19" s="15" t="s">
        <v>232</v>
      </c>
      <c r="E19" s="25" t="s">
        <v>109</v>
      </c>
      <c r="F19" s="16">
        <v>144.24</v>
      </c>
      <c r="G19" s="16">
        <v>0</v>
      </c>
      <c r="H19" s="16">
        <f>F19*G19</f>
        <v>0</v>
      </c>
    </row>
    <row r="20" spans="1:8" ht="28.5" customHeight="1">
      <c r="A20" s="14" t="s">
        <v>21</v>
      </c>
      <c r="B20" s="14" t="s">
        <v>188</v>
      </c>
      <c r="C20" s="22"/>
      <c r="D20" s="23" t="s">
        <v>189</v>
      </c>
      <c r="E20" s="52" t="s">
        <v>21</v>
      </c>
      <c r="F20" s="27" t="s">
        <v>21</v>
      </c>
      <c r="G20" s="27" t="s">
        <v>21</v>
      </c>
      <c r="H20" s="27" t="s">
        <v>21</v>
      </c>
    </row>
    <row r="21" spans="1:8" ht="20.25" customHeight="1">
      <c r="A21" s="10">
        <f>A19+1</f>
        <v>6</v>
      </c>
      <c r="B21" s="10" t="s">
        <v>188</v>
      </c>
      <c r="C21" s="24" t="s">
        <v>43</v>
      </c>
      <c r="D21" s="15" t="s">
        <v>190</v>
      </c>
      <c r="E21" s="25" t="s">
        <v>109</v>
      </c>
      <c r="F21" s="16">
        <v>144.24</v>
      </c>
      <c r="G21" s="16">
        <v>0</v>
      </c>
      <c r="H21" s="16">
        <f>F21*G21</f>
        <v>0</v>
      </c>
    </row>
    <row r="22" spans="1:10" ht="32.25" customHeight="1">
      <c r="A22" s="10"/>
      <c r="B22" s="14"/>
      <c r="C22" s="22"/>
      <c r="D22" s="119" t="str">
        <f>"OGÓŁEM: "&amp;D17&amp;""</f>
        <v>OGÓŁEM: ROBOTY ZIEMNE</v>
      </c>
      <c r="E22" s="119"/>
      <c r="F22" s="119"/>
      <c r="G22" s="119"/>
      <c r="H22" s="76">
        <f>H19+H21</f>
        <v>0</v>
      </c>
      <c r="J22" s="75"/>
    </row>
    <row r="23" spans="1:12" s="55" customFormat="1" ht="30" customHeight="1">
      <c r="A23" s="47" t="s">
        <v>255</v>
      </c>
      <c r="B23" s="47" t="s">
        <v>47</v>
      </c>
      <c r="C23" s="51"/>
      <c r="D23" s="47" t="s">
        <v>48</v>
      </c>
      <c r="E23" s="47" t="s">
        <v>21</v>
      </c>
      <c r="F23" s="43" t="s">
        <v>21</v>
      </c>
      <c r="G23" s="47" t="s">
        <v>21</v>
      </c>
      <c r="H23" s="47" t="s">
        <v>21</v>
      </c>
      <c r="L23" s="58"/>
    </row>
    <row r="24" spans="1:8" ht="30" customHeight="1">
      <c r="A24" s="14" t="s">
        <v>21</v>
      </c>
      <c r="B24" s="14" t="s">
        <v>49</v>
      </c>
      <c r="C24" s="22"/>
      <c r="D24" s="23" t="s">
        <v>50</v>
      </c>
      <c r="E24" s="52" t="s">
        <v>21</v>
      </c>
      <c r="F24" s="27" t="s">
        <v>21</v>
      </c>
      <c r="G24" s="16" t="s">
        <v>21</v>
      </c>
      <c r="H24" s="16" t="s">
        <v>21</v>
      </c>
    </row>
    <row r="25" spans="1:8" ht="30" customHeight="1">
      <c r="A25" s="10">
        <f>A21+1</f>
        <v>7</v>
      </c>
      <c r="B25" s="10" t="s">
        <v>49</v>
      </c>
      <c r="C25" s="24" t="s">
        <v>74</v>
      </c>
      <c r="D25" s="15" t="s">
        <v>157</v>
      </c>
      <c r="E25" s="25" t="s">
        <v>108</v>
      </c>
      <c r="F25" s="16">
        <v>22.5</v>
      </c>
      <c r="G25" s="16">
        <v>0</v>
      </c>
      <c r="H25" s="16">
        <f>F25*G25</f>
        <v>0</v>
      </c>
    </row>
    <row r="26" spans="1:8" ht="29.25" customHeight="1">
      <c r="A26" s="14" t="s">
        <v>21</v>
      </c>
      <c r="B26" s="14" t="s">
        <v>158</v>
      </c>
      <c r="C26" s="68"/>
      <c r="D26" s="23" t="s">
        <v>159</v>
      </c>
      <c r="E26" s="67" t="s">
        <v>21</v>
      </c>
      <c r="F26" s="67" t="s">
        <v>21</v>
      </c>
      <c r="G26" s="27" t="s">
        <v>21</v>
      </c>
      <c r="H26" s="27" t="s">
        <v>21</v>
      </c>
    </row>
    <row r="27" spans="1:8" ht="21" customHeight="1">
      <c r="A27" s="10">
        <f>A25+1</f>
        <v>8</v>
      </c>
      <c r="B27" s="53" t="s">
        <v>158</v>
      </c>
      <c r="C27" s="54" t="s">
        <v>43</v>
      </c>
      <c r="D27" s="15" t="s">
        <v>186</v>
      </c>
      <c r="E27" s="25" t="s">
        <v>160</v>
      </c>
      <c r="F27" s="16">
        <v>22.5</v>
      </c>
      <c r="G27" s="16">
        <v>0</v>
      </c>
      <c r="H27" s="16">
        <f>F27*G27</f>
        <v>0</v>
      </c>
    </row>
    <row r="28" spans="1:8" ht="30" customHeight="1">
      <c r="A28" s="14" t="s">
        <v>21</v>
      </c>
      <c r="B28" s="14" t="s">
        <v>70</v>
      </c>
      <c r="C28" s="22"/>
      <c r="D28" s="23" t="s">
        <v>92</v>
      </c>
      <c r="E28" s="52" t="s">
        <v>21</v>
      </c>
      <c r="F28" s="27" t="s">
        <v>21</v>
      </c>
      <c r="G28" s="27" t="s">
        <v>21</v>
      </c>
      <c r="H28" s="27" t="s">
        <v>21</v>
      </c>
    </row>
    <row r="29" spans="1:8" ht="30" customHeight="1">
      <c r="A29" s="10">
        <f>A27+1</f>
        <v>9</v>
      </c>
      <c r="B29" s="10" t="s">
        <v>70</v>
      </c>
      <c r="C29" s="24" t="s">
        <v>68</v>
      </c>
      <c r="D29" s="15" t="s">
        <v>71</v>
      </c>
      <c r="E29" s="25" t="s">
        <v>108</v>
      </c>
      <c r="F29" s="16">
        <v>132.5</v>
      </c>
      <c r="G29" s="16">
        <v>0</v>
      </c>
      <c r="H29" s="16">
        <f>F29*G29</f>
        <v>0</v>
      </c>
    </row>
    <row r="30" spans="1:8" ht="30" customHeight="1">
      <c r="A30" s="10">
        <f>A29+1</f>
        <v>10</v>
      </c>
      <c r="B30" s="10" t="s">
        <v>70</v>
      </c>
      <c r="C30" s="24" t="s">
        <v>65</v>
      </c>
      <c r="D30" s="15" t="s">
        <v>72</v>
      </c>
      <c r="E30" s="25" t="s">
        <v>108</v>
      </c>
      <c r="F30" s="16">
        <v>132.5</v>
      </c>
      <c r="G30" s="16">
        <v>0</v>
      </c>
      <c r="H30" s="16">
        <f>F30*G30</f>
        <v>0</v>
      </c>
    </row>
    <row r="31" spans="1:8" ht="20.25" customHeight="1">
      <c r="A31" s="14" t="s">
        <v>21</v>
      </c>
      <c r="B31" s="14" t="s">
        <v>67</v>
      </c>
      <c r="C31" s="22"/>
      <c r="D31" s="23" t="s">
        <v>66</v>
      </c>
      <c r="E31" s="14" t="s">
        <v>21</v>
      </c>
      <c r="F31" s="27" t="s">
        <v>21</v>
      </c>
      <c r="G31" s="27" t="s">
        <v>21</v>
      </c>
      <c r="H31" s="27" t="s">
        <v>21</v>
      </c>
    </row>
    <row r="32" spans="1:8" ht="14.25">
      <c r="A32" s="10">
        <f>A30+1</f>
        <v>11</v>
      </c>
      <c r="B32" s="10" t="s">
        <v>67</v>
      </c>
      <c r="C32" s="24" t="s">
        <v>145</v>
      </c>
      <c r="D32" s="15" t="s">
        <v>233</v>
      </c>
      <c r="E32" s="25" t="s">
        <v>108</v>
      </c>
      <c r="F32" s="16">
        <v>18.75</v>
      </c>
      <c r="G32" s="16">
        <v>0</v>
      </c>
      <c r="H32" s="16">
        <f>F32*G32</f>
        <v>0</v>
      </c>
    </row>
    <row r="33" spans="1:8" ht="30" customHeight="1">
      <c r="A33" s="14" t="s">
        <v>21</v>
      </c>
      <c r="B33" s="14" t="s">
        <v>248</v>
      </c>
      <c r="C33" s="22"/>
      <c r="D33" s="23" t="s">
        <v>247</v>
      </c>
      <c r="E33" s="14" t="s">
        <v>21</v>
      </c>
      <c r="F33" s="27" t="s">
        <v>21</v>
      </c>
      <c r="G33" s="27" t="s">
        <v>21</v>
      </c>
      <c r="H33" s="27" t="s">
        <v>21</v>
      </c>
    </row>
    <row r="34" spans="1:8" ht="30" customHeight="1">
      <c r="A34" s="10">
        <f>A32+1</f>
        <v>12</v>
      </c>
      <c r="B34" s="10" t="s">
        <v>248</v>
      </c>
      <c r="C34" s="24" t="s">
        <v>114</v>
      </c>
      <c r="D34" s="15" t="s">
        <v>249</v>
      </c>
      <c r="E34" s="25" t="s">
        <v>234</v>
      </c>
      <c r="F34" s="16">
        <v>3.88</v>
      </c>
      <c r="G34" s="16">
        <v>0</v>
      </c>
      <c r="H34" s="16">
        <f>F34*G34</f>
        <v>0</v>
      </c>
    </row>
    <row r="35" spans="1:10" ht="32.25" customHeight="1">
      <c r="A35" s="10"/>
      <c r="B35" s="14"/>
      <c r="C35" s="22"/>
      <c r="D35" s="119" t="str">
        <f>"OGÓŁEM: "&amp;D23&amp;""</f>
        <v>OGÓŁEM: PODBUDOWY</v>
      </c>
      <c r="E35" s="119"/>
      <c r="F35" s="119"/>
      <c r="G35" s="119"/>
      <c r="H35" s="76">
        <f>H25+H27+H29+H30+H32+H34</f>
        <v>0</v>
      </c>
      <c r="I35" s="75"/>
      <c r="J35" s="75"/>
    </row>
    <row r="36" spans="1:12" s="55" customFormat="1" ht="30" customHeight="1">
      <c r="A36" s="47" t="s">
        <v>256</v>
      </c>
      <c r="B36" s="47" t="s">
        <v>37</v>
      </c>
      <c r="C36" s="51"/>
      <c r="D36" s="47" t="s">
        <v>38</v>
      </c>
      <c r="E36" s="47" t="s">
        <v>21</v>
      </c>
      <c r="F36" s="43" t="s">
        <v>21</v>
      </c>
      <c r="G36" s="47" t="s">
        <v>21</v>
      </c>
      <c r="H36" s="47" t="s">
        <v>21</v>
      </c>
      <c r="L36" s="58"/>
    </row>
    <row r="37" spans="1:8" ht="30" customHeight="1">
      <c r="A37" s="14" t="s">
        <v>21</v>
      </c>
      <c r="B37" s="14" t="s">
        <v>39</v>
      </c>
      <c r="C37" s="22"/>
      <c r="D37" s="23" t="s">
        <v>40</v>
      </c>
      <c r="E37" s="14" t="s">
        <v>21</v>
      </c>
      <c r="F37" s="27" t="s">
        <v>21</v>
      </c>
      <c r="G37" s="16" t="s">
        <v>21</v>
      </c>
      <c r="H37" s="16" t="s">
        <v>21</v>
      </c>
    </row>
    <row r="38" spans="1:8" ht="38.25">
      <c r="A38" s="10">
        <f>A34+1</f>
        <v>13</v>
      </c>
      <c r="B38" s="10" t="s">
        <v>39</v>
      </c>
      <c r="C38" s="24" t="s">
        <v>43</v>
      </c>
      <c r="D38" s="15" t="s">
        <v>211</v>
      </c>
      <c r="E38" s="25" t="s">
        <v>108</v>
      </c>
      <c r="F38" s="11">
        <v>108.5</v>
      </c>
      <c r="G38" s="16">
        <v>0</v>
      </c>
      <c r="H38" s="16">
        <f>F38*G38</f>
        <v>0</v>
      </c>
    </row>
    <row r="39" spans="1:8" ht="30" customHeight="1">
      <c r="A39" s="10">
        <f>A38+1</f>
        <v>14</v>
      </c>
      <c r="B39" s="10" t="s">
        <v>39</v>
      </c>
      <c r="C39" s="24" t="s">
        <v>175</v>
      </c>
      <c r="D39" s="15" t="s">
        <v>212</v>
      </c>
      <c r="E39" s="25" t="s">
        <v>108</v>
      </c>
      <c r="F39" s="11">
        <v>108.5</v>
      </c>
      <c r="G39" s="16">
        <v>0</v>
      </c>
      <c r="H39" s="16">
        <f>F39*G39</f>
        <v>0</v>
      </c>
    </row>
    <row r="40" spans="1:8" ht="30" customHeight="1">
      <c r="A40" s="10">
        <f>A39+1</f>
        <v>15</v>
      </c>
      <c r="B40" s="14" t="s">
        <v>235</v>
      </c>
      <c r="C40" s="83"/>
      <c r="D40" s="23" t="s">
        <v>236</v>
      </c>
      <c r="E40" s="72" t="s">
        <v>21</v>
      </c>
      <c r="F40" s="72" t="s">
        <v>21</v>
      </c>
      <c r="G40" s="72" t="s">
        <v>21</v>
      </c>
      <c r="H40" s="84" t="s">
        <v>21</v>
      </c>
    </row>
    <row r="41" spans="1:8" ht="40.5" customHeight="1">
      <c r="A41" s="10"/>
      <c r="B41" s="10" t="s">
        <v>235</v>
      </c>
      <c r="C41" s="24" t="s">
        <v>100</v>
      </c>
      <c r="D41" s="15" t="s">
        <v>237</v>
      </c>
      <c r="E41" s="25" t="s">
        <v>160</v>
      </c>
      <c r="F41" s="11">
        <v>22.54</v>
      </c>
      <c r="G41" s="11">
        <v>0</v>
      </c>
      <c r="H41" s="11">
        <f>F41*G41</f>
        <v>0</v>
      </c>
    </row>
    <row r="42" spans="1:10" ht="32.25" customHeight="1">
      <c r="A42" s="10"/>
      <c r="B42" s="14"/>
      <c r="C42" s="22"/>
      <c r="D42" s="119" t="str">
        <f>"OGÓŁEM: "&amp;D36&amp;""</f>
        <v>OGÓŁEM: NAWIERZCHNIE</v>
      </c>
      <c r="E42" s="119"/>
      <c r="F42" s="119"/>
      <c r="G42" s="119"/>
      <c r="H42" s="76">
        <f>H38+H39+H41</f>
        <v>0</v>
      </c>
      <c r="J42" s="75"/>
    </row>
    <row r="43" spans="1:10" ht="32.25" customHeight="1">
      <c r="A43" s="47" t="s">
        <v>257</v>
      </c>
      <c r="B43" s="47" t="s">
        <v>213</v>
      </c>
      <c r="C43" s="51"/>
      <c r="D43" s="47" t="s">
        <v>214</v>
      </c>
      <c r="E43" s="47" t="s">
        <v>21</v>
      </c>
      <c r="F43" s="43" t="s">
        <v>21</v>
      </c>
      <c r="G43" s="47" t="s">
        <v>21</v>
      </c>
      <c r="H43" s="47" t="s">
        <v>21</v>
      </c>
      <c r="J43" s="103"/>
    </row>
    <row r="44" spans="1:10" ht="32.25" customHeight="1">
      <c r="A44" s="85" t="s">
        <v>21</v>
      </c>
      <c r="B44" s="14" t="s">
        <v>215</v>
      </c>
      <c r="C44" s="22"/>
      <c r="D44" s="23" t="s">
        <v>216</v>
      </c>
      <c r="E44" s="14" t="s">
        <v>21</v>
      </c>
      <c r="F44" s="14" t="s">
        <v>21</v>
      </c>
      <c r="G44" s="16" t="s">
        <v>21</v>
      </c>
      <c r="H44" s="16" t="s">
        <v>21</v>
      </c>
      <c r="J44" s="103"/>
    </row>
    <row r="45" spans="1:10" ht="32.25" customHeight="1">
      <c r="A45" s="73">
        <f>A40+1</f>
        <v>16</v>
      </c>
      <c r="B45" s="10" t="s">
        <v>215</v>
      </c>
      <c r="C45" s="24" t="s">
        <v>217</v>
      </c>
      <c r="D45" s="15" t="s">
        <v>218</v>
      </c>
      <c r="E45" s="25" t="s">
        <v>108</v>
      </c>
      <c r="F45" s="11">
        <v>6.4</v>
      </c>
      <c r="G45" s="16">
        <v>0</v>
      </c>
      <c r="H45" s="16">
        <f>F45*G45</f>
        <v>0</v>
      </c>
      <c r="J45" s="103"/>
    </row>
    <row r="46" spans="1:10" ht="32.25" customHeight="1">
      <c r="A46" s="73">
        <f>A45+1</f>
        <v>17</v>
      </c>
      <c r="B46" s="10" t="s">
        <v>215</v>
      </c>
      <c r="C46" s="24">
        <v>22</v>
      </c>
      <c r="D46" s="15" t="s">
        <v>219</v>
      </c>
      <c r="E46" s="25" t="s">
        <v>108</v>
      </c>
      <c r="F46" s="11">
        <v>55.5</v>
      </c>
      <c r="G46" s="16">
        <v>0</v>
      </c>
      <c r="H46" s="16">
        <f>F46*G46</f>
        <v>0</v>
      </c>
      <c r="J46" s="103"/>
    </row>
    <row r="47" spans="1:10" ht="42" customHeight="1">
      <c r="A47" s="73">
        <f>A46+1</f>
        <v>18</v>
      </c>
      <c r="B47" s="10" t="s">
        <v>220</v>
      </c>
      <c r="C47" s="24" t="s">
        <v>221</v>
      </c>
      <c r="D47" s="15" t="s">
        <v>222</v>
      </c>
      <c r="E47" s="25" t="s">
        <v>108</v>
      </c>
      <c r="F47" s="11">
        <v>6.5</v>
      </c>
      <c r="G47" s="16">
        <v>0</v>
      </c>
      <c r="H47" s="16">
        <f>F47*G47</f>
        <v>0</v>
      </c>
      <c r="J47" s="103"/>
    </row>
    <row r="48" spans="1:10" ht="32.25" customHeight="1">
      <c r="A48" s="81"/>
      <c r="B48" s="79"/>
      <c r="C48" s="80"/>
      <c r="D48" s="119" t="str">
        <f>"OGÓŁEM: "&amp;D43&amp;""</f>
        <v>OGÓŁEM: ROBOTY WYKOŃCZENIOWE</v>
      </c>
      <c r="E48" s="119"/>
      <c r="F48" s="119"/>
      <c r="G48" s="119"/>
      <c r="H48" s="76">
        <f>H45+H46+H47</f>
        <v>0</v>
      </c>
      <c r="J48" s="103"/>
    </row>
    <row r="49" spans="1:12" s="55" customFormat="1" ht="30" customHeight="1">
      <c r="A49" s="47" t="s">
        <v>258</v>
      </c>
      <c r="B49" s="47" t="s">
        <v>2</v>
      </c>
      <c r="C49" s="51"/>
      <c r="D49" s="47" t="s">
        <v>3</v>
      </c>
      <c r="E49" s="47" t="s">
        <v>21</v>
      </c>
      <c r="F49" s="43" t="s">
        <v>21</v>
      </c>
      <c r="G49" s="47" t="s">
        <v>21</v>
      </c>
      <c r="H49" s="47" t="s">
        <v>21</v>
      </c>
      <c r="L49" s="58"/>
    </row>
    <row r="50" spans="1:8" ht="30" customHeight="1">
      <c r="A50" s="14" t="s">
        <v>21</v>
      </c>
      <c r="B50" s="14" t="s">
        <v>4</v>
      </c>
      <c r="C50" s="22"/>
      <c r="D50" s="23" t="s">
        <v>5</v>
      </c>
      <c r="E50" s="14" t="s">
        <v>21</v>
      </c>
      <c r="F50" s="27" t="s">
        <v>21</v>
      </c>
      <c r="G50" s="16" t="s">
        <v>21</v>
      </c>
      <c r="H50" s="16" t="s">
        <v>21</v>
      </c>
    </row>
    <row r="51" spans="1:8" ht="30" customHeight="1">
      <c r="A51" s="10">
        <f>A47+1</f>
        <v>19</v>
      </c>
      <c r="B51" s="10" t="s">
        <v>4</v>
      </c>
      <c r="C51" s="24">
        <v>11</v>
      </c>
      <c r="D51" s="15" t="s">
        <v>155</v>
      </c>
      <c r="E51" s="25" t="s">
        <v>10</v>
      </c>
      <c r="F51" s="16">
        <v>28</v>
      </c>
      <c r="G51" s="16">
        <v>0</v>
      </c>
      <c r="H51" s="16">
        <f>F51*G51</f>
        <v>0</v>
      </c>
    </row>
    <row r="52" spans="1:10" ht="32.25" customHeight="1">
      <c r="A52" s="10"/>
      <c r="B52" s="14"/>
      <c r="C52" s="22"/>
      <c r="D52" s="119" t="str">
        <f>"OGÓŁEM: "&amp;D49&amp;""</f>
        <v>OGÓŁEM: OZNAKOWANIE I URZĄDZENIA BEZPIECZEŃSTWA RUCHU</v>
      </c>
      <c r="E52" s="119"/>
      <c r="F52" s="119"/>
      <c r="G52" s="119"/>
      <c r="H52" s="76">
        <f>H51</f>
        <v>0</v>
      </c>
      <c r="J52" s="75"/>
    </row>
    <row r="53" spans="1:12" s="55" customFormat="1" ht="30" customHeight="1">
      <c r="A53" s="47" t="s">
        <v>259</v>
      </c>
      <c r="B53" s="47" t="s">
        <v>51</v>
      </c>
      <c r="C53" s="51"/>
      <c r="D53" s="47" t="s">
        <v>52</v>
      </c>
      <c r="E53" s="47" t="s">
        <v>21</v>
      </c>
      <c r="F53" s="43" t="s">
        <v>21</v>
      </c>
      <c r="G53" s="47" t="s">
        <v>21</v>
      </c>
      <c r="H53" s="47" t="s">
        <v>21</v>
      </c>
      <c r="L53" s="58"/>
    </row>
    <row r="54" spans="1:8" ht="30" customHeight="1">
      <c r="A54" s="14" t="s">
        <v>21</v>
      </c>
      <c r="B54" s="14" t="s">
        <v>90</v>
      </c>
      <c r="C54" s="22"/>
      <c r="D54" s="23" t="s">
        <v>89</v>
      </c>
      <c r="E54" s="14" t="s">
        <v>21</v>
      </c>
      <c r="F54" s="27" t="s">
        <v>21</v>
      </c>
      <c r="G54" s="16" t="s">
        <v>21</v>
      </c>
      <c r="H54" s="16" t="s">
        <v>21</v>
      </c>
    </row>
    <row r="55" spans="1:13" ht="30" customHeight="1">
      <c r="A55" s="10">
        <f>A51+1</f>
        <v>20</v>
      </c>
      <c r="B55" s="10" t="s">
        <v>53</v>
      </c>
      <c r="C55" s="24" t="s">
        <v>68</v>
      </c>
      <c r="D55" s="15" t="s">
        <v>91</v>
      </c>
      <c r="E55" s="25" t="s">
        <v>10</v>
      </c>
      <c r="F55" s="16">
        <v>20</v>
      </c>
      <c r="G55" s="16">
        <v>0</v>
      </c>
      <c r="H55" s="16">
        <f>F55*G55</f>
        <v>0</v>
      </c>
      <c r="L55" s="58" t="s">
        <v>116</v>
      </c>
      <c r="M55" s="17">
        <v>5</v>
      </c>
    </row>
    <row r="56" spans="1:11" ht="30" customHeight="1">
      <c r="A56" s="85" t="s">
        <v>21</v>
      </c>
      <c r="B56" s="14" t="s">
        <v>224</v>
      </c>
      <c r="C56" s="22"/>
      <c r="D56" s="23" t="s">
        <v>225</v>
      </c>
      <c r="E56" s="14" t="s">
        <v>21</v>
      </c>
      <c r="F56" s="14" t="s">
        <v>21</v>
      </c>
      <c r="G56" s="16" t="s">
        <v>21</v>
      </c>
      <c r="H56" s="16" t="s">
        <v>21</v>
      </c>
      <c r="J56" s="104"/>
      <c r="K56" s="104"/>
    </row>
    <row r="57" spans="1:11" ht="30" customHeight="1">
      <c r="A57" s="73">
        <f>A55+1</f>
        <v>21</v>
      </c>
      <c r="B57" s="10" t="s">
        <v>224</v>
      </c>
      <c r="C57" s="24">
        <v>12</v>
      </c>
      <c r="D57" s="15" t="s">
        <v>226</v>
      </c>
      <c r="E57" s="25" t="s">
        <v>10</v>
      </c>
      <c r="F57" s="11">
        <v>9.6</v>
      </c>
      <c r="G57" s="78">
        <v>0</v>
      </c>
      <c r="H57" s="16">
        <f>F57*G57</f>
        <v>0</v>
      </c>
      <c r="J57" s="104"/>
      <c r="K57" s="104"/>
    </row>
    <row r="58" spans="1:10" ht="32.25" customHeight="1">
      <c r="A58" s="10"/>
      <c r="B58" s="14"/>
      <c r="C58" s="22"/>
      <c r="D58" s="119" t="str">
        <f>"OGÓŁEM: "&amp;D53&amp;""</f>
        <v>OGÓŁEM: ELEMENTY ULIC</v>
      </c>
      <c r="E58" s="119"/>
      <c r="F58" s="119"/>
      <c r="G58" s="119"/>
      <c r="H58" s="76">
        <f>H51+H55+H57</f>
        <v>0</v>
      </c>
      <c r="J58" s="75"/>
    </row>
    <row r="59" spans="1:10" ht="30" customHeight="1">
      <c r="A59" s="116" t="str">
        <f>"OGÓŁEM: "&amp;B7&amp;""</f>
        <v>OGÓŁEM: ROBOTY DROGOWE</v>
      </c>
      <c r="B59" s="116"/>
      <c r="C59" s="116"/>
      <c r="D59" s="116"/>
      <c r="E59" s="116"/>
      <c r="F59" s="116"/>
      <c r="G59" s="116"/>
      <c r="H59" s="43">
        <f>H16+H22+H35+H42+H48+H52+H58</f>
        <v>0</v>
      </c>
      <c r="J59" s="75"/>
    </row>
    <row r="60" spans="1:8" ht="30" customHeight="1">
      <c r="A60" s="71">
        <v>2</v>
      </c>
      <c r="B60" s="117" t="s">
        <v>41</v>
      </c>
      <c r="C60" s="117"/>
      <c r="D60" s="117"/>
      <c r="E60" s="117"/>
      <c r="F60" s="117"/>
      <c r="G60" s="117"/>
      <c r="H60" s="118"/>
    </row>
    <row r="61" spans="1:12" ht="30" customHeight="1">
      <c r="A61" s="47" t="s">
        <v>21</v>
      </c>
      <c r="B61" s="47" t="s">
        <v>161</v>
      </c>
      <c r="C61" s="51"/>
      <c r="D61" s="47" t="s">
        <v>162</v>
      </c>
      <c r="E61" s="47" t="s">
        <v>21</v>
      </c>
      <c r="F61" s="47" t="s">
        <v>21</v>
      </c>
      <c r="G61" s="47" t="s">
        <v>21</v>
      </c>
      <c r="H61" s="47" t="s">
        <v>21</v>
      </c>
      <c r="L61" s="17"/>
    </row>
    <row r="62" spans="1:12" ht="30" customHeight="1">
      <c r="A62" s="47" t="s">
        <v>176</v>
      </c>
      <c r="B62" s="47" t="s">
        <v>163</v>
      </c>
      <c r="C62" s="47"/>
      <c r="D62" s="47" t="s">
        <v>164</v>
      </c>
      <c r="E62" s="47" t="s">
        <v>21</v>
      </c>
      <c r="F62" s="43" t="s">
        <v>21</v>
      </c>
      <c r="G62" s="47" t="s">
        <v>21</v>
      </c>
      <c r="H62" s="47" t="s">
        <v>21</v>
      </c>
      <c r="L62" s="17"/>
    </row>
    <row r="63" spans="1:12" ht="30" customHeight="1">
      <c r="A63" s="40" t="s">
        <v>21</v>
      </c>
      <c r="B63" s="40" t="s">
        <v>165</v>
      </c>
      <c r="C63" s="56"/>
      <c r="D63" s="41" t="s">
        <v>269</v>
      </c>
      <c r="E63" s="40" t="s">
        <v>21</v>
      </c>
      <c r="F63" s="40" t="s">
        <v>21</v>
      </c>
      <c r="G63" s="40" t="s">
        <v>21</v>
      </c>
      <c r="H63" s="40" t="s">
        <v>21</v>
      </c>
      <c r="L63" s="17"/>
    </row>
    <row r="64" spans="1:12" ht="30" customHeight="1">
      <c r="A64" s="10">
        <f>A57+1</f>
        <v>22</v>
      </c>
      <c r="B64" s="69" t="s">
        <v>165</v>
      </c>
      <c r="C64" s="24" t="s">
        <v>134</v>
      </c>
      <c r="D64" s="15" t="s">
        <v>166</v>
      </c>
      <c r="E64" s="25" t="s">
        <v>109</v>
      </c>
      <c r="F64" s="11">
        <v>9.2</v>
      </c>
      <c r="G64" s="16">
        <v>0</v>
      </c>
      <c r="H64" s="16">
        <f>F64*G64</f>
        <v>0</v>
      </c>
      <c r="L64" s="17"/>
    </row>
    <row r="65" spans="1:12" ht="30" customHeight="1">
      <c r="A65" s="10">
        <f>A64+1</f>
        <v>23</v>
      </c>
      <c r="B65" s="69" t="s">
        <v>165</v>
      </c>
      <c r="C65" s="24" t="s">
        <v>101</v>
      </c>
      <c r="D65" s="15" t="s">
        <v>227</v>
      </c>
      <c r="E65" s="25" t="s">
        <v>10</v>
      </c>
      <c r="F65" s="11">
        <v>21.12</v>
      </c>
      <c r="G65" s="16">
        <v>0</v>
      </c>
      <c r="H65" s="16">
        <f>F65*G65</f>
        <v>0</v>
      </c>
      <c r="L65" s="17"/>
    </row>
    <row r="66" spans="1:12" ht="30" customHeight="1">
      <c r="A66" s="10">
        <f>A65+1</f>
        <v>24</v>
      </c>
      <c r="B66" s="69" t="s">
        <v>165</v>
      </c>
      <c r="C66" s="24" t="s">
        <v>117</v>
      </c>
      <c r="D66" s="15" t="s">
        <v>167</v>
      </c>
      <c r="E66" s="25" t="s">
        <v>12</v>
      </c>
      <c r="F66" s="11">
        <v>838</v>
      </c>
      <c r="G66" s="16">
        <v>0</v>
      </c>
      <c r="H66" s="16">
        <f>F66*G66</f>
        <v>0</v>
      </c>
      <c r="L66" s="17"/>
    </row>
    <row r="67" spans="1:12" ht="32.25" customHeight="1">
      <c r="A67" s="10"/>
      <c r="B67" s="14"/>
      <c r="C67" s="22"/>
      <c r="D67" s="119" t="str">
        <f>"OGÓŁEM: "&amp;D61&amp;""</f>
        <v>OGÓŁEM: FUNDAMENTY</v>
      </c>
      <c r="E67" s="119"/>
      <c r="F67" s="119"/>
      <c r="G67" s="119"/>
      <c r="H67" s="76">
        <f>H64+H65+H66</f>
        <v>0</v>
      </c>
      <c r="J67" s="75"/>
      <c r="L67" s="17"/>
    </row>
    <row r="68" spans="1:12" s="55" customFormat="1" ht="30" customHeight="1">
      <c r="A68" s="47" t="s">
        <v>21</v>
      </c>
      <c r="B68" s="47" t="s">
        <v>132</v>
      </c>
      <c r="C68" s="51"/>
      <c r="D68" s="47" t="s">
        <v>138</v>
      </c>
      <c r="E68" s="47" t="s">
        <v>21</v>
      </c>
      <c r="F68" s="43" t="s">
        <v>21</v>
      </c>
      <c r="G68" s="47" t="s">
        <v>21</v>
      </c>
      <c r="H68" s="47" t="s">
        <v>21</v>
      </c>
      <c r="J68" s="103"/>
      <c r="L68" s="58"/>
    </row>
    <row r="69" spans="1:12" s="55" customFormat="1" ht="30" customHeight="1">
      <c r="A69" s="47" t="s">
        <v>178</v>
      </c>
      <c r="B69" s="47" t="s">
        <v>135</v>
      </c>
      <c r="C69" s="51"/>
      <c r="D69" s="47" t="s">
        <v>136</v>
      </c>
      <c r="E69" s="47" t="s">
        <v>21</v>
      </c>
      <c r="F69" s="43" t="s">
        <v>21</v>
      </c>
      <c r="G69" s="47" t="s">
        <v>21</v>
      </c>
      <c r="H69" s="47" t="s">
        <v>21</v>
      </c>
      <c r="J69" s="103"/>
      <c r="L69" s="58"/>
    </row>
    <row r="70" spans="1:10" ht="30" customHeight="1">
      <c r="A70" s="14" t="s">
        <v>21</v>
      </c>
      <c r="B70" s="14" t="s">
        <v>99</v>
      </c>
      <c r="C70" s="22"/>
      <c r="D70" s="23" t="s">
        <v>260</v>
      </c>
      <c r="E70" s="14" t="s">
        <v>21</v>
      </c>
      <c r="F70" s="27" t="s">
        <v>21</v>
      </c>
      <c r="G70" s="40" t="s">
        <v>21</v>
      </c>
      <c r="H70" s="40" t="s">
        <v>21</v>
      </c>
      <c r="J70" s="103"/>
    </row>
    <row r="71" spans="1:10" ht="30" customHeight="1">
      <c r="A71" s="10">
        <f>A66+1</f>
        <v>25</v>
      </c>
      <c r="B71" s="10" t="s">
        <v>99</v>
      </c>
      <c r="C71" s="24" t="s">
        <v>100</v>
      </c>
      <c r="D71" s="15" t="s">
        <v>261</v>
      </c>
      <c r="E71" s="25" t="s">
        <v>109</v>
      </c>
      <c r="F71" s="16">
        <v>2.7</v>
      </c>
      <c r="G71" s="16">
        <v>0</v>
      </c>
      <c r="H71" s="16">
        <f>F71*G71</f>
        <v>0</v>
      </c>
      <c r="J71" s="103"/>
    </row>
    <row r="72" spans="1:10" ht="38.25">
      <c r="A72" s="10">
        <f>A71+1</f>
        <v>26</v>
      </c>
      <c r="B72" s="10" t="s">
        <v>99</v>
      </c>
      <c r="C72" s="24" t="s">
        <v>168</v>
      </c>
      <c r="D72" s="15" t="s">
        <v>169</v>
      </c>
      <c r="E72" s="25" t="s">
        <v>10</v>
      </c>
      <c r="F72" s="16">
        <v>24</v>
      </c>
      <c r="G72" s="16">
        <v>0</v>
      </c>
      <c r="H72" s="16">
        <f>F72*G72</f>
        <v>0</v>
      </c>
      <c r="J72" s="103"/>
    </row>
    <row r="73" spans="1:10" ht="30" customHeight="1">
      <c r="A73" s="10">
        <f>A72+1</f>
        <v>27</v>
      </c>
      <c r="B73" s="10" t="s">
        <v>99</v>
      </c>
      <c r="C73" s="24" t="s">
        <v>117</v>
      </c>
      <c r="D73" s="15" t="s">
        <v>170</v>
      </c>
      <c r="E73" s="25" t="s">
        <v>12</v>
      </c>
      <c r="F73" s="16">
        <v>630</v>
      </c>
      <c r="G73" s="16">
        <v>0</v>
      </c>
      <c r="H73" s="16">
        <f>F73*G73</f>
        <v>0</v>
      </c>
      <c r="J73" s="103"/>
    </row>
    <row r="74" spans="1:10" ht="25.5">
      <c r="A74" s="14" t="s">
        <v>21</v>
      </c>
      <c r="B74" s="14" t="s">
        <v>238</v>
      </c>
      <c r="C74" s="40"/>
      <c r="D74" s="23" t="s">
        <v>243</v>
      </c>
      <c r="E74" s="40" t="s">
        <v>21</v>
      </c>
      <c r="F74" s="86" t="s">
        <v>21</v>
      </c>
      <c r="G74" s="40" t="s">
        <v>21</v>
      </c>
      <c r="H74" s="40" t="s">
        <v>21</v>
      </c>
      <c r="J74" s="82"/>
    </row>
    <row r="75" spans="1:10" ht="30" customHeight="1">
      <c r="A75" s="10">
        <f>A73+1</f>
        <v>28</v>
      </c>
      <c r="B75" s="10" t="s">
        <v>239</v>
      </c>
      <c r="C75" s="24" t="s">
        <v>68</v>
      </c>
      <c r="D75" s="15" t="s">
        <v>244</v>
      </c>
      <c r="E75" s="25" t="s">
        <v>108</v>
      </c>
      <c r="F75" s="16">
        <v>15</v>
      </c>
      <c r="G75" s="16">
        <v>0</v>
      </c>
      <c r="H75" s="16">
        <f>F75*G75</f>
        <v>0</v>
      </c>
      <c r="J75" s="82"/>
    </row>
    <row r="76" spans="1:10" ht="32.25" customHeight="1">
      <c r="A76" s="10"/>
      <c r="B76" s="14"/>
      <c r="C76" s="22"/>
      <c r="D76" s="119" t="str">
        <f>"OGÓŁEM: "&amp;D68&amp;""</f>
        <v>OGÓŁEM: KORPUSY PODPÓR</v>
      </c>
      <c r="E76" s="119"/>
      <c r="F76" s="119"/>
      <c r="G76" s="119"/>
      <c r="H76" s="76">
        <f>-H71+H72+H73+H75</f>
        <v>0</v>
      </c>
      <c r="J76" s="75"/>
    </row>
    <row r="77" spans="1:12" s="55" customFormat="1" ht="30" customHeight="1">
      <c r="A77" s="47" t="s">
        <v>179</v>
      </c>
      <c r="B77" s="47" t="s">
        <v>76</v>
      </c>
      <c r="C77" s="51"/>
      <c r="D77" s="47" t="s">
        <v>77</v>
      </c>
      <c r="E77" s="47" t="s">
        <v>21</v>
      </c>
      <c r="F77" s="43" t="s">
        <v>21</v>
      </c>
      <c r="G77" s="47" t="s">
        <v>21</v>
      </c>
      <c r="H77" s="47" t="s">
        <v>21</v>
      </c>
      <c r="L77" s="58"/>
    </row>
    <row r="78" spans="1:12" s="55" customFormat="1" ht="30" customHeight="1">
      <c r="A78" s="14" t="s">
        <v>21</v>
      </c>
      <c r="B78" s="14" t="s">
        <v>250</v>
      </c>
      <c r="C78" s="22"/>
      <c r="D78" s="23" t="s">
        <v>252</v>
      </c>
      <c r="E78" s="72" t="s">
        <v>21</v>
      </c>
      <c r="F78" s="72" t="s">
        <v>21</v>
      </c>
      <c r="G78" s="14" t="s">
        <v>21</v>
      </c>
      <c r="H78" s="14" t="s">
        <v>21</v>
      </c>
      <c r="L78" s="58"/>
    </row>
    <row r="79" spans="1:12" s="55" customFormat="1" ht="30" customHeight="1">
      <c r="A79" s="10">
        <f>A75+1</f>
        <v>29</v>
      </c>
      <c r="B79" s="10" t="s">
        <v>250</v>
      </c>
      <c r="C79" s="24" t="s">
        <v>251</v>
      </c>
      <c r="D79" s="15" t="s">
        <v>253</v>
      </c>
      <c r="E79" s="25" t="s">
        <v>234</v>
      </c>
      <c r="F79" s="16">
        <v>0.16</v>
      </c>
      <c r="G79" s="16">
        <v>0</v>
      </c>
      <c r="H79" s="87">
        <f>F79*G79</f>
        <v>0</v>
      </c>
      <c r="L79" s="58"/>
    </row>
    <row r="80" spans="1:12" s="55" customFormat="1" ht="30" customHeight="1">
      <c r="A80" s="14" t="s">
        <v>21</v>
      </c>
      <c r="B80" s="14" t="s">
        <v>239</v>
      </c>
      <c r="C80" s="14"/>
      <c r="D80" s="23" t="s">
        <v>245</v>
      </c>
      <c r="E80" s="72" t="s">
        <v>21</v>
      </c>
      <c r="F80" s="72" t="s">
        <v>21</v>
      </c>
      <c r="G80" s="14" t="s">
        <v>21</v>
      </c>
      <c r="H80" s="14" t="s">
        <v>21</v>
      </c>
      <c r="L80" s="58"/>
    </row>
    <row r="81" spans="1:12" s="55" customFormat="1" ht="30" customHeight="1">
      <c r="A81" s="10">
        <f>A79+1</f>
        <v>30</v>
      </c>
      <c r="B81" s="10" t="s">
        <v>239</v>
      </c>
      <c r="C81" s="24">
        <v>33</v>
      </c>
      <c r="D81" s="15" t="s">
        <v>246</v>
      </c>
      <c r="E81" s="25" t="s">
        <v>108</v>
      </c>
      <c r="F81" s="11">
        <v>45.46</v>
      </c>
      <c r="G81" s="16">
        <v>0</v>
      </c>
      <c r="H81" s="87">
        <f>F81*G81</f>
        <v>0</v>
      </c>
      <c r="L81" s="58"/>
    </row>
    <row r="82" spans="1:12" s="26" customFormat="1" ht="30" customHeight="1">
      <c r="A82" s="14" t="s">
        <v>21</v>
      </c>
      <c r="B82" s="14" t="s">
        <v>193</v>
      </c>
      <c r="C82" s="72"/>
      <c r="D82" s="23" t="s">
        <v>194</v>
      </c>
      <c r="E82" s="72" t="s">
        <v>21</v>
      </c>
      <c r="F82" s="72" t="s">
        <v>21</v>
      </c>
      <c r="G82" s="14" t="s">
        <v>21</v>
      </c>
      <c r="H82" s="14" t="s">
        <v>21</v>
      </c>
      <c r="L82" s="58"/>
    </row>
    <row r="83" spans="1:8" s="26" customFormat="1" ht="30" customHeight="1">
      <c r="A83" s="14" t="s">
        <v>21</v>
      </c>
      <c r="B83" s="14" t="s">
        <v>192</v>
      </c>
      <c r="C83" s="72"/>
      <c r="D83" s="23" t="s">
        <v>195</v>
      </c>
      <c r="E83" s="72" t="s">
        <v>21</v>
      </c>
      <c r="F83" s="72" t="s">
        <v>21</v>
      </c>
      <c r="G83" s="14" t="s">
        <v>21</v>
      </c>
      <c r="H83" s="14" t="s">
        <v>21</v>
      </c>
    </row>
    <row r="84" spans="1:12" s="26" customFormat="1" ht="31.5" customHeight="1">
      <c r="A84" s="10">
        <f>A81+1</f>
        <v>31</v>
      </c>
      <c r="B84" s="10" t="s">
        <v>199</v>
      </c>
      <c r="C84" s="24" t="s">
        <v>139</v>
      </c>
      <c r="D84" s="15" t="s">
        <v>230</v>
      </c>
      <c r="E84" s="25" t="s">
        <v>108</v>
      </c>
      <c r="F84" s="11">
        <v>48.21</v>
      </c>
      <c r="G84" s="16">
        <v>0</v>
      </c>
      <c r="H84" s="16">
        <f>F84*G84</f>
        <v>0</v>
      </c>
      <c r="L84" s="58"/>
    </row>
    <row r="85" spans="1:12" s="26" customFormat="1" ht="30" customHeight="1">
      <c r="A85" s="10">
        <f>A84+1</f>
        <v>32</v>
      </c>
      <c r="B85" s="10" t="s">
        <v>199</v>
      </c>
      <c r="C85" s="24" t="s">
        <v>139</v>
      </c>
      <c r="D85" s="15" t="s">
        <v>229</v>
      </c>
      <c r="E85" s="25" t="s">
        <v>108</v>
      </c>
      <c r="F85" s="11">
        <v>48.21</v>
      </c>
      <c r="G85" s="16">
        <v>0</v>
      </c>
      <c r="H85" s="16">
        <f>F85*G85</f>
        <v>0</v>
      </c>
      <c r="L85" s="58"/>
    </row>
    <row r="86" spans="1:16" ht="32.25" customHeight="1">
      <c r="A86" s="10"/>
      <c r="B86" s="14"/>
      <c r="C86" s="22"/>
      <c r="D86" s="119" t="str">
        <f>"OGÓŁEM: "&amp;D77&amp;""</f>
        <v>OGÓŁEM: USTROJE NOŚNE</v>
      </c>
      <c r="E86" s="119"/>
      <c r="F86" s="119"/>
      <c r="G86" s="119"/>
      <c r="H86" s="76">
        <f>H79+H81+H84+H85</f>
        <v>0</v>
      </c>
      <c r="J86" s="75"/>
      <c r="K86" s="26"/>
      <c r="M86" s="26"/>
      <c r="N86" s="26"/>
      <c r="O86" s="26"/>
      <c r="P86" s="26"/>
    </row>
    <row r="87" spans="1:8" s="55" customFormat="1" ht="30" customHeight="1">
      <c r="A87" s="47" t="s">
        <v>180</v>
      </c>
      <c r="B87" s="47" t="s">
        <v>140</v>
      </c>
      <c r="C87" s="51"/>
      <c r="D87" s="47" t="s">
        <v>141</v>
      </c>
      <c r="E87" s="47" t="s">
        <v>21</v>
      </c>
      <c r="F87" s="43" t="s">
        <v>21</v>
      </c>
      <c r="G87" s="47" t="s">
        <v>21</v>
      </c>
      <c r="H87" s="47" t="s">
        <v>21</v>
      </c>
    </row>
    <row r="88" spans="1:8" s="26" customFormat="1" ht="31.5" customHeight="1">
      <c r="A88" s="14" t="s">
        <v>21</v>
      </c>
      <c r="B88" s="14" t="s">
        <v>142</v>
      </c>
      <c r="C88" s="14"/>
      <c r="D88" s="23" t="s">
        <v>143</v>
      </c>
      <c r="E88" s="14" t="s">
        <v>21</v>
      </c>
      <c r="F88" s="27" t="s">
        <v>21</v>
      </c>
      <c r="G88" s="14" t="s">
        <v>21</v>
      </c>
      <c r="H88" s="14" t="s">
        <v>21</v>
      </c>
    </row>
    <row r="89" spans="1:14" s="26" customFormat="1" ht="34.5" customHeight="1">
      <c r="A89" s="73">
        <f>A85+1</f>
        <v>33</v>
      </c>
      <c r="B89" s="10" t="s">
        <v>196</v>
      </c>
      <c r="C89" s="24" t="s">
        <v>197</v>
      </c>
      <c r="D89" s="74" t="s">
        <v>198</v>
      </c>
      <c r="E89" s="25" t="s">
        <v>109</v>
      </c>
      <c r="F89" s="11">
        <v>12</v>
      </c>
      <c r="G89" s="78">
        <v>0</v>
      </c>
      <c r="H89" s="16">
        <f>F89*G89</f>
        <v>0</v>
      </c>
      <c r="L89" s="58" t="s">
        <v>184</v>
      </c>
      <c r="M89" s="26">
        <v>0.32</v>
      </c>
      <c r="N89" s="26" t="s">
        <v>185</v>
      </c>
    </row>
    <row r="90" spans="1:14" s="26" customFormat="1" ht="30" customHeight="1">
      <c r="A90" s="73">
        <f>A89+1</f>
        <v>34</v>
      </c>
      <c r="B90" s="10" t="s">
        <v>196</v>
      </c>
      <c r="C90" s="24" t="s">
        <v>62</v>
      </c>
      <c r="D90" s="74" t="s">
        <v>262</v>
      </c>
      <c r="E90" s="25" t="s">
        <v>10</v>
      </c>
      <c r="F90" s="11">
        <v>26.4</v>
      </c>
      <c r="G90" s="78">
        <v>0</v>
      </c>
      <c r="H90" s="16">
        <f>F90*G90</f>
        <v>0</v>
      </c>
      <c r="L90" s="58" t="s">
        <v>137</v>
      </c>
      <c r="M90" s="26">
        <v>184</v>
      </c>
      <c r="N90" s="26">
        <v>56</v>
      </c>
    </row>
    <row r="91" spans="1:12" s="26" customFormat="1" ht="30" customHeight="1">
      <c r="A91" s="10">
        <f>A90+1</f>
        <v>35</v>
      </c>
      <c r="B91" s="10" t="s">
        <v>142</v>
      </c>
      <c r="C91" s="24" t="s">
        <v>118</v>
      </c>
      <c r="D91" s="15" t="s">
        <v>144</v>
      </c>
      <c r="E91" s="25" t="s">
        <v>12</v>
      </c>
      <c r="F91" s="16">
        <v>1454</v>
      </c>
      <c r="G91" s="16">
        <v>0</v>
      </c>
      <c r="H91" s="16">
        <f>F91*G91</f>
        <v>0</v>
      </c>
      <c r="L91" s="58"/>
    </row>
    <row r="92" spans="1:16" ht="32.25" customHeight="1">
      <c r="A92" s="10"/>
      <c r="B92" s="14"/>
      <c r="C92" s="22"/>
      <c r="D92" s="119" t="str">
        <f>"OGÓŁEM: "&amp;D87&amp;""</f>
        <v>OGÓŁEM: PŁYTY POMOSTU ZESPOLONE Z KONSTRUKCJĄ STALOWĄ</v>
      </c>
      <c r="E92" s="119"/>
      <c r="F92" s="119"/>
      <c r="G92" s="119"/>
      <c r="H92" s="76">
        <f>H89+H90+H91</f>
        <v>0</v>
      </c>
      <c r="J92" s="75"/>
      <c r="K92" s="26"/>
      <c r="M92" s="26"/>
      <c r="N92" s="26"/>
      <c r="O92" s="26"/>
      <c r="P92" s="26"/>
    </row>
    <row r="93" spans="1:12" s="55" customFormat="1" ht="30" customHeight="1">
      <c r="A93" s="47" t="s">
        <v>209</v>
      </c>
      <c r="B93" s="47" t="s">
        <v>119</v>
      </c>
      <c r="C93" s="51"/>
      <c r="D93" s="47" t="s">
        <v>120</v>
      </c>
      <c r="E93" s="47" t="s">
        <v>21</v>
      </c>
      <c r="F93" s="43" t="s">
        <v>21</v>
      </c>
      <c r="G93" s="47" t="s">
        <v>21</v>
      </c>
      <c r="H93" s="47" t="s">
        <v>21</v>
      </c>
      <c r="L93" s="58"/>
    </row>
    <row r="94" spans="1:13" s="26" customFormat="1" ht="30" customHeight="1">
      <c r="A94" s="14" t="s">
        <v>21</v>
      </c>
      <c r="B94" s="14" t="s">
        <v>122</v>
      </c>
      <c r="C94" s="22"/>
      <c r="D94" s="23" t="s">
        <v>121</v>
      </c>
      <c r="E94" s="14" t="s">
        <v>21</v>
      </c>
      <c r="F94" s="27" t="s">
        <v>21</v>
      </c>
      <c r="G94" s="14" t="s">
        <v>21</v>
      </c>
      <c r="H94" s="14" t="s">
        <v>21</v>
      </c>
      <c r="I94" s="17"/>
      <c r="L94" s="58" t="s">
        <v>115</v>
      </c>
      <c r="M94" s="17">
        <v>2</v>
      </c>
    </row>
    <row r="95" spans="1:14" s="26" customFormat="1" ht="30" customHeight="1">
      <c r="A95" s="10">
        <f>A91+1</f>
        <v>36</v>
      </c>
      <c r="B95" s="10" t="s">
        <v>122</v>
      </c>
      <c r="C95" s="24" t="s">
        <v>105</v>
      </c>
      <c r="D95" s="15" t="s">
        <v>263</v>
      </c>
      <c r="E95" s="25" t="s">
        <v>12</v>
      </c>
      <c r="F95" s="16">
        <v>58.4</v>
      </c>
      <c r="G95" s="16">
        <v>0</v>
      </c>
      <c r="H95" s="16">
        <f>F95*G95</f>
        <v>0</v>
      </c>
      <c r="L95" s="58" t="s">
        <v>128</v>
      </c>
      <c r="M95" s="26">
        <v>13</v>
      </c>
      <c r="N95" s="26" t="s">
        <v>73</v>
      </c>
    </row>
    <row r="96" spans="1:16" ht="32.25" customHeight="1">
      <c r="A96" s="10"/>
      <c r="B96" s="14"/>
      <c r="C96" s="22"/>
      <c r="D96" s="119" t="str">
        <f>"OGÓŁEM: "&amp;D93&amp;""</f>
        <v>OGÓŁEM: KAPY CHODNIKOWE</v>
      </c>
      <c r="E96" s="119"/>
      <c r="F96" s="119"/>
      <c r="G96" s="119"/>
      <c r="H96" s="76">
        <f>H95</f>
        <v>0</v>
      </c>
      <c r="J96" s="75"/>
      <c r="K96" s="26"/>
      <c r="M96" s="26"/>
      <c r="N96" s="26"/>
      <c r="O96" s="26"/>
      <c r="P96" s="26"/>
    </row>
    <row r="97" spans="1:13" s="55" customFormat="1" ht="30" customHeight="1">
      <c r="A97" s="47" t="s">
        <v>181</v>
      </c>
      <c r="B97" s="47" t="s">
        <v>102</v>
      </c>
      <c r="C97" s="51"/>
      <c r="D97" s="47" t="s">
        <v>103</v>
      </c>
      <c r="E97" s="47" t="s">
        <v>21</v>
      </c>
      <c r="F97" s="43" t="s">
        <v>21</v>
      </c>
      <c r="G97" s="47" t="s">
        <v>21</v>
      </c>
      <c r="H97" s="47" t="s">
        <v>21</v>
      </c>
      <c r="I97" s="26"/>
      <c r="L97" s="58"/>
      <c r="M97" s="26"/>
    </row>
    <row r="98" spans="1:12" s="26" customFormat="1" ht="30" customHeight="1">
      <c r="A98" s="14" t="s">
        <v>21</v>
      </c>
      <c r="B98" s="14" t="s">
        <v>133</v>
      </c>
      <c r="C98" s="22"/>
      <c r="D98" s="23" t="s">
        <v>200</v>
      </c>
      <c r="E98" s="14" t="s">
        <v>21</v>
      </c>
      <c r="F98" s="27" t="s">
        <v>21</v>
      </c>
      <c r="G98" s="16" t="s">
        <v>21</v>
      </c>
      <c r="H98" s="16" t="s">
        <v>21</v>
      </c>
      <c r="L98" s="58"/>
    </row>
    <row r="99" spans="1:13" s="26" customFormat="1" ht="30" customHeight="1">
      <c r="A99" s="10">
        <f>A95+1</f>
        <v>37</v>
      </c>
      <c r="B99" s="10" t="s">
        <v>133</v>
      </c>
      <c r="C99" s="24" t="s">
        <v>62</v>
      </c>
      <c r="D99" s="15" t="s">
        <v>201</v>
      </c>
      <c r="E99" s="25" t="s">
        <v>10</v>
      </c>
      <c r="F99" s="16">
        <v>7.5</v>
      </c>
      <c r="G99" s="16">
        <v>0</v>
      </c>
      <c r="H99" s="16">
        <f>F99*G99</f>
        <v>0</v>
      </c>
      <c r="L99" s="58" t="s">
        <v>127</v>
      </c>
      <c r="M99" s="26">
        <v>3.75</v>
      </c>
    </row>
    <row r="100" spans="1:16" ht="32.25" customHeight="1">
      <c r="A100" s="10"/>
      <c r="B100" s="14"/>
      <c r="C100" s="22"/>
      <c r="D100" s="119" t="str">
        <f>"OGÓŁEM: "&amp;D97&amp;""</f>
        <v>OGÓŁEM: URZĄDZENIA DYLATACYJNE</v>
      </c>
      <c r="E100" s="119"/>
      <c r="F100" s="119"/>
      <c r="G100" s="119"/>
      <c r="H100" s="76">
        <f>H99</f>
        <v>0</v>
      </c>
      <c r="J100" s="75"/>
      <c r="K100" s="26"/>
      <c r="M100" s="26"/>
      <c r="N100" s="26"/>
      <c r="O100" s="26"/>
      <c r="P100" s="26"/>
    </row>
    <row r="101" spans="1:12" s="55" customFormat="1" ht="30" customHeight="1">
      <c r="A101" s="47" t="s">
        <v>223</v>
      </c>
      <c r="B101" s="47" t="s">
        <v>82</v>
      </c>
      <c r="C101" s="51"/>
      <c r="D101" s="47" t="s">
        <v>83</v>
      </c>
      <c r="E101" s="47" t="s">
        <v>21</v>
      </c>
      <c r="F101" s="43" t="s">
        <v>21</v>
      </c>
      <c r="G101" s="47" t="s">
        <v>21</v>
      </c>
      <c r="H101" s="47" t="s">
        <v>21</v>
      </c>
      <c r="L101" s="58"/>
    </row>
    <row r="102" spans="1:12" s="26" customFormat="1" ht="30" customHeight="1">
      <c r="A102" s="14" t="s">
        <v>21</v>
      </c>
      <c r="B102" s="14" t="s">
        <v>84</v>
      </c>
      <c r="C102" s="22"/>
      <c r="D102" s="23" t="s">
        <v>85</v>
      </c>
      <c r="E102" s="14" t="s">
        <v>21</v>
      </c>
      <c r="F102" s="27" t="s">
        <v>21</v>
      </c>
      <c r="G102" s="14" t="s">
        <v>21</v>
      </c>
      <c r="H102" s="14" t="s">
        <v>21</v>
      </c>
      <c r="L102" s="58"/>
    </row>
    <row r="103" spans="1:13" s="26" customFormat="1" ht="30" customHeight="1">
      <c r="A103" s="25">
        <f>A99+1</f>
        <v>38</v>
      </c>
      <c r="B103" s="10" t="s">
        <v>84</v>
      </c>
      <c r="C103" s="24" t="s">
        <v>62</v>
      </c>
      <c r="D103" s="28" t="s">
        <v>147</v>
      </c>
      <c r="E103" s="25" t="s">
        <v>73</v>
      </c>
      <c r="F103" s="16">
        <v>2</v>
      </c>
      <c r="G103" s="16">
        <v>0</v>
      </c>
      <c r="H103" s="16">
        <f>F103*G103</f>
        <v>0</v>
      </c>
      <c r="L103" s="58" t="s">
        <v>126</v>
      </c>
      <c r="M103" s="26">
        <v>2</v>
      </c>
    </row>
    <row r="104" spans="1:14" s="26" customFormat="1" ht="30" customHeight="1">
      <c r="A104" s="14" t="s">
        <v>21</v>
      </c>
      <c r="B104" s="14" t="s">
        <v>86</v>
      </c>
      <c r="C104" s="22"/>
      <c r="D104" s="23" t="s">
        <v>87</v>
      </c>
      <c r="E104" s="14" t="s">
        <v>21</v>
      </c>
      <c r="F104" s="27" t="s">
        <v>21</v>
      </c>
      <c r="G104" s="14" t="s">
        <v>21</v>
      </c>
      <c r="H104" s="14" t="s">
        <v>21</v>
      </c>
      <c r="L104" s="58" t="s">
        <v>125</v>
      </c>
      <c r="M104" s="26">
        <v>12</v>
      </c>
      <c r="N104" s="26">
        <v>3.7</v>
      </c>
    </row>
    <row r="105" spans="1:13" s="26" customFormat="1" ht="30" customHeight="1">
      <c r="A105" s="25">
        <f>A103+1</f>
        <v>39</v>
      </c>
      <c r="B105" s="10" t="s">
        <v>86</v>
      </c>
      <c r="C105" s="24" t="s">
        <v>101</v>
      </c>
      <c r="D105" s="28" t="s">
        <v>88</v>
      </c>
      <c r="E105" s="25" t="s">
        <v>10</v>
      </c>
      <c r="F105" s="16">
        <v>12</v>
      </c>
      <c r="G105" s="16">
        <v>0</v>
      </c>
      <c r="H105" s="16">
        <f>F105*G105</f>
        <v>0</v>
      </c>
      <c r="L105" s="58" t="s">
        <v>148</v>
      </c>
      <c r="M105" s="26">
        <v>1</v>
      </c>
    </row>
    <row r="106" spans="1:16" ht="32.25" customHeight="1">
      <c r="A106" s="10"/>
      <c r="B106" s="14"/>
      <c r="C106" s="22"/>
      <c r="D106" s="119" t="str">
        <f>"OGÓŁEM: "&amp;D101&amp;""</f>
        <v>OGÓŁEM: ODWODNIENIE</v>
      </c>
      <c r="E106" s="119"/>
      <c r="F106" s="119"/>
      <c r="G106" s="119"/>
      <c r="H106" s="76">
        <f>H103+H105</f>
        <v>0</v>
      </c>
      <c r="J106" s="75"/>
      <c r="K106" s="26"/>
      <c r="M106" s="26"/>
      <c r="N106" s="26"/>
      <c r="O106" s="26"/>
      <c r="P106" s="26"/>
    </row>
    <row r="107" spans="1:12" s="55" customFormat="1" ht="30" customHeight="1">
      <c r="A107" s="47" t="s">
        <v>264</v>
      </c>
      <c r="B107" s="47" t="s">
        <v>55</v>
      </c>
      <c r="C107" s="51"/>
      <c r="D107" s="47" t="s">
        <v>56</v>
      </c>
      <c r="E107" s="47" t="s">
        <v>21</v>
      </c>
      <c r="F107" s="43" t="s">
        <v>21</v>
      </c>
      <c r="G107" s="47" t="s">
        <v>21</v>
      </c>
      <c r="H107" s="47" t="s">
        <v>21</v>
      </c>
      <c r="L107" s="58"/>
    </row>
    <row r="108" spans="1:12" s="26" customFormat="1" ht="30" customHeight="1">
      <c r="A108" s="14" t="s">
        <v>21</v>
      </c>
      <c r="B108" s="14" t="s">
        <v>57</v>
      </c>
      <c r="C108" s="22"/>
      <c r="D108" s="23" t="s">
        <v>58</v>
      </c>
      <c r="E108" s="14" t="s">
        <v>21</v>
      </c>
      <c r="F108" s="27" t="s">
        <v>21</v>
      </c>
      <c r="G108" s="14" t="s">
        <v>21</v>
      </c>
      <c r="H108" s="14" t="s">
        <v>21</v>
      </c>
      <c r="L108" s="58"/>
    </row>
    <row r="109" spans="1:12" s="26" customFormat="1" ht="30" customHeight="1">
      <c r="A109" s="14" t="s">
        <v>21</v>
      </c>
      <c r="B109" s="14" t="s">
        <v>59</v>
      </c>
      <c r="C109" s="22"/>
      <c r="D109" s="23" t="s">
        <v>60</v>
      </c>
      <c r="E109" s="14" t="s">
        <v>21</v>
      </c>
      <c r="F109" s="27" t="s">
        <v>21</v>
      </c>
      <c r="G109" s="14" t="s">
        <v>21</v>
      </c>
      <c r="H109" s="14" t="s">
        <v>21</v>
      </c>
      <c r="L109" s="58"/>
    </row>
    <row r="110" spans="1:14" s="26" customFormat="1" ht="30" customHeight="1">
      <c r="A110" s="25">
        <f>A105+1</f>
        <v>40</v>
      </c>
      <c r="B110" s="10" t="s">
        <v>59</v>
      </c>
      <c r="C110" s="24">
        <v>51</v>
      </c>
      <c r="D110" s="28" t="s">
        <v>61</v>
      </c>
      <c r="E110" s="25" t="s">
        <v>108</v>
      </c>
      <c r="F110" s="16">
        <v>33.13</v>
      </c>
      <c r="G110" s="16">
        <v>0</v>
      </c>
      <c r="H110" s="16">
        <f>F110*G110</f>
        <v>0</v>
      </c>
      <c r="J110" s="17"/>
      <c r="L110" s="58"/>
      <c r="N110" s="17"/>
    </row>
    <row r="111" spans="1:13" s="26" customFormat="1" ht="30" customHeight="1">
      <c r="A111" s="14" t="s">
        <v>21</v>
      </c>
      <c r="B111" s="14" t="s">
        <v>79</v>
      </c>
      <c r="C111" s="22"/>
      <c r="D111" s="23" t="s">
        <v>78</v>
      </c>
      <c r="E111" s="14" t="s">
        <v>21</v>
      </c>
      <c r="F111" s="27" t="s">
        <v>21</v>
      </c>
      <c r="G111" s="14" t="s">
        <v>21</v>
      </c>
      <c r="H111" s="14" t="s">
        <v>21</v>
      </c>
      <c r="L111" s="58" t="s">
        <v>123</v>
      </c>
      <c r="M111" s="26">
        <v>3.75</v>
      </c>
    </row>
    <row r="112" spans="1:13" s="26" customFormat="1" ht="30" customHeight="1">
      <c r="A112" s="10">
        <f>A110+1</f>
        <v>41</v>
      </c>
      <c r="B112" s="10" t="s">
        <v>79</v>
      </c>
      <c r="C112" s="24" t="s">
        <v>42</v>
      </c>
      <c r="D112" s="15" t="s">
        <v>80</v>
      </c>
      <c r="E112" s="25" t="s">
        <v>108</v>
      </c>
      <c r="F112" s="16">
        <v>56.7</v>
      </c>
      <c r="G112" s="16">
        <v>0</v>
      </c>
      <c r="H112" s="16">
        <f>F112*G112</f>
        <v>0</v>
      </c>
      <c r="L112" s="58" t="s">
        <v>124</v>
      </c>
      <c r="M112" s="26">
        <v>12.4</v>
      </c>
    </row>
    <row r="113" spans="1:12" s="26" customFormat="1" ht="30" customHeight="1">
      <c r="A113" s="10">
        <f>A112+1</f>
        <v>42</v>
      </c>
      <c r="B113" s="10" t="s">
        <v>79</v>
      </c>
      <c r="C113" s="24" t="s">
        <v>62</v>
      </c>
      <c r="D113" s="15" t="s">
        <v>81</v>
      </c>
      <c r="E113" s="25" t="s">
        <v>108</v>
      </c>
      <c r="F113" s="16">
        <v>56.7</v>
      </c>
      <c r="G113" s="16">
        <v>0</v>
      </c>
      <c r="H113" s="16">
        <f>F113*G113</f>
        <v>0</v>
      </c>
      <c r="L113" s="58"/>
    </row>
    <row r="114" spans="1:12" s="26" customFormat="1" ht="30" customHeight="1">
      <c r="A114" s="25"/>
      <c r="B114" s="29"/>
      <c r="C114" s="30"/>
      <c r="D114" s="120" t="str">
        <f>"OGÓŁEM: "&amp;D107&amp;""</f>
        <v>OGÓŁEM: HYDROIZOLACJA</v>
      </c>
      <c r="E114" s="121"/>
      <c r="F114" s="121"/>
      <c r="G114" s="122"/>
      <c r="H114" s="42">
        <f>H110+H112+H113</f>
        <v>0</v>
      </c>
      <c r="L114" s="58"/>
    </row>
    <row r="115" spans="1:12" s="55" customFormat="1" ht="30" customHeight="1">
      <c r="A115" s="47" t="s">
        <v>265</v>
      </c>
      <c r="B115" s="47" t="s">
        <v>54</v>
      </c>
      <c r="C115" s="51"/>
      <c r="D115" s="47" t="s">
        <v>104</v>
      </c>
      <c r="E115" s="47" t="s">
        <v>21</v>
      </c>
      <c r="F115" s="43" t="s">
        <v>21</v>
      </c>
      <c r="G115" s="47" t="s">
        <v>21</v>
      </c>
      <c r="H115" s="47" t="s">
        <v>21</v>
      </c>
      <c r="L115" s="58"/>
    </row>
    <row r="116" spans="1:13" s="26" customFormat="1" ht="30" customHeight="1">
      <c r="A116" s="25">
        <f>A113+1</f>
        <v>43</v>
      </c>
      <c r="B116" s="10" t="s">
        <v>202</v>
      </c>
      <c r="C116" s="24" t="s">
        <v>42</v>
      </c>
      <c r="D116" s="28" t="s">
        <v>203</v>
      </c>
      <c r="E116" s="25" t="s">
        <v>10</v>
      </c>
      <c r="F116" s="11">
        <v>25.2</v>
      </c>
      <c r="G116" s="16">
        <v>0</v>
      </c>
      <c r="H116" s="16">
        <f>F116*G116</f>
        <v>0</v>
      </c>
      <c r="L116" s="58" t="s">
        <v>129</v>
      </c>
      <c r="M116" s="26">
        <v>2</v>
      </c>
    </row>
    <row r="117" spans="1:12" s="26" customFormat="1" ht="30" customHeight="1">
      <c r="A117" s="25">
        <f>A116+1</f>
        <v>44</v>
      </c>
      <c r="B117" s="10" t="s">
        <v>202</v>
      </c>
      <c r="C117" s="24" t="s">
        <v>75</v>
      </c>
      <c r="D117" s="28" t="s">
        <v>204</v>
      </c>
      <c r="E117" s="25" t="s">
        <v>12</v>
      </c>
      <c r="F117" s="11">
        <v>1298</v>
      </c>
      <c r="G117" s="16">
        <v>0</v>
      </c>
      <c r="H117" s="16">
        <f>F117*G117</f>
        <v>0</v>
      </c>
      <c r="L117" s="58"/>
    </row>
    <row r="118" spans="1:12" s="26" customFormat="1" ht="30" customHeight="1">
      <c r="A118" s="25">
        <f>A117+1</f>
        <v>45</v>
      </c>
      <c r="B118" s="10" t="s">
        <v>202</v>
      </c>
      <c r="C118" s="24" t="s">
        <v>205</v>
      </c>
      <c r="D118" s="28" t="s">
        <v>206</v>
      </c>
      <c r="E118" s="25" t="s">
        <v>10</v>
      </c>
      <c r="F118" s="11">
        <v>35.6</v>
      </c>
      <c r="G118" s="16">
        <v>0</v>
      </c>
      <c r="H118" s="16">
        <f>F118*G118</f>
        <v>0</v>
      </c>
      <c r="L118" s="58"/>
    </row>
    <row r="119" spans="1:16" ht="32.25" customHeight="1">
      <c r="A119" s="10"/>
      <c r="B119" s="14"/>
      <c r="C119" s="22"/>
      <c r="D119" s="119" t="str">
        <f>"OGÓŁEM: "&amp;D115&amp;""</f>
        <v>OGÓŁEM: WYPOSAŻENIE</v>
      </c>
      <c r="E119" s="119"/>
      <c r="F119" s="119"/>
      <c r="G119" s="119"/>
      <c r="H119" s="76">
        <f>H116+H117+H118</f>
        <v>0</v>
      </c>
      <c r="J119" s="75"/>
      <c r="K119" s="26"/>
      <c r="M119" s="26"/>
      <c r="N119" s="26"/>
      <c r="O119" s="26"/>
      <c r="P119" s="26"/>
    </row>
    <row r="120" spans="1:13" s="55" customFormat="1" ht="30" customHeight="1">
      <c r="A120" s="47" t="s">
        <v>266</v>
      </c>
      <c r="B120" s="47" t="s">
        <v>6</v>
      </c>
      <c r="C120" s="51"/>
      <c r="D120" s="47" t="s">
        <v>27</v>
      </c>
      <c r="E120" s="47" t="s">
        <v>21</v>
      </c>
      <c r="F120" s="43" t="s">
        <v>21</v>
      </c>
      <c r="G120" s="47" t="s">
        <v>21</v>
      </c>
      <c r="H120" s="47" t="s">
        <v>21</v>
      </c>
      <c r="L120" s="58" t="s">
        <v>151</v>
      </c>
      <c r="M120" s="55">
        <v>2</v>
      </c>
    </row>
    <row r="121" spans="1:12" s="26" customFormat="1" ht="30" customHeight="1">
      <c r="A121" s="14" t="s">
        <v>21</v>
      </c>
      <c r="B121" s="14" t="s">
        <v>149</v>
      </c>
      <c r="C121" s="22"/>
      <c r="D121" s="23" t="s">
        <v>150</v>
      </c>
      <c r="E121" s="14" t="s">
        <v>21</v>
      </c>
      <c r="F121" s="27" t="s">
        <v>21</v>
      </c>
      <c r="G121" s="14" t="s">
        <v>21</v>
      </c>
      <c r="H121" s="14" t="s">
        <v>21</v>
      </c>
      <c r="L121" s="58"/>
    </row>
    <row r="122" spans="1:13" s="26" customFormat="1" ht="30" customHeight="1">
      <c r="A122" s="10">
        <f>A118+1</f>
        <v>46</v>
      </c>
      <c r="B122" s="10" t="s">
        <v>149</v>
      </c>
      <c r="C122" s="24" t="s">
        <v>114</v>
      </c>
      <c r="D122" s="15" t="s">
        <v>153</v>
      </c>
      <c r="E122" s="25" t="s">
        <v>10</v>
      </c>
      <c r="F122" s="16">
        <v>14</v>
      </c>
      <c r="G122" s="16">
        <v>0</v>
      </c>
      <c r="H122" s="16">
        <f>F122*G122</f>
        <v>0</v>
      </c>
      <c r="L122" s="58" t="s">
        <v>152</v>
      </c>
      <c r="M122" s="26">
        <v>7</v>
      </c>
    </row>
    <row r="123" spans="1:16" ht="32.25" customHeight="1">
      <c r="A123" s="10"/>
      <c r="B123" s="14"/>
      <c r="C123" s="22"/>
      <c r="D123" s="119" t="str">
        <f>"OGÓŁEM: "&amp;D120&amp;""</f>
        <v>OGÓŁEM: ROBOTY PRZYOBIEKTOWE</v>
      </c>
      <c r="E123" s="119"/>
      <c r="F123" s="119"/>
      <c r="G123" s="119"/>
      <c r="H123" s="76">
        <f>H122</f>
        <v>0</v>
      </c>
      <c r="J123" s="75"/>
      <c r="K123" s="26"/>
      <c r="M123" s="26"/>
      <c r="N123" s="26"/>
      <c r="O123" s="26"/>
      <c r="P123" s="26"/>
    </row>
    <row r="124" spans="1:13" s="26" customFormat="1" ht="30" customHeight="1">
      <c r="A124" s="47" t="s">
        <v>267</v>
      </c>
      <c r="B124" s="47" t="s">
        <v>172</v>
      </c>
      <c r="C124" s="47"/>
      <c r="D124" s="47" t="s">
        <v>173</v>
      </c>
      <c r="E124" s="47" t="s">
        <v>21</v>
      </c>
      <c r="F124" s="43" t="s">
        <v>21</v>
      </c>
      <c r="G124" s="47" t="s">
        <v>21</v>
      </c>
      <c r="H124" s="47" t="s">
        <v>21</v>
      </c>
      <c r="I124" s="70"/>
      <c r="L124" s="70"/>
      <c r="M124" s="70"/>
    </row>
    <row r="125" spans="1:14" s="26" customFormat="1" ht="30" customHeight="1">
      <c r="A125" s="14" t="s">
        <v>21</v>
      </c>
      <c r="B125" s="14" t="s">
        <v>0</v>
      </c>
      <c r="C125" s="22"/>
      <c r="D125" s="23" t="s">
        <v>1</v>
      </c>
      <c r="E125" s="14" t="s">
        <v>21</v>
      </c>
      <c r="F125" s="27" t="s">
        <v>21</v>
      </c>
      <c r="G125" s="14" t="s">
        <v>21</v>
      </c>
      <c r="H125" s="14" t="s">
        <v>21</v>
      </c>
      <c r="L125" s="58" t="s">
        <v>116</v>
      </c>
      <c r="M125" s="26">
        <v>10</v>
      </c>
      <c r="N125" s="26">
        <v>20</v>
      </c>
    </row>
    <row r="126" spans="1:13" s="26" customFormat="1" ht="30" customHeight="1">
      <c r="A126" s="10">
        <f>A122+1</f>
        <v>47</v>
      </c>
      <c r="B126" s="10" t="s">
        <v>0</v>
      </c>
      <c r="C126" s="10" t="s">
        <v>42</v>
      </c>
      <c r="D126" s="15" t="s">
        <v>174</v>
      </c>
      <c r="E126" s="25" t="s">
        <v>171</v>
      </c>
      <c r="F126" s="16">
        <v>74</v>
      </c>
      <c r="G126" s="16">
        <v>0</v>
      </c>
      <c r="H126" s="16">
        <f>F126*G126</f>
        <v>0</v>
      </c>
      <c r="L126" s="58" t="s">
        <v>207</v>
      </c>
      <c r="M126" s="26">
        <v>2.5</v>
      </c>
    </row>
    <row r="127" spans="1:12" s="26" customFormat="1" ht="30" customHeight="1">
      <c r="A127" s="10">
        <f>A126+1</f>
        <v>48</v>
      </c>
      <c r="B127" s="10" t="s">
        <v>240</v>
      </c>
      <c r="C127" s="10" t="s">
        <v>100</v>
      </c>
      <c r="D127" s="15" t="s">
        <v>241</v>
      </c>
      <c r="E127" s="25" t="s">
        <v>242</v>
      </c>
      <c r="F127" s="16">
        <v>10</v>
      </c>
      <c r="G127" s="16">
        <v>0</v>
      </c>
      <c r="H127" s="16">
        <f>F127*G127</f>
        <v>0</v>
      </c>
      <c r="L127" s="58"/>
    </row>
    <row r="128" spans="1:16" ht="32.25" customHeight="1">
      <c r="A128" s="10"/>
      <c r="B128" s="14"/>
      <c r="C128" s="22"/>
      <c r="D128" s="119" t="str">
        <f>"OGÓŁEM: "&amp;D124&amp;""</f>
        <v>OGÓŁEM: ROBOTY REGULACYJNE</v>
      </c>
      <c r="E128" s="119"/>
      <c r="F128" s="119"/>
      <c r="G128" s="119"/>
      <c r="H128" s="76">
        <f>H127</f>
        <v>0</v>
      </c>
      <c r="J128" s="75"/>
      <c r="K128" s="26"/>
      <c r="M128" s="26"/>
      <c r="N128" s="26"/>
      <c r="O128" s="26"/>
      <c r="P128" s="26"/>
    </row>
    <row r="129" spans="1:12" s="55" customFormat="1" ht="30" customHeight="1">
      <c r="A129" s="47" t="s">
        <v>268</v>
      </c>
      <c r="B129" s="47" t="s">
        <v>63</v>
      </c>
      <c r="C129" s="51"/>
      <c r="D129" s="47" t="s">
        <v>64</v>
      </c>
      <c r="E129" s="47" t="s">
        <v>21</v>
      </c>
      <c r="F129" s="43" t="s">
        <v>21</v>
      </c>
      <c r="G129" s="47" t="s">
        <v>21</v>
      </c>
      <c r="H129" s="47" t="s">
        <v>21</v>
      </c>
      <c r="L129" s="58"/>
    </row>
    <row r="130" spans="1:12" s="26" customFormat="1" ht="30" customHeight="1">
      <c r="A130" s="14" t="s">
        <v>21</v>
      </c>
      <c r="B130" s="14" t="s">
        <v>69</v>
      </c>
      <c r="C130" s="10"/>
      <c r="D130" s="23" t="s">
        <v>208</v>
      </c>
      <c r="E130" s="14" t="s">
        <v>21</v>
      </c>
      <c r="F130" s="27" t="s">
        <v>21</v>
      </c>
      <c r="G130" s="14" t="s">
        <v>21</v>
      </c>
      <c r="H130" s="14" t="s">
        <v>21</v>
      </c>
      <c r="L130" s="58"/>
    </row>
    <row r="131" spans="1:12" s="26" customFormat="1" ht="30" customHeight="1">
      <c r="A131" s="10">
        <f>A127+1</f>
        <v>49</v>
      </c>
      <c r="B131" s="10" t="s">
        <v>69</v>
      </c>
      <c r="C131" s="10">
        <v>53</v>
      </c>
      <c r="D131" s="15" t="s">
        <v>273</v>
      </c>
      <c r="E131" s="25" t="s">
        <v>154</v>
      </c>
      <c r="F131" s="16">
        <v>10.66</v>
      </c>
      <c r="G131" s="16">
        <v>0</v>
      </c>
      <c r="H131" s="16">
        <f>F131*G131</f>
        <v>0</v>
      </c>
      <c r="L131" s="58"/>
    </row>
    <row r="132" spans="1:12" s="26" customFormat="1" ht="30" customHeight="1">
      <c r="A132" s="10">
        <f>A131+1</f>
        <v>50</v>
      </c>
      <c r="B132" s="10" t="s">
        <v>69</v>
      </c>
      <c r="C132" s="10">
        <v>53</v>
      </c>
      <c r="D132" s="15" t="s">
        <v>231</v>
      </c>
      <c r="E132" s="25" t="s">
        <v>154</v>
      </c>
      <c r="F132" s="16">
        <v>8.68</v>
      </c>
      <c r="G132" s="16">
        <v>0</v>
      </c>
      <c r="H132" s="16">
        <f>F132*G132</f>
        <v>0</v>
      </c>
      <c r="L132" s="59"/>
    </row>
    <row r="133" spans="1:16" ht="32.25" customHeight="1">
      <c r="A133" s="10"/>
      <c r="B133" s="14"/>
      <c r="C133" s="22"/>
      <c r="D133" s="119" t="str">
        <f>"RAZEM: "&amp;D129&amp;""</f>
        <v>RAZEM: ROBOTY NAWIERZCHNIOWE I ZABEZPIECZAJĄCE</v>
      </c>
      <c r="E133" s="119"/>
      <c r="F133" s="119"/>
      <c r="G133" s="119"/>
      <c r="H133" s="76">
        <f>H132+H131</f>
        <v>0</v>
      </c>
      <c r="J133" s="75" t="e">
        <f>H132+H127+H126+H122+H118+H117+H116+H113+H112+H110+H105+H103+H99+H95+#REF!+#REF!+H91+H90+H89+H85+H84+H81+H79+H75+H73+H72+H71+H66+H65+H64+H57+H55+H51+H47+H46+H45+H41+H39+H38+H34+H32+H30+H29+H27+H25+H21+H19+H15+H14+H12+H10</f>
        <v>#REF!</v>
      </c>
      <c r="K133" s="26"/>
      <c r="M133" s="26"/>
      <c r="N133" s="26"/>
      <c r="O133" s="26"/>
      <c r="P133" s="26"/>
    </row>
    <row r="134" spans="1:12" s="26" customFormat="1" ht="30" customHeight="1">
      <c r="A134" s="116" t="str">
        <f>"OGÓŁEM: "&amp;B60&amp;""</f>
        <v>OGÓŁEM: ROBOTY MOSTOWE</v>
      </c>
      <c r="B134" s="116"/>
      <c r="C134" s="116"/>
      <c r="D134" s="116"/>
      <c r="E134" s="116"/>
      <c r="F134" s="116"/>
      <c r="G134" s="116"/>
      <c r="H134" s="43">
        <f>H67+H76+H86+H92+H96+H100+H106+H114+H119+H123+H128+H133</f>
        <v>0</v>
      </c>
      <c r="J134" s="44">
        <f>H133+H128+H123+H119+H114+H106+H100+H96+H92+H86+H76+H67+H58+H52+H48+H42+H35+H22+H16</f>
        <v>0</v>
      </c>
      <c r="K134" s="44"/>
      <c r="L134" s="58"/>
    </row>
    <row r="135" spans="1:12" s="26" customFormat="1" ht="40.5" customHeight="1">
      <c r="A135" s="123" t="str">
        <f>"RAZEM: "&amp;A3&amp;""</f>
        <v>RAZEM: REMONT MOSTU </v>
      </c>
      <c r="B135" s="123"/>
      <c r="C135" s="123"/>
      <c r="D135" s="123"/>
      <c r="E135" s="123"/>
      <c r="F135" s="123"/>
      <c r="G135" s="123"/>
      <c r="H135" s="44">
        <f>H59+H134</f>
        <v>0</v>
      </c>
      <c r="J135" s="77"/>
      <c r="L135" s="60"/>
    </row>
    <row r="136" spans="1:12" s="26" customFormat="1" ht="30" customHeight="1">
      <c r="A136" s="123" t="s">
        <v>130</v>
      </c>
      <c r="B136" s="123"/>
      <c r="C136" s="123"/>
      <c r="D136" s="123"/>
      <c r="E136" s="123"/>
      <c r="F136" s="123"/>
      <c r="G136" s="123"/>
      <c r="H136" s="44">
        <f>H135*0.23</f>
        <v>0</v>
      </c>
      <c r="L136" s="58"/>
    </row>
    <row r="137" spans="1:12" s="26" customFormat="1" ht="30" customHeight="1">
      <c r="A137" s="123" t="str">
        <f>"RAZEM: "&amp;A3&amp;""</f>
        <v>RAZEM: REMONT MOSTU </v>
      </c>
      <c r="B137" s="123"/>
      <c r="C137" s="123"/>
      <c r="D137" s="123"/>
      <c r="E137" s="123"/>
      <c r="F137" s="123"/>
      <c r="G137" s="123"/>
      <c r="H137" s="44">
        <f>H136+H135</f>
        <v>0</v>
      </c>
      <c r="L137" s="58"/>
    </row>
    <row r="138" spans="1:12" s="26" customFormat="1" ht="30" customHeight="1">
      <c r="A138" s="31"/>
      <c r="B138" s="31"/>
      <c r="C138" s="32"/>
      <c r="D138" s="33"/>
      <c r="E138" s="34"/>
      <c r="F138" s="49"/>
      <c r="G138" s="35"/>
      <c r="H138" s="35"/>
      <c r="L138" s="58"/>
    </row>
    <row r="139" spans="1:12" s="26" customFormat="1" ht="30" customHeight="1">
      <c r="A139" s="31"/>
      <c r="B139" s="31"/>
      <c r="C139" s="32"/>
      <c r="D139" s="33"/>
      <c r="E139" s="34"/>
      <c r="F139" s="49"/>
      <c r="G139" s="35"/>
      <c r="H139" s="35"/>
      <c r="L139" s="58"/>
    </row>
    <row r="140" spans="1:12" s="26" customFormat="1" ht="30" customHeight="1">
      <c r="A140" s="31"/>
      <c r="B140" s="31"/>
      <c r="C140" s="32"/>
      <c r="D140" s="33"/>
      <c r="E140" s="34"/>
      <c r="F140" s="49"/>
      <c r="G140" s="35"/>
      <c r="H140" s="35"/>
      <c r="L140" s="58"/>
    </row>
    <row r="141" spans="1:12" s="34" customFormat="1" ht="30" customHeight="1">
      <c r="A141" s="31"/>
      <c r="B141" s="31"/>
      <c r="C141" s="32"/>
      <c r="D141" s="33"/>
      <c r="F141" s="49"/>
      <c r="G141" s="35"/>
      <c r="H141" s="35"/>
      <c r="L141" s="58"/>
    </row>
    <row r="142" spans="1:12" s="34" customFormat="1" ht="30" customHeight="1">
      <c r="A142" s="31"/>
      <c r="B142" s="31"/>
      <c r="C142" s="32"/>
      <c r="D142" s="33"/>
      <c r="F142" s="49"/>
      <c r="G142" s="35"/>
      <c r="H142" s="35"/>
      <c r="L142" s="58"/>
    </row>
    <row r="143" spans="1:12" s="34" customFormat="1" ht="30" customHeight="1">
      <c r="A143" s="31"/>
      <c r="B143" s="31"/>
      <c r="C143" s="32"/>
      <c r="D143" s="33"/>
      <c r="F143" s="49"/>
      <c r="G143" s="35"/>
      <c r="H143" s="35"/>
      <c r="L143" s="58"/>
    </row>
    <row r="144" spans="1:12" s="34" customFormat="1" ht="54.75" customHeight="1">
      <c r="A144" s="31"/>
      <c r="B144" s="31"/>
      <c r="C144" s="32"/>
      <c r="D144" s="33"/>
      <c r="F144" s="49"/>
      <c r="G144" s="35"/>
      <c r="H144" s="35"/>
      <c r="L144" s="58"/>
    </row>
    <row r="145" spans="1:12" s="34" customFormat="1" ht="30" customHeight="1">
      <c r="A145" s="31"/>
      <c r="B145" s="31"/>
      <c r="C145" s="32"/>
      <c r="D145" s="33"/>
      <c r="F145" s="49"/>
      <c r="G145" s="35"/>
      <c r="H145" s="35"/>
      <c r="L145" s="58"/>
    </row>
    <row r="146" spans="1:12" s="34" customFormat="1" ht="30" customHeight="1">
      <c r="A146" s="31"/>
      <c r="B146" s="31"/>
      <c r="C146" s="32"/>
      <c r="D146" s="33"/>
      <c r="F146" s="49"/>
      <c r="G146" s="35"/>
      <c r="H146" s="35"/>
      <c r="L146" s="58"/>
    </row>
    <row r="147" spans="1:12" s="34" customFormat="1" ht="39.75" customHeight="1">
      <c r="A147" s="31"/>
      <c r="B147" s="31"/>
      <c r="C147" s="32"/>
      <c r="D147" s="33"/>
      <c r="F147" s="49"/>
      <c r="G147" s="35"/>
      <c r="H147" s="35"/>
      <c r="L147" s="58"/>
    </row>
    <row r="148" spans="1:12" s="34" customFormat="1" ht="30" customHeight="1">
      <c r="A148" s="31"/>
      <c r="B148" s="31"/>
      <c r="C148" s="32"/>
      <c r="D148" s="33"/>
      <c r="F148" s="49"/>
      <c r="G148" s="35"/>
      <c r="H148" s="35"/>
      <c r="L148" s="58"/>
    </row>
    <row r="149" spans="1:12" s="34" customFormat="1" ht="30" customHeight="1">
      <c r="A149" s="31"/>
      <c r="B149" s="31"/>
      <c r="C149" s="32"/>
      <c r="D149" s="33"/>
      <c r="F149" s="49"/>
      <c r="G149" s="35"/>
      <c r="H149" s="35"/>
      <c r="L149" s="58"/>
    </row>
    <row r="150" spans="1:12" s="34" customFormat="1" ht="30" customHeight="1">
      <c r="A150" s="31"/>
      <c r="B150" s="31"/>
      <c r="C150" s="32"/>
      <c r="D150" s="33"/>
      <c r="F150" s="49"/>
      <c r="G150" s="35"/>
      <c r="H150" s="35"/>
      <c r="L150" s="58"/>
    </row>
    <row r="151" spans="1:12" s="34" customFormat="1" ht="56.25" customHeight="1">
      <c r="A151" s="31"/>
      <c r="B151" s="31"/>
      <c r="C151" s="32"/>
      <c r="D151" s="33"/>
      <c r="F151" s="49"/>
      <c r="G151" s="35"/>
      <c r="H151" s="35"/>
      <c r="L151" s="58"/>
    </row>
    <row r="152" spans="1:12" s="34" customFormat="1" ht="30" customHeight="1">
      <c r="A152" s="31"/>
      <c r="B152" s="31"/>
      <c r="C152" s="32"/>
      <c r="D152" s="33"/>
      <c r="F152" s="49"/>
      <c r="G152" s="35"/>
      <c r="H152" s="35"/>
      <c r="L152" s="58"/>
    </row>
    <row r="153" spans="1:12" s="34" customFormat="1" ht="30" customHeight="1">
      <c r="A153" s="31"/>
      <c r="B153" s="31"/>
      <c r="C153" s="32"/>
      <c r="D153" s="33"/>
      <c r="F153" s="49"/>
      <c r="G153" s="35"/>
      <c r="H153" s="35"/>
      <c r="L153" s="58"/>
    </row>
    <row r="154" spans="1:12" s="34" customFormat="1" ht="30" customHeight="1">
      <c r="A154" s="31"/>
      <c r="B154" s="31"/>
      <c r="C154" s="32"/>
      <c r="D154" s="33"/>
      <c r="F154" s="49"/>
      <c r="G154" s="35"/>
      <c r="H154" s="35"/>
      <c r="L154" s="58"/>
    </row>
    <row r="155" spans="1:12" s="34" customFormat="1" ht="30" customHeight="1">
      <c r="A155" s="31"/>
      <c r="B155" s="31"/>
      <c r="C155" s="32"/>
      <c r="D155" s="33"/>
      <c r="F155" s="49"/>
      <c r="G155" s="35"/>
      <c r="H155" s="35"/>
      <c r="L155" s="58"/>
    </row>
    <row r="156" spans="1:12" s="34" customFormat="1" ht="30" customHeight="1">
      <c r="A156" s="31"/>
      <c r="B156" s="31"/>
      <c r="C156" s="32"/>
      <c r="D156" s="33"/>
      <c r="F156" s="49"/>
      <c r="G156" s="35"/>
      <c r="H156" s="35"/>
      <c r="L156" s="58"/>
    </row>
    <row r="157" spans="1:12" s="34" customFormat="1" ht="30" customHeight="1">
      <c r="A157" s="31"/>
      <c r="B157" s="31"/>
      <c r="C157" s="32"/>
      <c r="D157" s="33"/>
      <c r="F157" s="49"/>
      <c r="G157" s="35"/>
      <c r="H157" s="35"/>
      <c r="L157" s="58"/>
    </row>
    <row r="158" spans="1:12" s="34" customFormat="1" ht="30" customHeight="1">
      <c r="A158" s="31"/>
      <c r="B158" s="31"/>
      <c r="C158" s="32"/>
      <c r="D158" s="33"/>
      <c r="F158" s="49"/>
      <c r="G158" s="35"/>
      <c r="H158" s="35"/>
      <c r="L158" s="58"/>
    </row>
    <row r="159" spans="1:12" s="34" customFormat="1" ht="30" customHeight="1">
      <c r="A159" s="31"/>
      <c r="B159" s="31"/>
      <c r="C159" s="32"/>
      <c r="D159" s="33"/>
      <c r="F159" s="49"/>
      <c r="G159" s="35"/>
      <c r="H159" s="35"/>
      <c r="L159" s="58"/>
    </row>
    <row r="160" spans="1:12" s="34" customFormat="1" ht="30" customHeight="1">
      <c r="A160" s="36"/>
      <c r="B160" s="36"/>
      <c r="C160" s="37"/>
      <c r="D160" s="38"/>
      <c r="E160" s="17"/>
      <c r="F160" s="50"/>
      <c r="G160" s="39"/>
      <c r="H160" s="39"/>
      <c r="L160" s="58"/>
    </row>
    <row r="161" spans="1:12" s="34" customFormat="1" ht="30" customHeight="1">
      <c r="A161" s="36"/>
      <c r="B161" s="36"/>
      <c r="C161" s="37"/>
      <c r="D161" s="38"/>
      <c r="E161" s="17"/>
      <c r="F161" s="50"/>
      <c r="G161" s="39"/>
      <c r="H161" s="39"/>
      <c r="L161" s="58"/>
    </row>
    <row r="162" spans="1:12" s="34" customFormat="1" ht="30" customHeight="1">
      <c r="A162" s="36"/>
      <c r="B162" s="36"/>
      <c r="C162" s="37"/>
      <c r="D162" s="38"/>
      <c r="E162" s="17"/>
      <c r="F162" s="50"/>
      <c r="G162" s="39"/>
      <c r="H162" s="39"/>
      <c r="L162" s="58"/>
    </row>
    <row r="163" spans="1:12" s="34" customFormat="1" ht="30" customHeight="1">
      <c r="A163" s="36"/>
      <c r="B163" s="36"/>
      <c r="C163" s="37"/>
      <c r="D163" s="38"/>
      <c r="E163" s="17"/>
      <c r="F163" s="50"/>
      <c r="G163" s="39"/>
      <c r="H163" s="39"/>
      <c r="L163" s="58"/>
    </row>
    <row r="164" spans="1:12" s="34" customFormat="1" ht="30" customHeight="1">
      <c r="A164" s="36"/>
      <c r="B164" s="36"/>
      <c r="C164" s="37"/>
      <c r="D164" s="38"/>
      <c r="E164" s="17"/>
      <c r="F164" s="50"/>
      <c r="G164" s="39"/>
      <c r="H164" s="39"/>
      <c r="L164" s="58"/>
    </row>
    <row r="165" spans="1:12" s="34" customFormat="1" ht="30" customHeight="1">
      <c r="A165" s="36"/>
      <c r="B165" s="36"/>
      <c r="C165" s="37"/>
      <c r="D165" s="38"/>
      <c r="E165" s="17"/>
      <c r="F165" s="50"/>
      <c r="G165" s="39"/>
      <c r="H165" s="39"/>
      <c r="L165" s="58"/>
    </row>
    <row r="166" spans="1:12" s="34" customFormat="1" ht="30" customHeight="1">
      <c r="A166" s="36"/>
      <c r="B166" s="36"/>
      <c r="C166" s="37"/>
      <c r="D166" s="38"/>
      <c r="E166" s="17"/>
      <c r="F166" s="50"/>
      <c r="G166" s="39"/>
      <c r="H166" s="39"/>
      <c r="L166" s="58"/>
    </row>
    <row r="167" spans="1:12" s="34" customFormat="1" ht="30" customHeight="1">
      <c r="A167" s="36"/>
      <c r="B167" s="36"/>
      <c r="C167" s="37"/>
      <c r="D167" s="38"/>
      <c r="E167" s="17"/>
      <c r="F167" s="50"/>
      <c r="G167" s="39"/>
      <c r="H167" s="39"/>
      <c r="L167" s="58"/>
    </row>
    <row r="168" spans="1:12" s="34" customFormat="1" ht="30" customHeight="1">
      <c r="A168" s="36"/>
      <c r="B168" s="36"/>
      <c r="C168" s="37"/>
      <c r="D168" s="38"/>
      <c r="E168" s="17"/>
      <c r="F168" s="50"/>
      <c r="G168" s="39"/>
      <c r="H168" s="39"/>
      <c r="L168" s="58"/>
    </row>
    <row r="169" spans="1:12" s="34" customFormat="1" ht="30" customHeight="1">
      <c r="A169" s="36"/>
      <c r="B169" s="36"/>
      <c r="C169" s="37"/>
      <c r="D169" s="38"/>
      <c r="E169" s="17"/>
      <c r="F169" s="50"/>
      <c r="G169" s="39"/>
      <c r="H169" s="39"/>
      <c r="L169" s="58"/>
    </row>
    <row r="170" spans="1:12" s="34" customFormat="1" ht="30" customHeight="1">
      <c r="A170" s="36"/>
      <c r="B170" s="36"/>
      <c r="C170" s="37"/>
      <c r="D170" s="38"/>
      <c r="E170" s="17"/>
      <c r="F170" s="50"/>
      <c r="G170" s="39"/>
      <c r="H170" s="39"/>
      <c r="L170" s="58"/>
    </row>
    <row r="171" spans="1:12" s="34" customFormat="1" ht="30" customHeight="1">
      <c r="A171" s="36"/>
      <c r="B171" s="36"/>
      <c r="C171" s="37"/>
      <c r="D171" s="38"/>
      <c r="E171" s="17"/>
      <c r="F171" s="50"/>
      <c r="G171" s="39"/>
      <c r="H171" s="39"/>
      <c r="L171" s="58"/>
    </row>
    <row r="172" spans="1:12" s="34" customFormat="1" ht="30" customHeight="1">
      <c r="A172" s="36"/>
      <c r="B172" s="36"/>
      <c r="C172" s="37"/>
      <c r="D172" s="38"/>
      <c r="E172" s="17"/>
      <c r="F172" s="50"/>
      <c r="G172" s="39"/>
      <c r="H172" s="39"/>
      <c r="L172" s="58"/>
    </row>
    <row r="173" spans="1:12" s="34" customFormat="1" ht="30" customHeight="1">
      <c r="A173" s="36"/>
      <c r="B173" s="36"/>
      <c r="C173" s="37"/>
      <c r="D173" s="38"/>
      <c r="E173" s="17"/>
      <c r="F173" s="50"/>
      <c r="G173" s="39"/>
      <c r="H173" s="39"/>
      <c r="L173" s="58"/>
    </row>
    <row r="174" spans="1:12" s="34" customFormat="1" ht="30" customHeight="1">
      <c r="A174" s="36"/>
      <c r="B174" s="36"/>
      <c r="C174" s="37"/>
      <c r="D174" s="38"/>
      <c r="E174" s="17"/>
      <c r="F174" s="50"/>
      <c r="G174" s="39"/>
      <c r="H174" s="39"/>
      <c r="L174" s="58"/>
    </row>
    <row r="175" spans="1:12" s="34" customFormat="1" ht="30" customHeight="1">
      <c r="A175" s="36"/>
      <c r="B175" s="36"/>
      <c r="C175" s="37"/>
      <c r="D175" s="38"/>
      <c r="E175" s="17"/>
      <c r="F175" s="50"/>
      <c r="G175" s="39"/>
      <c r="H175" s="39"/>
      <c r="L175" s="58"/>
    </row>
    <row r="176" spans="1:12" s="34" customFormat="1" ht="30" customHeight="1">
      <c r="A176" s="36"/>
      <c r="B176" s="36"/>
      <c r="C176" s="37"/>
      <c r="D176" s="38"/>
      <c r="E176" s="17"/>
      <c r="F176" s="50"/>
      <c r="G176" s="39"/>
      <c r="H176" s="39"/>
      <c r="L176" s="58"/>
    </row>
    <row r="177" spans="1:12" s="34" customFormat="1" ht="30" customHeight="1">
      <c r="A177" s="36"/>
      <c r="B177" s="36"/>
      <c r="C177" s="37"/>
      <c r="D177" s="38"/>
      <c r="E177" s="17"/>
      <c r="F177" s="50"/>
      <c r="G177" s="39"/>
      <c r="H177" s="39"/>
      <c r="L177" s="58"/>
    </row>
    <row r="178" spans="1:12" s="34" customFormat="1" ht="30" customHeight="1">
      <c r="A178" s="36"/>
      <c r="B178" s="36"/>
      <c r="C178" s="37"/>
      <c r="D178" s="38"/>
      <c r="E178" s="17"/>
      <c r="F178" s="50"/>
      <c r="G178" s="39"/>
      <c r="H178" s="39"/>
      <c r="L178" s="58"/>
    </row>
    <row r="179" spans="1:12" s="34" customFormat="1" ht="30" customHeight="1">
      <c r="A179" s="36"/>
      <c r="B179" s="36"/>
      <c r="C179" s="37"/>
      <c r="D179" s="38"/>
      <c r="E179" s="17"/>
      <c r="F179" s="50"/>
      <c r="G179" s="39"/>
      <c r="H179" s="39"/>
      <c r="L179" s="58"/>
    </row>
    <row r="180" spans="1:12" s="34" customFormat="1" ht="30" customHeight="1">
      <c r="A180" s="36"/>
      <c r="B180" s="36"/>
      <c r="C180" s="37"/>
      <c r="D180" s="38"/>
      <c r="E180" s="17"/>
      <c r="F180" s="50"/>
      <c r="G180" s="39"/>
      <c r="H180" s="39"/>
      <c r="L180" s="58"/>
    </row>
    <row r="181" spans="1:12" s="34" customFormat="1" ht="30" customHeight="1">
      <c r="A181" s="36"/>
      <c r="B181" s="36"/>
      <c r="C181" s="37"/>
      <c r="D181" s="38"/>
      <c r="E181" s="17"/>
      <c r="F181" s="50"/>
      <c r="G181" s="39"/>
      <c r="H181" s="39"/>
      <c r="L181" s="58"/>
    </row>
    <row r="182" spans="1:12" s="34" customFormat="1" ht="30" customHeight="1">
      <c r="A182" s="36"/>
      <c r="B182" s="36"/>
      <c r="C182" s="37"/>
      <c r="D182" s="38"/>
      <c r="E182" s="17"/>
      <c r="F182" s="50"/>
      <c r="G182" s="39"/>
      <c r="H182" s="39"/>
      <c r="L182" s="58"/>
    </row>
    <row r="183" spans="1:12" s="34" customFormat="1" ht="30" customHeight="1">
      <c r="A183" s="36"/>
      <c r="B183" s="36"/>
      <c r="C183" s="37"/>
      <c r="D183" s="38"/>
      <c r="E183" s="17"/>
      <c r="F183" s="50"/>
      <c r="G183" s="39"/>
      <c r="H183" s="39"/>
      <c r="L183" s="58"/>
    </row>
    <row r="184" spans="1:12" s="34" customFormat="1" ht="30" customHeight="1">
      <c r="A184" s="36"/>
      <c r="B184" s="36"/>
      <c r="C184" s="37"/>
      <c r="D184" s="38"/>
      <c r="E184" s="17"/>
      <c r="F184" s="50"/>
      <c r="G184" s="39"/>
      <c r="H184" s="39"/>
      <c r="L184" s="58"/>
    </row>
    <row r="185" spans="1:12" s="34" customFormat="1" ht="30" customHeight="1">
      <c r="A185" s="36"/>
      <c r="B185" s="36"/>
      <c r="C185" s="37"/>
      <c r="D185" s="38"/>
      <c r="E185" s="17"/>
      <c r="F185" s="50"/>
      <c r="G185" s="39"/>
      <c r="H185" s="39"/>
      <c r="L185" s="58"/>
    </row>
  </sheetData>
  <sheetProtection/>
  <mergeCells count="39">
    <mergeCell ref="A137:G137"/>
    <mergeCell ref="A2:H2"/>
    <mergeCell ref="A3:H3"/>
    <mergeCell ref="B7:H7"/>
    <mergeCell ref="D123:G123"/>
    <mergeCell ref="A136:G136"/>
    <mergeCell ref="D119:G119"/>
    <mergeCell ref="D96:G96"/>
    <mergeCell ref="D48:G48"/>
    <mergeCell ref="D76:G76"/>
    <mergeCell ref="D86:G86"/>
    <mergeCell ref="D128:G128"/>
    <mergeCell ref="A134:G134"/>
    <mergeCell ref="D52:G52"/>
    <mergeCell ref="D114:G114"/>
    <mergeCell ref="A135:G135"/>
    <mergeCell ref="D100:G100"/>
    <mergeCell ref="D133:G133"/>
    <mergeCell ref="D92:G92"/>
    <mergeCell ref="D106:G106"/>
    <mergeCell ref="G5:G6"/>
    <mergeCell ref="A59:G59"/>
    <mergeCell ref="B60:H60"/>
    <mergeCell ref="D67:G67"/>
    <mergeCell ref="D22:G22"/>
    <mergeCell ref="D35:G35"/>
    <mergeCell ref="D42:G42"/>
    <mergeCell ref="D58:G58"/>
    <mergeCell ref="D16:G16"/>
    <mergeCell ref="J68:J73"/>
    <mergeCell ref="J43:J48"/>
    <mergeCell ref="J56:K57"/>
    <mergeCell ref="A1:H1"/>
    <mergeCell ref="A5:A6"/>
    <mergeCell ref="B5:B6"/>
    <mergeCell ref="C5:C6"/>
    <mergeCell ref="D5:D6"/>
    <mergeCell ref="H5:H6"/>
    <mergeCell ref="E5:F5"/>
  </mergeCells>
  <printOptions/>
  <pageMargins left="0.5905511811023623" right="0.1968503937007874" top="0.3937007874015748" bottom="0.3937007874015748" header="0.3937007874015748" footer="0.5118110236220472"/>
  <pageSetup firstPageNumber="4" useFirstPageNumber="1" fitToHeight="0" fitToWidth="1" horizontalDpi="300" verticalDpi="300" orientation="portrait" paperSize="9" scale="70" r:id="rId1"/>
  <rowBreaks count="4" manualBreakCount="4">
    <brk id="22" max="7" man="1"/>
    <brk id="59" max="7" man="1"/>
    <brk id="76" max="7" man="1"/>
    <brk id="12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Użytek własny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</dc:creator>
  <cp:keywords/>
  <dc:description/>
  <cp:lastModifiedBy>Kowalski Ryszard</cp:lastModifiedBy>
  <cp:lastPrinted>2017-07-24T13:11:48Z</cp:lastPrinted>
  <dcterms:created xsi:type="dcterms:W3CDTF">2004-10-02T15:15:25Z</dcterms:created>
  <dcterms:modified xsi:type="dcterms:W3CDTF">2017-09-13T20:14:44Z</dcterms:modified>
  <cp:category/>
  <cp:version/>
  <cp:contentType/>
  <cp:contentStatus/>
</cp:coreProperties>
</file>