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ognoza 2010" sheetId="1" r:id="rId1"/>
    <sheet name="Prognoza 2010 (2)" sheetId="2" r:id="rId2"/>
    <sheet name="Arkusz1" sheetId="3" r:id="rId3"/>
    <sheet name="Arkusz2" sheetId="4" r:id="rId4"/>
    <sheet name="Arkusz3" sheetId="5" r:id="rId5"/>
  </sheets>
  <definedNames>
    <definedName name="_xlnm.Print_Area" localSheetId="0">'Prognoza 2010'!$A$1:$U$42</definedName>
    <definedName name="_xlnm.Print_Titles" localSheetId="0">'Prognoza 2010'!$5:$7</definedName>
    <definedName name="_xlnm.Print_Titles" localSheetId="1">'Prognoza 2010 (2)'!$5:$7</definedName>
  </definedNames>
  <calcPr fullCalcOnLoad="1"/>
</workbook>
</file>

<file path=xl/sharedStrings.xml><?xml version="1.0" encoding="utf-8"?>
<sst xmlns="http://schemas.openxmlformats.org/spreadsheetml/2006/main" count="132" uniqueCount="63">
  <si>
    <t xml:space="preserve">INFORMACJA O SYTUACJI FINANSOWEJ GMINY BIERUTÓW   </t>
  </si>
  <si>
    <t>Wykonanie budżetu jednostki w okresie dwóch lat poprzedzających  zaciągnięcie kredytu oraz prognoza budżetu na okres spłat kredytu</t>
  </si>
  <si>
    <t>L.p.</t>
  </si>
  <si>
    <t>WYSZCZEGÓLNIENIE</t>
  </si>
  <si>
    <t>WYKONANIE</t>
  </si>
  <si>
    <t>PLAN</t>
  </si>
  <si>
    <t>PROGNOZA</t>
  </si>
  <si>
    <t>A.</t>
  </si>
  <si>
    <t>DOCHODY OGÓŁEM,   z tego:</t>
  </si>
  <si>
    <t>Dochody własne</t>
  </si>
  <si>
    <t>Subwencje</t>
  </si>
  <si>
    <t>Dotacje</t>
  </si>
  <si>
    <t>A.1.</t>
  </si>
  <si>
    <t>Dochody bieżące</t>
  </si>
  <si>
    <t>A.2.</t>
  </si>
  <si>
    <t>Dochody majątkowe, w tym</t>
  </si>
  <si>
    <t>- dochody ze sprzedaży majątku</t>
  </si>
  <si>
    <t>B.</t>
  </si>
  <si>
    <t>WYDATKI OGÓŁEM,   z tego:</t>
  </si>
  <si>
    <t>B.1.</t>
  </si>
  <si>
    <t>Wydatki bieżące, w tym:</t>
  </si>
  <si>
    <t>– odsetki od kred., poż. i oblig.</t>
  </si>
  <si>
    <t>– wydatki z tytułu poręczeń</t>
  </si>
  <si>
    <t>B.2.</t>
  </si>
  <si>
    <t>Wydatki majątkowe</t>
  </si>
  <si>
    <t>C.</t>
  </si>
  <si>
    <t>WYNIK BUDŻETU (A-B) (+–)</t>
  </si>
  <si>
    <t>D.</t>
  </si>
  <si>
    <t>ŹRÓDŁA FINANSOWANIA DEFICYTU BUDŻETU</t>
  </si>
  <si>
    <t>Obligacje</t>
  </si>
  <si>
    <t>Kredyty, w tym:</t>
  </si>
  <si>
    <t>– wnioskowany kredyt</t>
  </si>
  <si>
    <t xml:space="preserve"> kredyty planowane w latach następnych</t>
  </si>
  <si>
    <t>Pożyczki</t>
  </si>
  <si>
    <t>Nadwyżki z lat ubiegłych</t>
  </si>
  <si>
    <t>E.</t>
  </si>
  <si>
    <t>SPŁATY KREDYTÓW  I POŻYCZEK, WYKUP OBLIGACJI</t>
  </si>
  <si>
    <t>Wykup obligacji, w tym:</t>
  </si>
  <si>
    <t>- przedmiotowej emisji</t>
  </si>
  <si>
    <t>Spłata rat. kredytów w tym:</t>
  </si>
  <si>
    <t>– spłata wnioskowanego kredytu</t>
  </si>
  <si>
    <t>spłaty planowanych kredytów</t>
  </si>
  <si>
    <t>Spłata rat pożyczek w tym:</t>
  </si>
  <si>
    <t>– spłata wnioskowanej pożyczki</t>
  </si>
  <si>
    <t>F</t>
  </si>
  <si>
    <t>ZADŁUŻENIE NA KONIEC ROKU</t>
  </si>
  <si>
    <t>Relacja zadłużenia do dochodów</t>
  </si>
  <si>
    <t>Relacja z uwzględnieniem wyłączeń ustawowych</t>
  </si>
  <si>
    <t>G.</t>
  </si>
  <si>
    <t>ŁĄCZNA KWOTA SPŁAT (SPŁATY RAT, ODSETKI, PORĘCZENIA)</t>
  </si>
  <si>
    <t>H</t>
  </si>
  <si>
    <t>Limit relacji wynikający z realizacji budżetów (art. 243 ufp)</t>
  </si>
  <si>
    <t>10 ≤ 16</t>
  </si>
  <si>
    <t>6 ≤ 17</t>
  </si>
  <si>
    <t>5 ≤ 17</t>
  </si>
  <si>
    <t>5 ≤ 16</t>
  </si>
  <si>
    <t>3 ≤ 16</t>
  </si>
  <si>
    <t>2 ≤ 15</t>
  </si>
  <si>
    <t>1 ≤ 15</t>
  </si>
  <si>
    <t>1 ≤ 14</t>
  </si>
  <si>
    <t>11 ≤ 16</t>
  </si>
  <si>
    <t>7 ≤ 17</t>
  </si>
  <si>
    <t>Relacja spłaty do dochodów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</si>
</sst>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\ _z_ł_-;\-* #,##0.0\ _z_ł_-;_-* &quot;-&quot;??\ _z_ł_-;_-@_-"/>
    <numFmt numFmtId="177" formatCode="_-* #,##0\ _z_ł_-;\-* #,##0\ _z_ł_-;_-* &quot;-&quot;??\ _z_ł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\ _z_ł_-;\-* #,##0.0\ _z_ł_-;_-* &quot;-&quot;?\ _z_ł_-;_-@_-"/>
  </numFmts>
  <fonts count="9">
    <font>
      <sz val="10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7"/>
      <name val="Arial"/>
      <family val="0"/>
    </font>
    <font>
      <b/>
      <sz val="7"/>
      <name val="Times New Roman"/>
      <family val="1"/>
    </font>
    <font>
      <b/>
      <sz val="6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77" fontId="4" fillId="0" borderId="12" xfId="15" applyNumberFormat="1" applyFont="1" applyBorder="1" applyAlignment="1">
      <alignment horizontal="right" vertical="center" wrapText="1"/>
    </xf>
    <xf numFmtId="177" fontId="4" fillId="0" borderId="13" xfId="15" applyNumberFormat="1" applyFont="1" applyBorder="1" applyAlignment="1">
      <alignment horizontal="right" vertical="center" wrapText="1"/>
    </xf>
    <xf numFmtId="177" fontId="4" fillId="0" borderId="1" xfId="15" applyNumberFormat="1" applyFont="1" applyBorder="1" applyAlignment="1">
      <alignment horizontal="right" vertical="center" wrapText="1"/>
    </xf>
    <xf numFmtId="177" fontId="4" fillId="0" borderId="14" xfId="15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177" fontId="6" fillId="0" borderId="17" xfId="15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3" fontId="6" fillId="0" borderId="19" xfId="0" applyNumberFormat="1" applyFont="1" applyBorder="1" applyAlignment="1">
      <alignment horizontal="right" vertical="center" wrapText="1"/>
    </xf>
    <xf numFmtId="3" fontId="6" fillId="0" borderId="16" xfId="0" applyNumberFormat="1" applyFont="1" applyBorder="1" applyAlignment="1">
      <alignment horizontal="right" vertical="center" wrapText="1"/>
    </xf>
    <xf numFmtId="3" fontId="6" fillId="0" borderId="2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vertical="center" wrapText="1"/>
    </xf>
    <xf numFmtId="177" fontId="4" fillId="0" borderId="17" xfId="15" applyNumberFormat="1" applyFont="1" applyBorder="1" applyAlignment="1">
      <alignment horizontal="right" vertical="center" wrapText="1"/>
    </xf>
    <xf numFmtId="177" fontId="4" fillId="0" borderId="18" xfId="15" applyNumberFormat="1" applyFont="1" applyBorder="1" applyAlignment="1">
      <alignment horizontal="right" vertical="center" wrapText="1"/>
    </xf>
    <xf numFmtId="177" fontId="4" fillId="0" borderId="16" xfId="15" applyNumberFormat="1" applyFont="1" applyBorder="1" applyAlignment="1">
      <alignment horizontal="right" vertical="center" wrapText="1"/>
    </xf>
    <xf numFmtId="177" fontId="4" fillId="0" borderId="20" xfId="15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177" fontId="6" fillId="0" borderId="18" xfId="15" applyNumberFormat="1" applyFont="1" applyBorder="1" applyAlignment="1">
      <alignment horizontal="right" vertical="center" wrapText="1"/>
    </xf>
    <xf numFmtId="177" fontId="6" fillId="0" borderId="19" xfId="15" applyNumberFormat="1" applyFont="1" applyBorder="1" applyAlignment="1">
      <alignment horizontal="right" vertical="center" wrapText="1"/>
    </xf>
    <xf numFmtId="177" fontId="6" fillId="0" borderId="16" xfId="15" applyNumberFormat="1" applyFont="1" applyBorder="1" applyAlignment="1">
      <alignment horizontal="right" vertical="center" wrapText="1"/>
    </xf>
    <xf numFmtId="177" fontId="6" fillId="0" borderId="20" xfId="15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3" fontId="4" fillId="0" borderId="2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176" fontId="6" fillId="0" borderId="17" xfId="15" applyNumberFormat="1" applyFont="1" applyBorder="1" applyAlignment="1">
      <alignment horizontal="right" vertical="center" wrapText="1"/>
    </xf>
    <xf numFmtId="176" fontId="6" fillId="0" borderId="18" xfId="15" applyNumberFormat="1" applyFont="1" applyBorder="1" applyAlignment="1">
      <alignment horizontal="right" vertical="center" wrapText="1"/>
    </xf>
    <xf numFmtId="176" fontId="6" fillId="0" borderId="16" xfId="15" applyNumberFormat="1" applyFont="1" applyBorder="1" applyAlignment="1">
      <alignment horizontal="right" vertical="center" wrapText="1"/>
    </xf>
    <xf numFmtId="176" fontId="6" fillId="0" borderId="20" xfId="15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183" fontId="6" fillId="0" borderId="17" xfId="0" applyNumberFormat="1" applyFont="1" applyBorder="1" applyAlignment="1">
      <alignment horizontal="right" vertical="center" wrapText="1"/>
    </xf>
    <xf numFmtId="183" fontId="6" fillId="0" borderId="18" xfId="0" applyNumberFormat="1" applyFont="1" applyBorder="1" applyAlignment="1">
      <alignment horizontal="right" vertical="center" wrapText="1"/>
    </xf>
    <xf numFmtId="183" fontId="6" fillId="0" borderId="16" xfId="0" applyNumberFormat="1" applyFont="1" applyBorder="1" applyAlignment="1">
      <alignment horizontal="right" vertical="center" wrapText="1"/>
    </xf>
    <xf numFmtId="183" fontId="6" fillId="0" borderId="20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183" fontId="6" fillId="0" borderId="1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176" fontId="1" fillId="0" borderId="8" xfId="15" applyNumberFormat="1" applyFont="1" applyBorder="1" applyAlignment="1">
      <alignment horizontal="center" vertical="center" wrapText="1"/>
    </xf>
    <xf numFmtId="176" fontId="1" fillId="0" borderId="9" xfId="15" applyNumberFormat="1" applyFont="1" applyBorder="1" applyAlignment="1">
      <alignment horizontal="center" vertical="center" wrapText="1"/>
    </xf>
    <xf numFmtId="176" fontId="1" fillId="0" borderId="10" xfId="15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tabSelected="1" workbookViewId="0" topLeftCell="B35">
      <selection activeCell="F40" sqref="F40"/>
    </sheetView>
  </sheetViews>
  <sheetFormatPr defaultColWidth="9.00390625" defaultRowHeight="12.75"/>
  <cols>
    <col min="1" max="1" width="2.00390625" style="82" customWidth="1"/>
    <col min="2" max="2" width="4.875" style="82" customWidth="1"/>
    <col min="3" max="3" width="13.875" style="82" customWidth="1"/>
    <col min="4" max="4" width="9.75390625" style="82" customWidth="1"/>
    <col min="5" max="5" width="10.00390625" style="82" customWidth="1"/>
    <col min="6" max="6" width="9.75390625" style="82" bestFit="1" customWidth="1"/>
    <col min="7" max="9" width="9.25390625" style="82" customWidth="1"/>
    <col min="10" max="10" width="9.375" style="82" customWidth="1"/>
    <col min="11" max="12" width="9.00390625" style="82" customWidth="1"/>
    <col min="13" max="13" width="9.25390625" style="82" customWidth="1"/>
    <col min="14" max="14" width="9.00390625" style="82" customWidth="1"/>
    <col min="15" max="15" width="8.75390625" style="82" customWidth="1"/>
    <col min="16" max="21" width="9.75390625" style="82" bestFit="1" customWidth="1"/>
  </cols>
  <sheetData>
    <row r="1" spans="1:21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1"/>
      <c r="M1" s="91"/>
      <c r="N1" s="91"/>
      <c r="O1" s="91"/>
      <c r="P1" s="91"/>
      <c r="Q1" s="2"/>
      <c r="R1" s="2"/>
      <c r="S1" s="2"/>
      <c r="T1" s="2"/>
      <c r="U1" s="2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5"/>
      <c r="R3" s="5"/>
      <c r="S3" s="5"/>
      <c r="T3" s="5"/>
      <c r="U3" s="5"/>
    </row>
    <row r="4" spans="1:2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2.5" customHeight="1">
      <c r="A5" s="6"/>
      <c r="B5" s="84" t="s">
        <v>2</v>
      </c>
      <c r="C5" s="86" t="s">
        <v>3</v>
      </c>
      <c r="D5" s="88" t="s">
        <v>4</v>
      </c>
      <c r="E5" s="89"/>
      <c r="F5" s="7" t="s">
        <v>5</v>
      </c>
      <c r="G5" s="88" t="s">
        <v>6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21" ht="12.75">
      <c r="A6" s="6"/>
      <c r="B6" s="85"/>
      <c r="C6" s="87"/>
      <c r="D6" s="8">
        <v>2008</v>
      </c>
      <c r="E6" s="8">
        <v>2009</v>
      </c>
      <c r="F6" s="8">
        <v>2010</v>
      </c>
      <c r="G6" s="8">
        <v>2011</v>
      </c>
      <c r="H6" s="8">
        <v>2012</v>
      </c>
      <c r="I6" s="8">
        <v>2013</v>
      </c>
      <c r="J6" s="9">
        <v>2014</v>
      </c>
      <c r="K6" s="10">
        <v>2015</v>
      </c>
      <c r="L6" s="9">
        <v>2016</v>
      </c>
      <c r="M6" s="10">
        <v>2017</v>
      </c>
      <c r="N6" s="10">
        <v>2018</v>
      </c>
      <c r="O6" s="10">
        <v>2019</v>
      </c>
      <c r="P6" s="11">
        <v>2020</v>
      </c>
      <c r="Q6" s="12">
        <v>2021</v>
      </c>
      <c r="R6" s="12">
        <v>2022</v>
      </c>
      <c r="S6" s="12">
        <v>2023</v>
      </c>
      <c r="T6" s="12">
        <v>2024</v>
      </c>
      <c r="U6" s="13">
        <v>2025</v>
      </c>
    </row>
    <row r="7" spans="1:21" ht="13.5" thickBot="1">
      <c r="A7" s="3"/>
      <c r="B7" s="14">
        <v>1</v>
      </c>
      <c r="C7" s="15">
        <v>2</v>
      </c>
      <c r="D7" s="15">
        <v>3</v>
      </c>
      <c r="E7" s="15">
        <v>4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6">
        <v>16</v>
      </c>
      <c r="Q7" s="15">
        <v>17</v>
      </c>
      <c r="R7" s="15">
        <v>18</v>
      </c>
      <c r="S7" s="15">
        <v>19</v>
      </c>
      <c r="T7" s="15">
        <v>20</v>
      </c>
      <c r="U7" s="17">
        <v>21</v>
      </c>
    </row>
    <row r="8" spans="1:21" ht="21">
      <c r="A8" s="3"/>
      <c r="B8" s="18" t="s">
        <v>7</v>
      </c>
      <c r="C8" s="19" t="s">
        <v>8</v>
      </c>
      <c r="D8" s="20">
        <f>SUM(D9+D10+D11)</f>
        <v>22851030</v>
      </c>
      <c r="E8" s="20">
        <f>SUM(E9+E10+E11)</f>
        <v>23041515.22</v>
      </c>
      <c r="F8" s="20">
        <v>29903263</v>
      </c>
      <c r="G8" s="20">
        <f aca="true" t="shared" si="0" ref="G8:U8">SUM(G9+G10+G11)</f>
        <v>28790753</v>
      </c>
      <c r="H8" s="20">
        <f t="shared" si="0"/>
        <v>28039112</v>
      </c>
      <c r="I8" s="20">
        <f t="shared" si="0"/>
        <v>28724865</v>
      </c>
      <c r="J8" s="20">
        <f t="shared" si="0"/>
        <v>29598269</v>
      </c>
      <c r="K8" s="20">
        <f t="shared" si="0"/>
        <v>30477877</v>
      </c>
      <c r="L8" s="20">
        <f t="shared" si="0"/>
        <v>30803875</v>
      </c>
      <c r="M8" s="20">
        <f t="shared" si="0"/>
        <v>31419952</v>
      </c>
      <c r="N8" s="20">
        <f t="shared" si="0"/>
        <v>32048351</v>
      </c>
      <c r="O8" s="20">
        <f t="shared" si="0"/>
        <v>32689318</v>
      </c>
      <c r="P8" s="21">
        <f t="shared" si="0"/>
        <v>33343104</v>
      </c>
      <c r="Q8" s="22">
        <f t="shared" si="0"/>
        <v>33735637</v>
      </c>
      <c r="R8" s="22">
        <f t="shared" si="0"/>
        <v>34259575</v>
      </c>
      <c r="S8" s="22">
        <f t="shared" si="0"/>
        <v>34663650</v>
      </c>
      <c r="T8" s="22">
        <f t="shared" si="0"/>
        <v>35072996</v>
      </c>
      <c r="U8" s="23">
        <f t="shared" si="0"/>
        <v>35487689</v>
      </c>
    </row>
    <row r="9" spans="1:21" ht="12.75">
      <c r="A9" s="3"/>
      <c r="B9" s="24">
        <v>1</v>
      </c>
      <c r="C9" s="25" t="s">
        <v>9</v>
      </c>
      <c r="D9" s="26">
        <v>10346008</v>
      </c>
      <c r="E9" s="27">
        <v>9364725</v>
      </c>
      <c r="F9" s="27">
        <v>15717359</v>
      </c>
      <c r="G9" s="27">
        <v>14417359</v>
      </c>
      <c r="H9" s="27">
        <v>13163041</v>
      </c>
      <c r="I9" s="27">
        <v>12927562</v>
      </c>
      <c r="J9" s="27">
        <v>13307048</v>
      </c>
      <c r="K9" s="28">
        <v>13750861</v>
      </c>
      <c r="L9" s="29">
        <v>13791155</v>
      </c>
      <c r="M9" s="30">
        <v>14066979</v>
      </c>
      <c r="N9" s="30">
        <v>14348318</v>
      </c>
      <c r="O9" s="30">
        <v>14635284</v>
      </c>
      <c r="P9" s="29">
        <v>14927989</v>
      </c>
      <c r="Q9" s="30">
        <v>15077270</v>
      </c>
      <c r="R9" s="30">
        <v>15228042</v>
      </c>
      <c r="S9" s="30">
        <v>15380322</v>
      </c>
      <c r="T9" s="30">
        <v>15534125</v>
      </c>
      <c r="U9" s="31">
        <v>15689466</v>
      </c>
    </row>
    <row r="10" spans="1:21" ht="12.75">
      <c r="A10" s="3"/>
      <c r="B10" s="24">
        <v>2</v>
      </c>
      <c r="C10" s="32" t="s">
        <v>10</v>
      </c>
      <c r="D10" s="27">
        <v>8105891</v>
      </c>
      <c r="E10" s="27">
        <v>9329657</v>
      </c>
      <c r="F10" s="27">
        <v>9487902</v>
      </c>
      <c r="G10" s="27">
        <v>9677660</v>
      </c>
      <c r="H10" s="27">
        <v>10055687</v>
      </c>
      <c r="I10" s="27">
        <v>10657358</v>
      </c>
      <c r="J10" s="27">
        <v>10997078</v>
      </c>
      <c r="K10" s="28">
        <v>11326990</v>
      </c>
      <c r="L10" s="29">
        <v>11553530</v>
      </c>
      <c r="M10" s="30">
        <v>11784600</v>
      </c>
      <c r="N10" s="30">
        <v>12020292</v>
      </c>
      <c r="O10" s="30">
        <v>12260698</v>
      </c>
      <c r="P10" s="29">
        <v>12505912</v>
      </c>
      <c r="Q10" s="30">
        <v>12630980</v>
      </c>
      <c r="R10" s="30">
        <v>12883599</v>
      </c>
      <c r="S10" s="30">
        <v>13012435</v>
      </c>
      <c r="T10" s="30">
        <v>13142560</v>
      </c>
      <c r="U10" s="31">
        <v>13273985</v>
      </c>
    </row>
    <row r="11" spans="1:21" ht="12.75">
      <c r="A11" s="3"/>
      <c r="B11" s="24">
        <v>3</v>
      </c>
      <c r="C11" s="32" t="s">
        <v>11</v>
      </c>
      <c r="D11" s="27">
        <v>4399131</v>
      </c>
      <c r="E11" s="27">
        <v>4347133.22</v>
      </c>
      <c r="F11" s="27">
        <v>4123892</v>
      </c>
      <c r="G11" s="27">
        <v>4695734</v>
      </c>
      <c r="H11" s="27">
        <v>4820384</v>
      </c>
      <c r="I11" s="27">
        <v>5139945</v>
      </c>
      <c r="J11" s="27">
        <v>5294143</v>
      </c>
      <c r="K11" s="28">
        <v>5400026</v>
      </c>
      <c r="L11" s="29">
        <v>5459190</v>
      </c>
      <c r="M11" s="30">
        <v>5568373</v>
      </c>
      <c r="N11" s="30">
        <v>5679741</v>
      </c>
      <c r="O11" s="30">
        <v>5793336</v>
      </c>
      <c r="P11" s="29">
        <v>5909203</v>
      </c>
      <c r="Q11" s="30">
        <v>6027387</v>
      </c>
      <c r="R11" s="30">
        <v>6147934</v>
      </c>
      <c r="S11" s="30">
        <v>6270893</v>
      </c>
      <c r="T11" s="30">
        <v>6396311</v>
      </c>
      <c r="U11" s="31">
        <v>6524238</v>
      </c>
    </row>
    <row r="12" spans="1:21" ht="12.75">
      <c r="A12" s="3"/>
      <c r="B12" s="33" t="s">
        <v>12</v>
      </c>
      <c r="C12" s="34" t="s">
        <v>13</v>
      </c>
      <c r="D12" s="35">
        <f>SUM(D8-D13)</f>
        <v>19860687.37</v>
      </c>
      <c r="E12" s="35">
        <f>SUM(E8-E13)</f>
        <v>21815313.22</v>
      </c>
      <c r="F12" s="35">
        <f>SUM(F8-F13)</f>
        <v>23571663</v>
      </c>
      <c r="G12" s="35">
        <v>22918773</v>
      </c>
      <c r="H12" s="35">
        <v>24039112</v>
      </c>
      <c r="I12" s="35">
        <v>25724865</v>
      </c>
      <c r="J12" s="35">
        <v>27098269</v>
      </c>
      <c r="K12" s="35">
        <v>28177877</v>
      </c>
      <c r="L12" s="35">
        <v>28503875</v>
      </c>
      <c r="M12" s="35">
        <v>29419952</v>
      </c>
      <c r="N12" s="35">
        <v>30348351</v>
      </c>
      <c r="O12" s="35">
        <v>31389318</v>
      </c>
      <c r="P12" s="36">
        <v>32343104</v>
      </c>
      <c r="Q12" s="37">
        <v>33735637</v>
      </c>
      <c r="R12" s="37">
        <v>34259575</v>
      </c>
      <c r="S12" s="37">
        <v>34663650</v>
      </c>
      <c r="T12" s="37">
        <v>35072996</v>
      </c>
      <c r="U12" s="38">
        <v>35487689</v>
      </c>
    </row>
    <row r="13" spans="1:21" ht="21">
      <c r="A13" s="3"/>
      <c r="B13" s="33" t="s">
        <v>14</v>
      </c>
      <c r="C13" s="34" t="s">
        <v>15</v>
      </c>
      <c r="D13" s="35">
        <v>2990342.63</v>
      </c>
      <c r="E13" s="35">
        <v>1226202</v>
      </c>
      <c r="F13" s="35">
        <v>6331600</v>
      </c>
      <c r="G13" s="35">
        <f aca="true" t="shared" si="1" ref="G13:P13">SUM(G8-G12)</f>
        <v>5871980</v>
      </c>
      <c r="H13" s="35">
        <f t="shared" si="1"/>
        <v>4000000</v>
      </c>
      <c r="I13" s="35">
        <f t="shared" si="1"/>
        <v>3000000</v>
      </c>
      <c r="J13" s="35">
        <f t="shared" si="1"/>
        <v>2500000</v>
      </c>
      <c r="K13" s="35">
        <f t="shared" si="1"/>
        <v>2300000</v>
      </c>
      <c r="L13" s="35">
        <f t="shared" si="1"/>
        <v>2300000</v>
      </c>
      <c r="M13" s="35">
        <f t="shared" si="1"/>
        <v>2000000</v>
      </c>
      <c r="N13" s="35">
        <f t="shared" si="1"/>
        <v>1700000</v>
      </c>
      <c r="O13" s="35">
        <f t="shared" si="1"/>
        <v>1300000</v>
      </c>
      <c r="P13" s="36">
        <f t="shared" si="1"/>
        <v>1000000</v>
      </c>
      <c r="Q13" s="37"/>
      <c r="R13" s="37"/>
      <c r="S13" s="37"/>
      <c r="T13" s="37"/>
      <c r="U13" s="38"/>
    </row>
    <row r="14" spans="1:21" ht="21">
      <c r="A14" s="3"/>
      <c r="B14" s="24"/>
      <c r="C14" s="39" t="s">
        <v>16</v>
      </c>
      <c r="D14" s="27">
        <v>1998620.64</v>
      </c>
      <c r="E14" s="27">
        <v>526202</v>
      </c>
      <c r="F14" s="27">
        <v>4396000</v>
      </c>
      <c r="G14" s="27">
        <v>3000000</v>
      </c>
      <c r="H14" s="27">
        <v>3000000</v>
      </c>
      <c r="I14" s="27">
        <v>3000000</v>
      </c>
      <c r="J14" s="27">
        <v>2500000</v>
      </c>
      <c r="K14" s="30">
        <v>2300000</v>
      </c>
      <c r="L14" s="30">
        <v>2300000</v>
      </c>
      <c r="M14" s="30">
        <v>2000000</v>
      </c>
      <c r="N14" s="30">
        <v>1700000</v>
      </c>
      <c r="O14" s="27">
        <v>1300000</v>
      </c>
      <c r="P14" s="28">
        <v>1000000</v>
      </c>
      <c r="Q14" s="30"/>
      <c r="R14" s="30"/>
      <c r="S14" s="30"/>
      <c r="T14" s="30"/>
      <c r="U14" s="31"/>
    </row>
    <row r="15" spans="1:21" ht="21">
      <c r="A15" s="3"/>
      <c r="B15" s="33" t="s">
        <v>17</v>
      </c>
      <c r="C15" s="34" t="s">
        <v>18</v>
      </c>
      <c r="D15" s="40">
        <f>SUM(D16+D19)</f>
        <v>23831824</v>
      </c>
      <c r="E15" s="40">
        <f>SUM(E16+E19)</f>
        <v>26835770.39</v>
      </c>
      <c r="F15" s="40">
        <v>33624647</v>
      </c>
      <c r="G15" s="40">
        <v>28741421</v>
      </c>
      <c r="H15" s="40">
        <v>27494780</v>
      </c>
      <c r="I15" s="40">
        <f aca="true" t="shared" si="2" ref="I15:U15">SUM(I16+I19)</f>
        <v>26220533</v>
      </c>
      <c r="J15" s="40">
        <f t="shared" si="2"/>
        <v>27091937</v>
      </c>
      <c r="K15" s="40">
        <f t="shared" si="2"/>
        <v>28956545</v>
      </c>
      <c r="L15" s="40">
        <f t="shared" si="2"/>
        <v>29560543</v>
      </c>
      <c r="M15" s="40">
        <f t="shared" si="2"/>
        <v>30176620</v>
      </c>
      <c r="N15" s="40">
        <f t="shared" si="2"/>
        <v>30805019</v>
      </c>
      <c r="O15" s="40">
        <f t="shared" si="2"/>
        <v>31445986</v>
      </c>
      <c r="P15" s="41">
        <f t="shared" si="2"/>
        <v>32489772</v>
      </c>
      <c r="Q15" s="42">
        <f t="shared" si="2"/>
        <v>32882305</v>
      </c>
      <c r="R15" s="42">
        <f t="shared" si="2"/>
        <v>33686243</v>
      </c>
      <c r="S15" s="42">
        <f t="shared" si="2"/>
        <v>34350318</v>
      </c>
      <c r="T15" s="42">
        <f t="shared" si="2"/>
        <v>34759664</v>
      </c>
      <c r="U15" s="43">
        <f t="shared" si="2"/>
        <v>35174337</v>
      </c>
    </row>
    <row r="16" spans="1:21" ht="33" customHeight="1">
      <c r="A16" s="3"/>
      <c r="B16" s="24" t="s">
        <v>19</v>
      </c>
      <c r="C16" s="32" t="s">
        <v>20</v>
      </c>
      <c r="D16" s="27">
        <v>19517400</v>
      </c>
      <c r="E16" s="27">
        <v>23362958.78</v>
      </c>
      <c r="F16" s="27">
        <v>26694419</v>
      </c>
      <c r="G16" s="27">
        <v>20741421</v>
      </c>
      <c r="H16" s="44">
        <v>22372780</v>
      </c>
      <c r="I16" s="27">
        <v>23720533</v>
      </c>
      <c r="J16" s="27">
        <v>24291937</v>
      </c>
      <c r="K16" s="28">
        <v>25056545</v>
      </c>
      <c r="L16" s="29">
        <v>25660543</v>
      </c>
      <c r="M16" s="30">
        <v>26276620</v>
      </c>
      <c r="N16" s="30">
        <v>26905019</v>
      </c>
      <c r="O16" s="30">
        <v>27545986</v>
      </c>
      <c r="P16" s="29">
        <v>28289772</v>
      </c>
      <c r="Q16" s="30">
        <v>28682305</v>
      </c>
      <c r="R16" s="30">
        <v>29186243</v>
      </c>
      <c r="S16" s="30">
        <v>29850318</v>
      </c>
      <c r="T16" s="30">
        <v>30259664</v>
      </c>
      <c r="U16" s="31">
        <v>30674337</v>
      </c>
    </row>
    <row r="17" spans="1:21" ht="32.25" customHeight="1">
      <c r="A17" s="3"/>
      <c r="B17" s="24"/>
      <c r="C17" s="32" t="s">
        <v>21</v>
      </c>
      <c r="D17" s="26">
        <v>434640</v>
      </c>
      <c r="E17" s="26">
        <v>502048.73</v>
      </c>
      <c r="F17" s="26">
        <v>520000</v>
      </c>
      <c r="G17" s="26">
        <v>643200</v>
      </c>
      <c r="H17" s="26">
        <v>609400</v>
      </c>
      <c r="I17" s="26">
        <v>682600</v>
      </c>
      <c r="J17" s="26">
        <v>646500</v>
      </c>
      <c r="K17" s="45">
        <v>493200</v>
      </c>
      <c r="L17" s="46">
        <v>370000</v>
      </c>
      <c r="M17" s="47">
        <v>322000</v>
      </c>
      <c r="N17" s="47">
        <v>275700</v>
      </c>
      <c r="O17" s="47">
        <v>228400</v>
      </c>
      <c r="P17" s="46">
        <v>181100</v>
      </c>
      <c r="Q17" s="47">
        <v>142000</v>
      </c>
      <c r="R17" s="47">
        <v>103000</v>
      </c>
      <c r="S17" s="47">
        <v>64000</v>
      </c>
      <c r="T17" s="47">
        <v>45000</v>
      </c>
      <c r="U17" s="48">
        <v>19000</v>
      </c>
    </row>
    <row r="18" spans="1:21" ht="27.75" customHeight="1">
      <c r="A18" s="3"/>
      <c r="B18" s="24"/>
      <c r="C18" s="32" t="s">
        <v>22</v>
      </c>
      <c r="D18" s="49"/>
      <c r="E18" s="49"/>
      <c r="F18" s="49"/>
      <c r="G18" s="49"/>
      <c r="H18" s="49"/>
      <c r="I18" s="49"/>
      <c r="J18" s="49"/>
      <c r="K18" s="50"/>
      <c r="L18" s="51"/>
      <c r="M18" s="52"/>
      <c r="N18" s="52"/>
      <c r="O18" s="52"/>
      <c r="P18" s="51"/>
      <c r="Q18" s="52"/>
      <c r="R18" s="52"/>
      <c r="S18" s="52"/>
      <c r="T18" s="52"/>
      <c r="U18" s="53"/>
    </row>
    <row r="19" spans="1:21" ht="12.75">
      <c r="A19" s="3"/>
      <c r="B19" s="24" t="s">
        <v>23</v>
      </c>
      <c r="C19" s="32" t="s">
        <v>24</v>
      </c>
      <c r="D19" s="27">
        <v>4314424</v>
      </c>
      <c r="E19" s="27">
        <v>3472811.61</v>
      </c>
      <c r="F19" s="27">
        <v>6930228</v>
      </c>
      <c r="G19" s="27">
        <v>8000000</v>
      </c>
      <c r="H19" s="27">
        <v>5122000</v>
      </c>
      <c r="I19" s="27">
        <v>2500000</v>
      </c>
      <c r="J19" s="27">
        <v>2800000</v>
      </c>
      <c r="K19" s="28">
        <v>3900000</v>
      </c>
      <c r="L19" s="29">
        <v>3900000</v>
      </c>
      <c r="M19" s="30">
        <v>3900000</v>
      </c>
      <c r="N19" s="30">
        <v>3900000</v>
      </c>
      <c r="O19" s="30">
        <v>3900000</v>
      </c>
      <c r="P19" s="29">
        <v>4200000</v>
      </c>
      <c r="Q19" s="30">
        <v>4200000</v>
      </c>
      <c r="R19" s="30">
        <v>4500000</v>
      </c>
      <c r="S19" s="30">
        <v>4500000</v>
      </c>
      <c r="T19" s="30">
        <v>4500000</v>
      </c>
      <c r="U19" s="31">
        <v>4500000</v>
      </c>
    </row>
    <row r="20" spans="1:21" ht="40.5" customHeight="1">
      <c r="A20" s="3"/>
      <c r="B20" s="33" t="s">
        <v>25</v>
      </c>
      <c r="C20" s="34" t="s">
        <v>26</v>
      </c>
      <c r="D20" s="40">
        <f aca="true" t="shared" si="3" ref="D20:U20">SUM(D8-D15)</f>
        <v>-980794</v>
      </c>
      <c r="E20" s="40">
        <f t="shared" si="3"/>
        <v>-3794255.170000002</v>
      </c>
      <c r="F20" s="40">
        <f t="shared" si="3"/>
        <v>-3721384</v>
      </c>
      <c r="G20" s="40">
        <f t="shared" si="3"/>
        <v>49332</v>
      </c>
      <c r="H20" s="40">
        <f t="shared" si="3"/>
        <v>544332</v>
      </c>
      <c r="I20" s="40">
        <f t="shared" si="3"/>
        <v>2504332</v>
      </c>
      <c r="J20" s="40">
        <f t="shared" si="3"/>
        <v>2506332</v>
      </c>
      <c r="K20" s="40">
        <f t="shared" si="3"/>
        <v>1521332</v>
      </c>
      <c r="L20" s="40">
        <f t="shared" si="3"/>
        <v>1243332</v>
      </c>
      <c r="M20" s="40">
        <f t="shared" si="3"/>
        <v>1243332</v>
      </c>
      <c r="N20" s="40">
        <f t="shared" si="3"/>
        <v>1243332</v>
      </c>
      <c r="O20" s="40">
        <f t="shared" si="3"/>
        <v>1243332</v>
      </c>
      <c r="P20" s="41">
        <f t="shared" si="3"/>
        <v>853332</v>
      </c>
      <c r="Q20" s="42">
        <f t="shared" si="3"/>
        <v>853332</v>
      </c>
      <c r="R20" s="42">
        <f t="shared" si="3"/>
        <v>573332</v>
      </c>
      <c r="S20" s="42">
        <f t="shared" si="3"/>
        <v>313332</v>
      </c>
      <c r="T20" s="42">
        <f t="shared" si="3"/>
        <v>313332</v>
      </c>
      <c r="U20" s="43">
        <f t="shared" si="3"/>
        <v>313352</v>
      </c>
    </row>
    <row r="21" spans="1:21" ht="45" customHeight="1">
      <c r="A21" s="3"/>
      <c r="B21" s="54" t="s">
        <v>27</v>
      </c>
      <c r="C21" s="34" t="s">
        <v>28</v>
      </c>
      <c r="D21" s="35">
        <f aca="true" t="shared" si="4" ref="D21:P21">SUM(D22+D23+D26+D27)</f>
        <v>4842462</v>
      </c>
      <c r="E21" s="35">
        <f t="shared" si="4"/>
        <v>6022576</v>
      </c>
      <c r="F21" s="35">
        <f t="shared" si="4"/>
        <v>6286200</v>
      </c>
      <c r="G21" s="35">
        <f t="shared" si="4"/>
        <v>3000000</v>
      </c>
      <c r="H21" s="35">
        <f t="shared" si="4"/>
        <v>2800000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6">
        <f t="shared" si="4"/>
        <v>0</v>
      </c>
      <c r="Q21" s="37"/>
      <c r="R21" s="37"/>
      <c r="S21" s="37"/>
      <c r="T21" s="37"/>
      <c r="U21" s="38"/>
    </row>
    <row r="22" spans="1:21" ht="12.75">
      <c r="A22" s="3"/>
      <c r="B22" s="24">
        <v>1</v>
      </c>
      <c r="C22" s="32" t="s">
        <v>29</v>
      </c>
      <c r="D22" s="49"/>
      <c r="E22" s="49"/>
      <c r="F22" s="49"/>
      <c r="G22" s="49"/>
      <c r="H22" s="49"/>
      <c r="I22" s="49"/>
      <c r="J22" s="49"/>
      <c r="K22" s="50"/>
      <c r="L22" s="51"/>
      <c r="M22" s="52"/>
      <c r="N22" s="52"/>
      <c r="O22" s="52"/>
      <c r="P22" s="51"/>
      <c r="Q22" s="52"/>
      <c r="R22" s="52"/>
      <c r="S22" s="52"/>
      <c r="T22" s="52"/>
      <c r="U22" s="53"/>
    </row>
    <row r="23" spans="1:21" ht="31.5" customHeight="1">
      <c r="A23" s="3"/>
      <c r="B23" s="24">
        <v>2</v>
      </c>
      <c r="C23" s="32" t="s">
        <v>30</v>
      </c>
      <c r="D23" s="27">
        <v>2900000</v>
      </c>
      <c r="E23" s="27">
        <v>3900000</v>
      </c>
      <c r="F23" s="27">
        <v>6090000</v>
      </c>
      <c r="G23" s="27">
        <v>2800000</v>
      </c>
      <c r="H23" s="27">
        <v>2600000</v>
      </c>
      <c r="I23" s="27"/>
      <c r="J23" s="27"/>
      <c r="K23" s="27"/>
      <c r="L23" s="27"/>
      <c r="M23" s="27"/>
      <c r="N23" s="27"/>
      <c r="O23" s="27"/>
      <c r="P23" s="28"/>
      <c r="Q23" s="30"/>
      <c r="R23" s="30"/>
      <c r="S23" s="30"/>
      <c r="T23" s="30"/>
      <c r="U23" s="31"/>
    </row>
    <row r="24" spans="1:21" ht="31.5" customHeight="1">
      <c r="A24" s="3"/>
      <c r="B24" s="24"/>
      <c r="C24" s="32" t="s">
        <v>31</v>
      </c>
      <c r="D24" s="49"/>
      <c r="E24" s="27"/>
      <c r="F24" s="27">
        <v>1390000</v>
      </c>
      <c r="G24" s="49"/>
      <c r="H24" s="49"/>
      <c r="I24" s="49"/>
      <c r="J24" s="49"/>
      <c r="K24" s="50"/>
      <c r="L24" s="51"/>
      <c r="M24" s="52"/>
      <c r="N24" s="52"/>
      <c r="O24" s="52"/>
      <c r="P24" s="51"/>
      <c r="Q24" s="52"/>
      <c r="R24" s="52"/>
      <c r="S24" s="52"/>
      <c r="T24" s="52"/>
      <c r="U24" s="53"/>
    </row>
    <row r="25" spans="1:21" ht="31.5" customHeight="1">
      <c r="A25" s="3"/>
      <c r="B25" s="24"/>
      <c r="C25" s="55" t="s">
        <v>32</v>
      </c>
      <c r="D25" s="49"/>
      <c r="E25" s="27"/>
      <c r="F25" s="27"/>
      <c r="G25" s="26">
        <v>2800000</v>
      </c>
      <c r="H25" s="26">
        <v>2600000</v>
      </c>
      <c r="I25" s="26"/>
      <c r="J25" s="26"/>
      <c r="K25" s="45"/>
      <c r="L25" s="46"/>
      <c r="M25" s="47"/>
      <c r="N25" s="47"/>
      <c r="O25" s="47"/>
      <c r="P25" s="46"/>
      <c r="Q25" s="47"/>
      <c r="R25" s="47"/>
      <c r="S25" s="47"/>
      <c r="T25" s="47"/>
      <c r="U25" s="48"/>
    </row>
    <row r="26" spans="1:21" ht="12.75">
      <c r="A26" s="3"/>
      <c r="B26" s="56">
        <v>3</v>
      </c>
      <c r="C26" s="32" t="s">
        <v>33</v>
      </c>
      <c r="D26" s="27"/>
      <c r="E26" s="27"/>
      <c r="F26" s="27"/>
      <c r="G26" s="49">
        <v>0</v>
      </c>
      <c r="H26" s="49">
        <v>0</v>
      </c>
      <c r="I26" s="49">
        <f>I27</f>
        <v>0</v>
      </c>
      <c r="J26" s="49">
        <f>J27</f>
        <v>0</v>
      </c>
      <c r="K26" s="50">
        <f>K27</f>
        <v>0</v>
      </c>
      <c r="L26" s="51">
        <v>0</v>
      </c>
      <c r="M26" s="52">
        <v>0</v>
      </c>
      <c r="N26" s="52">
        <v>0</v>
      </c>
      <c r="O26" s="52">
        <v>0</v>
      </c>
      <c r="P26" s="51">
        <v>0</v>
      </c>
      <c r="Q26" s="52"/>
      <c r="R26" s="52"/>
      <c r="S26" s="52"/>
      <c r="T26" s="52"/>
      <c r="U26" s="53"/>
    </row>
    <row r="27" spans="1:21" ht="21">
      <c r="A27" s="3"/>
      <c r="B27" s="57">
        <v>4</v>
      </c>
      <c r="C27" s="32" t="s">
        <v>34</v>
      </c>
      <c r="D27" s="49">
        <v>1942462</v>
      </c>
      <c r="E27" s="27">
        <v>2122576</v>
      </c>
      <c r="F27" s="27">
        <v>196200</v>
      </c>
      <c r="G27" s="27">
        <v>200000</v>
      </c>
      <c r="H27" s="27">
        <v>200000</v>
      </c>
      <c r="I27" s="49"/>
      <c r="J27" s="49"/>
      <c r="K27" s="50"/>
      <c r="L27" s="51"/>
      <c r="M27" s="52"/>
      <c r="N27" s="52"/>
      <c r="O27" s="52"/>
      <c r="P27" s="51"/>
      <c r="Q27" s="52"/>
      <c r="R27" s="52"/>
      <c r="S27" s="52"/>
      <c r="T27" s="52"/>
      <c r="U27" s="53"/>
    </row>
    <row r="28" spans="1:21" ht="42">
      <c r="A28" s="3"/>
      <c r="B28" s="58" t="s">
        <v>35</v>
      </c>
      <c r="C28" s="59" t="s">
        <v>36</v>
      </c>
      <c r="D28" s="60">
        <f aca="true" t="shared" si="5" ref="D28:U28">SUM(D29+D31+D34)</f>
        <v>1739092</v>
      </c>
      <c r="E28" s="60">
        <f t="shared" si="5"/>
        <v>2032092</v>
      </c>
      <c r="F28" s="60">
        <f t="shared" si="5"/>
        <v>2564816</v>
      </c>
      <c r="G28" s="60">
        <f t="shared" si="5"/>
        <v>3049332</v>
      </c>
      <c r="H28" s="60">
        <f t="shared" si="5"/>
        <v>3344332</v>
      </c>
      <c r="I28" s="60">
        <f t="shared" si="5"/>
        <v>2504332</v>
      </c>
      <c r="J28" s="60">
        <f t="shared" si="5"/>
        <v>2506332</v>
      </c>
      <c r="K28" s="60">
        <f t="shared" si="5"/>
        <v>1521332</v>
      </c>
      <c r="L28" s="60">
        <f t="shared" si="5"/>
        <v>1243332</v>
      </c>
      <c r="M28" s="60">
        <f t="shared" si="5"/>
        <v>1243332</v>
      </c>
      <c r="N28" s="60">
        <f t="shared" si="5"/>
        <v>1243332</v>
      </c>
      <c r="O28" s="60">
        <f t="shared" si="5"/>
        <v>1243332</v>
      </c>
      <c r="P28" s="61">
        <f t="shared" si="5"/>
        <v>853332</v>
      </c>
      <c r="Q28" s="37">
        <f t="shared" si="5"/>
        <v>853332</v>
      </c>
      <c r="R28" s="37">
        <f t="shared" si="5"/>
        <v>573332</v>
      </c>
      <c r="S28" s="37">
        <f t="shared" si="5"/>
        <v>313332</v>
      </c>
      <c r="T28" s="37">
        <f t="shared" si="5"/>
        <v>313332</v>
      </c>
      <c r="U28" s="38">
        <f t="shared" si="5"/>
        <v>313352</v>
      </c>
    </row>
    <row r="29" spans="1:21" ht="21">
      <c r="A29" s="3"/>
      <c r="B29" s="24">
        <v>1</v>
      </c>
      <c r="C29" s="32" t="s">
        <v>37</v>
      </c>
      <c r="D29" s="49"/>
      <c r="E29" s="49"/>
      <c r="F29" s="49"/>
      <c r="G29" s="49"/>
      <c r="H29" s="49"/>
      <c r="I29" s="49"/>
      <c r="J29" s="49"/>
      <c r="K29" s="50"/>
      <c r="L29" s="51"/>
      <c r="M29" s="52"/>
      <c r="N29" s="52"/>
      <c r="O29" s="52"/>
      <c r="P29" s="51"/>
      <c r="Q29" s="52"/>
      <c r="R29" s="52"/>
      <c r="S29" s="52"/>
      <c r="T29" s="52"/>
      <c r="U29" s="53"/>
    </row>
    <row r="30" spans="1:21" ht="12.75">
      <c r="A30" s="3"/>
      <c r="B30" s="24"/>
      <c r="C30" s="39" t="s">
        <v>38</v>
      </c>
      <c r="D30" s="49"/>
      <c r="E30" s="49"/>
      <c r="F30" s="49"/>
      <c r="G30" s="49"/>
      <c r="H30" s="49"/>
      <c r="I30" s="49"/>
      <c r="J30" s="49"/>
      <c r="K30" s="50"/>
      <c r="L30" s="51"/>
      <c r="M30" s="52"/>
      <c r="N30" s="52"/>
      <c r="O30" s="52"/>
      <c r="P30" s="51"/>
      <c r="Q30" s="52"/>
      <c r="R30" s="52"/>
      <c r="S30" s="52"/>
      <c r="T30" s="52"/>
      <c r="U30" s="53"/>
    </row>
    <row r="31" spans="1:21" ht="21">
      <c r="A31" s="3"/>
      <c r="B31" s="24">
        <v>2</v>
      </c>
      <c r="C31" s="32" t="s">
        <v>39</v>
      </c>
      <c r="D31" s="27">
        <v>1579092</v>
      </c>
      <c r="E31" s="27">
        <v>1712092</v>
      </c>
      <c r="F31" s="27">
        <v>2144816</v>
      </c>
      <c r="G31" s="27">
        <v>2564332</v>
      </c>
      <c r="H31" s="27">
        <v>2844332</v>
      </c>
      <c r="I31" s="27">
        <v>2004332</v>
      </c>
      <c r="J31" s="27">
        <v>2006332</v>
      </c>
      <c r="K31" s="28">
        <v>1521332</v>
      </c>
      <c r="L31" s="29">
        <v>1243332</v>
      </c>
      <c r="M31" s="30">
        <v>1243332</v>
      </c>
      <c r="N31" s="30">
        <v>1243332</v>
      </c>
      <c r="O31" s="30">
        <v>1243332</v>
      </c>
      <c r="P31" s="29">
        <v>853332</v>
      </c>
      <c r="Q31" s="30">
        <v>853332</v>
      </c>
      <c r="R31" s="30">
        <v>573332</v>
      </c>
      <c r="S31" s="30">
        <v>313332</v>
      </c>
      <c r="T31" s="30">
        <v>313332</v>
      </c>
      <c r="U31" s="31">
        <v>313352</v>
      </c>
    </row>
    <row r="32" spans="1:21" ht="31.5">
      <c r="A32" s="3"/>
      <c r="B32" s="24"/>
      <c r="C32" s="32" t="s">
        <v>40</v>
      </c>
      <c r="D32" s="49"/>
      <c r="E32" s="49"/>
      <c r="F32" s="27"/>
      <c r="G32" s="27">
        <v>278000</v>
      </c>
      <c r="H32" s="27">
        <v>278000</v>
      </c>
      <c r="I32" s="27">
        <v>278000</v>
      </c>
      <c r="J32" s="27">
        <v>278000</v>
      </c>
      <c r="K32" s="28">
        <v>278000</v>
      </c>
      <c r="L32" s="29"/>
      <c r="M32" s="30"/>
      <c r="N32" s="30"/>
      <c r="O32" s="30"/>
      <c r="P32" s="29"/>
      <c r="Q32" s="30"/>
      <c r="R32" s="30"/>
      <c r="S32" s="30"/>
      <c r="T32" s="30"/>
      <c r="U32" s="31"/>
    </row>
    <row r="33" spans="1:21" ht="25.5" customHeight="1">
      <c r="A33" s="3"/>
      <c r="B33" s="24"/>
      <c r="C33" s="32" t="s">
        <v>41</v>
      </c>
      <c r="D33" s="49"/>
      <c r="E33" s="49"/>
      <c r="F33" s="27"/>
      <c r="G33" s="27"/>
      <c r="H33" s="27">
        <v>280000</v>
      </c>
      <c r="I33" s="27">
        <v>540000</v>
      </c>
      <c r="J33" s="27">
        <v>540000</v>
      </c>
      <c r="K33" s="28">
        <v>540000</v>
      </c>
      <c r="L33" s="29">
        <v>540000</v>
      </c>
      <c r="M33" s="30">
        <v>540000</v>
      </c>
      <c r="N33" s="30">
        <v>540000</v>
      </c>
      <c r="O33" s="30">
        <v>540000</v>
      </c>
      <c r="P33" s="29">
        <v>540000</v>
      </c>
      <c r="Q33" s="30">
        <v>540000</v>
      </c>
      <c r="R33" s="30">
        <v>260000</v>
      </c>
      <c r="S33" s="30"/>
      <c r="T33" s="30"/>
      <c r="U33" s="31"/>
    </row>
    <row r="34" spans="1:21" ht="21">
      <c r="A34" s="3"/>
      <c r="B34" s="56">
        <v>3</v>
      </c>
      <c r="C34" s="32" t="s">
        <v>42</v>
      </c>
      <c r="D34" s="27">
        <v>160000</v>
      </c>
      <c r="E34" s="27">
        <v>320000</v>
      </c>
      <c r="F34" s="27">
        <v>420000</v>
      </c>
      <c r="G34" s="27">
        <v>485000</v>
      </c>
      <c r="H34" s="27">
        <v>500000</v>
      </c>
      <c r="I34" s="27">
        <v>500000</v>
      </c>
      <c r="J34" s="49">
        <v>500000</v>
      </c>
      <c r="K34" s="50"/>
      <c r="L34" s="51"/>
      <c r="M34" s="52"/>
      <c r="N34" s="52"/>
      <c r="O34" s="52"/>
      <c r="P34" s="51"/>
      <c r="Q34" s="52"/>
      <c r="R34" s="52"/>
      <c r="S34" s="52"/>
      <c r="T34" s="52"/>
      <c r="U34" s="53"/>
    </row>
    <row r="35" spans="1:21" ht="21">
      <c r="A35" s="3"/>
      <c r="B35" s="62"/>
      <c r="C35" s="32" t="s">
        <v>43</v>
      </c>
      <c r="D35" s="49"/>
      <c r="E35" s="49"/>
      <c r="F35" s="27"/>
      <c r="G35" s="27"/>
      <c r="H35" s="27"/>
      <c r="I35" s="27"/>
      <c r="J35" s="49"/>
      <c r="K35" s="50"/>
      <c r="L35" s="51"/>
      <c r="M35" s="52"/>
      <c r="N35" s="52"/>
      <c r="O35" s="52"/>
      <c r="P35" s="51"/>
      <c r="Q35" s="52"/>
      <c r="R35" s="52"/>
      <c r="S35" s="52"/>
      <c r="T35" s="52"/>
      <c r="U35" s="53"/>
    </row>
    <row r="36" spans="1:21" ht="21">
      <c r="A36" s="3"/>
      <c r="B36" s="33" t="s">
        <v>44</v>
      </c>
      <c r="C36" s="34" t="s">
        <v>45</v>
      </c>
      <c r="D36" s="35">
        <v>10325908</v>
      </c>
      <c r="E36" s="35">
        <v>12193816</v>
      </c>
      <c r="F36" s="35">
        <v>15719000</v>
      </c>
      <c r="G36" s="35">
        <v>15469668</v>
      </c>
      <c r="H36" s="35">
        <v>14725336</v>
      </c>
      <c r="I36" s="35">
        <v>12221004</v>
      </c>
      <c r="J36" s="35">
        <v>9714672</v>
      </c>
      <c r="K36" s="37">
        <v>8193340</v>
      </c>
      <c r="L36" s="37">
        <v>6950008</v>
      </c>
      <c r="M36" s="37">
        <v>5706676</v>
      </c>
      <c r="N36" s="37">
        <v>4463344</v>
      </c>
      <c r="O36" s="37">
        <v>3220012</v>
      </c>
      <c r="P36" s="63">
        <v>2366680</v>
      </c>
      <c r="Q36" s="37">
        <v>1513348</v>
      </c>
      <c r="R36" s="37">
        <v>940016</v>
      </c>
      <c r="S36" s="37">
        <v>626684</v>
      </c>
      <c r="T36" s="37">
        <v>313352</v>
      </c>
      <c r="U36" s="38"/>
    </row>
    <row r="37" spans="1:21" ht="21">
      <c r="A37" s="3"/>
      <c r="B37" s="33"/>
      <c r="C37" s="32" t="s">
        <v>46</v>
      </c>
      <c r="D37" s="64">
        <f aca="true" t="shared" si="6" ref="D37:U37">SUM(D36/D8*100)</f>
        <v>45.18793244768398</v>
      </c>
      <c r="E37" s="64">
        <f t="shared" si="6"/>
        <v>52.921068269919104</v>
      </c>
      <c r="F37" s="64">
        <f t="shared" si="6"/>
        <v>52.566169785551494</v>
      </c>
      <c r="G37" s="64">
        <f t="shared" si="6"/>
        <v>53.731376876457524</v>
      </c>
      <c r="H37" s="64">
        <f t="shared" si="6"/>
        <v>52.517126790605914</v>
      </c>
      <c r="I37" s="64">
        <f t="shared" si="6"/>
        <v>42.54503545969668</v>
      </c>
      <c r="J37" s="64">
        <f t="shared" si="6"/>
        <v>32.8217572453308</v>
      </c>
      <c r="K37" s="64">
        <f t="shared" si="6"/>
        <v>26.8829092000076</v>
      </c>
      <c r="L37" s="64">
        <f t="shared" si="6"/>
        <v>22.56212246024242</v>
      </c>
      <c r="M37" s="64">
        <f t="shared" si="6"/>
        <v>18.16258662648498</v>
      </c>
      <c r="N37" s="64">
        <f t="shared" si="6"/>
        <v>13.926906878921788</v>
      </c>
      <c r="O37" s="64">
        <f t="shared" si="6"/>
        <v>9.850349279235498</v>
      </c>
      <c r="P37" s="65">
        <f t="shared" si="6"/>
        <v>7.097959446127152</v>
      </c>
      <c r="Q37" s="66">
        <f t="shared" si="6"/>
        <v>4.485903141535463</v>
      </c>
      <c r="R37" s="66">
        <f t="shared" si="6"/>
        <v>2.743805198984518</v>
      </c>
      <c r="S37" s="66">
        <f t="shared" si="6"/>
        <v>1.8078996297273946</v>
      </c>
      <c r="T37" s="66">
        <f t="shared" si="6"/>
        <v>0.8934280949366288</v>
      </c>
      <c r="U37" s="67">
        <f t="shared" si="6"/>
        <v>0</v>
      </c>
    </row>
    <row r="38" spans="1:21" ht="51.75" customHeight="1">
      <c r="A38" s="3"/>
      <c r="B38" s="33"/>
      <c r="C38" s="32" t="s">
        <v>47</v>
      </c>
      <c r="D38" s="64">
        <v>45.2</v>
      </c>
      <c r="E38" s="64">
        <v>52.9</v>
      </c>
      <c r="F38" s="49">
        <v>52.6</v>
      </c>
      <c r="G38" s="64">
        <v>53.7</v>
      </c>
      <c r="H38" s="49">
        <v>52.5</v>
      </c>
      <c r="I38" s="64">
        <v>42.5</v>
      </c>
      <c r="J38" s="64">
        <v>32.8</v>
      </c>
      <c r="K38" s="52">
        <v>26.9</v>
      </c>
      <c r="L38" s="52">
        <v>22.6</v>
      </c>
      <c r="M38" s="52">
        <v>18.2</v>
      </c>
      <c r="N38" s="52">
        <v>13.9</v>
      </c>
      <c r="O38" s="52">
        <v>9.9</v>
      </c>
      <c r="P38" s="51">
        <v>7.1</v>
      </c>
      <c r="Q38" s="52">
        <v>4.5</v>
      </c>
      <c r="R38" s="52">
        <v>2.7</v>
      </c>
      <c r="S38" s="52">
        <v>1.8</v>
      </c>
      <c r="T38" s="52">
        <v>0.9</v>
      </c>
      <c r="U38" s="53"/>
    </row>
    <row r="39" spans="1:21" ht="42" customHeight="1">
      <c r="A39" s="3"/>
      <c r="B39" s="68" t="s">
        <v>48</v>
      </c>
      <c r="C39" s="69" t="s">
        <v>49</v>
      </c>
      <c r="D39" s="35">
        <v>2173732</v>
      </c>
      <c r="E39" s="35">
        <v>2534141</v>
      </c>
      <c r="F39" s="35">
        <v>3084816</v>
      </c>
      <c r="G39" s="35">
        <f>SUM(G17+G28)</f>
        <v>3692532</v>
      </c>
      <c r="H39" s="35">
        <f>SUM(H17+H28)</f>
        <v>3953732</v>
      </c>
      <c r="I39" s="35">
        <v>2874832</v>
      </c>
      <c r="J39" s="35">
        <f aca="true" t="shared" si="7" ref="J39:U39">SUM(J17+J28)</f>
        <v>3152832</v>
      </c>
      <c r="K39" s="35">
        <f t="shared" si="7"/>
        <v>2014532</v>
      </c>
      <c r="L39" s="35">
        <f t="shared" si="7"/>
        <v>1613332</v>
      </c>
      <c r="M39" s="35">
        <f t="shared" si="7"/>
        <v>1565332</v>
      </c>
      <c r="N39" s="35">
        <f t="shared" si="7"/>
        <v>1519032</v>
      </c>
      <c r="O39" s="35">
        <f t="shared" si="7"/>
        <v>1471732</v>
      </c>
      <c r="P39" s="36">
        <f t="shared" si="7"/>
        <v>1034432</v>
      </c>
      <c r="Q39" s="37">
        <f t="shared" si="7"/>
        <v>995332</v>
      </c>
      <c r="R39" s="37">
        <f t="shared" si="7"/>
        <v>676332</v>
      </c>
      <c r="S39" s="37">
        <f t="shared" si="7"/>
        <v>377332</v>
      </c>
      <c r="T39" s="37">
        <f t="shared" si="7"/>
        <v>358332</v>
      </c>
      <c r="U39" s="38">
        <f t="shared" si="7"/>
        <v>332352</v>
      </c>
    </row>
    <row r="40" spans="1:21" ht="21">
      <c r="A40" s="3"/>
      <c r="B40" s="33"/>
      <c r="C40" s="70" t="s">
        <v>62</v>
      </c>
      <c r="D40" s="71">
        <f aca="true" t="shared" si="8" ref="D40:U40">SUM(D39/D8*100)</f>
        <v>9.51262153172089</v>
      </c>
      <c r="E40" s="71">
        <f t="shared" si="8"/>
        <v>10.998152577224477</v>
      </c>
      <c r="F40" s="71">
        <f t="shared" si="8"/>
        <v>10.31598458001055</v>
      </c>
      <c r="G40" s="71">
        <f t="shared" si="8"/>
        <v>12.825409602867976</v>
      </c>
      <c r="H40" s="71">
        <f t="shared" si="8"/>
        <v>14.100774660766719</v>
      </c>
      <c r="I40" s="71">
        <f t="shared" si="8"/>
        <v>10.008165399558884</v>
      </c>
      <c r="J40" s="71">
        <f t="shared" si="8"/>
        <v>10.652082390358707</v>
      </c>
      <c r="K40" s="71">
        <f t="shared" si="8"/>
        <v>6.609817343904892</v>
      </c>
      <c r="L40" s="71">
        <f t="shared" si="8"/>
        <v>5.237431978931222</v>
      </c>
      <c r="M40" s="71">
        <f t="shared" si="8"/>
        <v>4.981968145591057</v>
      </c>
      <c r="N40" s="71">
        <f t="shared" si="8"/>
        <v>4.739813290237616</v>
      </c>
      <c r="O40" s="71">
        <f t="shared" si="8"/>
        <v>4.502180192318481</v>
      </c>
      <c r="P40" s="72">
        <f t="shared" si="8"/>
        <v>3.102386628431474</v>
      </c>
      <c r="Q40" s="73">
        <f t="shared" si="8"/>
        <v>2.9503874493314</v>
      </c>
      <c r="R40" s="73">
        <f t="shared" si="8"/>
        <v>1.974140076168487</v>
      </c>
      <c r="S40" s="73">
        <f t="shared" si="8"/>
        <v>1.0885524173016978</v>
      </c>
      <c r="T40" s="73">
        <f t="shared" si="8"/>
        <v>1.0216749090953052</v>
      </c>
      <c r="U40" s="74">
        <f t="shared" si="8"/>
        <v>0.9365275941186252</v>
      </c>
    </row>
    <row r="41" spans="1:21" ht="51" customHeight="1">
      <c r="A41" s="3"/>
      <c r="B41" s="75"/>
      <c r="C41" s="70" t="s">
        <v>47</v>
      </c>
      <c r="D41" s="49">
        <v>9.5</v>
      </c>
      <c r="E41" s="64">
        <v>11</v>
      </c>
      <c r="F41" s="49">
        <v>10.3</v>
      </c>
      <c r="G41" s="49">
        <v>12.7</v>
      </c>
      <c r="H41" s="49">
        <v>14.1</v>
      </c>
      <c r="I41" s="64">
        <v>10</v>
      </c>
      <c r="J41" s="64">
        <v>10.7</v>
      </c>
      <c r="K41" s="52">
        <v>6.6</v>
      </c>
      <c r="L41" s="73">
        <v>5.2</v>
      </c>
      <c r="M41" s="73">
        <v>5</v>
      </c>
      <c r="N41" s="73">
        <v>4.7</v>
      </c>
      <c r="O41" s="73">
        <v>4.5</v>
      </c>
      <c r="P41" s="76">
        <v>3.1</v>
      </c>
      <c r="Q41" s="73">
        <v>3</v>
      </c>
      <c r="R41" s="73">
        <v>2</v>
      </c>
      <c r="S41" s="73">
        <v>1.1</v>
      </c>
      <c r="T41" s="73">
        <v>1</v>
      </c>
      <c r="U41" s="74">
        <v>0.9</v>
      </c>
    </row>
    <row r="42" spans="1:21" ht="51" customHeight="1" thickBot="1">
      <c r="A42" s="3"/>
      <c r="B42" s="14" t="s">
        <v>50</v>
      </c>
      <c r="C42" s="77" t="s">
        <v>51</v>
      </c>
      <c r="D42" s="78"/>
      <c r="E42" s="78"/>
      <c r="F42" s="78"/>
      <c r="G42" s="83">
        <v>6</v>
      </c>
      <c r="H42" s="83">
        <v>9</v>
      </c>
      <c r="I42" s="83">
        <v>12</v>
      </c>
      <c r="J42" s="79" t="s">
        <v>60</v>
      </c>
      <c r="K42" s="79" t="s">
        <v>61</v>
      </c>
      <c r="L42" s="79" t="s">
        <v>54</v>
      </c>
      <c r="M42" s="79" t="s">
        <v>54</v>
      </c>
      <c r="N42" s="79" t="s">
        <v>54</v>
      </c>
      <c r="O42" s="79" t="s">
        <v>55</v>
      </c>
      <c r="P42" s="80" t="s">
        <v>56</v>
      </c>
      <c r="Q42" s="79" t="s">
        <v>56</v>
      </c>
      <c r="R42" s="79" t="s">
        <v>57</v>
      </c>
      <c r="S42" s="79" t="s">
        <v>58</v>
      </c>
      <c r="T42" s="79" t="s">
        <v>58</v>
      </c>
      <c r="U42" s="81" t="s">
        <v>59</v>
      </c>
    </row>
  </sheetData>
  <mergeCells count="6">
    <mergeCell ref="B5:B6"/>
    <mergeCell ref="C5:C6"/>
    <mergeCell ref="D5:E5"/>
    <mergeCell ref="A1:P1"/>
    <mergeCell ref="B3:P3"/>
    <mergeCell ref="G5:U5"/>
  </mergeCells>
  <printOptions/>
  <pageMargins left="0" right="0" top="0.3937007874015748" bottom="0.3937007874015748" header="0.5118110236220472" footer="0.1968503937007874"/>
  <pageSetup fitToHeight="2" fitToWidth="2" horizontalDpi="600" verticalDpi="600" orientation="landscape" paperSize="8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workbookViewId="0" topLeftCell="A19">
      <selection activeCell="G8" sqref="G8"/>
    </sheetView>
  </sheetViews>
  <sheetFormatPr defaultColWidth="9.00390625" defaultRowHeight="12.75"/>
  <cols>
    <col min="1" max="1" width="2.00390625" style="82" customWidth="1"/>
    <col min="2" max="2" width="4.875" style="82" customWidth="1"/>
    <col min="3" max="3" width="13.875" style="82" customWidth="1"/>
    <col min="4" max="4" width="9.75390625" style="82" customWidth="1"/>
    <col min="5" max="5" width="10.00390625" style="82" customWidth="1"/>
    <col min="6" max="6" width="9.125" style="82" customWidth="1"/>
    <col min="7" max="9" width="9.25390625" style="82" customWidth="1"/>
    <col min="10" max="10" width="9.375" style="82" customWidth="1"/>
    <col min="11" max="12" width="9.00390625" style="82" customWidth="1"/>
    <col min="13" max="13" width="9.25390625" style="82" customWidth="1"/>
    <col min="14" max="14" width="9.00390625" style="82" customWidth="1"/>
    <col min="15" max="15" width="8.75390625" style="82" customWidth="1"/>
    <col min="16" max="21" width="9.125" style="82" customWidth="1"/>
  </cols>
  <sheetData>
    <row r="1" spans="1:21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1"/>
      <c r="L1" s="91"/>
      <c r="M1" s="91"/>
      <c r="N1" s="91"/>
      <c r="O1" s="91"/>
      <c r="P1" s="91"/>
      <c r="Q1" s="2"/>
      <c r="R1" s="2"/>
      <c r="S1" s="2"/>
      <c r="T1" s="2"/>
      <c r="U1" s="2"/>
    </row>
    <row r="2" spans="1:21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3"/>
      <c r="B3" s="92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3"/>
      <c r="M3" s="93"/>
      <c r="N3" s="93"/>
      <c r="O3" s="93"/>
      <c r="P3" s="93"/>
      <c r="Q3" s="5"/>
      <c r="R3" s="5"/>
      <c r="S3" s="5"/>
      <c r="T3" s="5"/>
      <c r="U3" s="5"/>
    </row>
    <row r="4" spans="1:21" ht="13.5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2.5" customHeight="1">
      <c r="A5" s="6"/>
      <c r="B5" s="84" t="s">
        <v>2</v>
      </c>
      <c r="C5" s="86" t="s">
        <v>3</v>
      </c>
      <c r="D5" s="88" t="s">
        <v>4</v>
      </c>
      <c r="E5" s="89"/>
      <c r="F5" s="7" t="s">
        <v>5</v>
      </c>
      <c r="G5" s="88" t="s">
        <v>6</v>
      </c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5"/>
    </row>
    <row r="6" spans="1:21" ht="12.75">
      <c r="A6" s="6"/>
      <c r="B6" s="85"/>
      <c r="C6" s="87"/>
      <c r="D6" s="8">
        <v>2008</v>
      </c>
      <c r="E6" s="8">
        <v>2009</v>
      </c>
      <c r="F6" s="8">
        <v>2010</v>
      </c>
      <c r="G6" s="8">
        <v>2011</v>
      </c>
      <c r="H6" s="8">
        <v>2012</v>
      </c>
      <c r="I6" s="8">
        <v>2013</v>
      </c>
      <c r="J6" s="9">
        <v>2014</v>
      </c>
      <c r="K6" s="10">
        <v>2015</v>
      </c>
      <c r="L6" s="9">
        <v>2016</v>
      </c>
      <c r="M6" s="10">
        <v>2017</v>
      </c>
      <c r="N6" s="10">
        <v>2018</v>
      </c>
      <c r="O6" s="10">
        <v>2019</v>
      </c>
      <c r="P6" s="11">
        <v>2020</v>
      </c>
      <c r="Q6" s="12">
        <v>2021</v>
      </c>
      <c r="R6" s="12">
        <v>2022</v>
      </c>
      <c r="S6" s="12">
        <v>2023</v>
      </c>
      <c r="T6" s="12">
        <v>2024</v>
      </c>
      <c r="U6" s="13">
        <v>2025</v>
      </c>
    </row>
    <row r="7" spans="1:21" ht="13.5" thickBot="1">
      <c r="A7" s="3"/>
      <c r="B7" s="14">
        <v>1</v>
      </c>
      <c r="C7" s="15">
        <v>2</v>
      </c>
      <c r="D7" s="15">
        <v>3</v>
      </c>
      <c r="E7" s="15">
        <v>4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6">
        <v>16</v>
      </c>
      <c r="Q7" s="15">
        <v>17</v>
      </c>
      <c r="R7" s="15">
        <v>18</v>
      </c>
      <c r="S7" s="15">
        <v>19</v>
      </c>
      <c r="T7" s="15">
        <v>20</v>
      </c>
      <c r="U7" s="17">
        <v>21</v>
      </c>
    </row>
    <row r="8" spans="1:21" ht="21">
      <c r="A8" s="3"/>
      <c r="B8" s="18" t="s">
        <v>7</v>
      </c>
      <c r="C8" s="19" t="s">
        <v>8</v>
      </c>
      <c r="D8" s="20">
        <f>SUM(D9+D10+D11)</f>
        <v>22851030</v>
      </c>
      <c r="E8" s="20">
        <f>SUM(E9+E10+E11)</f>
        <v>23041515.22</v>
      </c>
      <c r="F8" s="20">
        <v>29329152.54</v>
      </c>
      <c r="G8" s="20">
        <v>27418773</v>
      </c>
      <c r="H8" s="20">
        <f aca="true" t="shared" si="0" ref="H8:U8">SUM(H9+H10+H11)</f>
        <v>27039112</v>
      </c>
      <c r="I8" s="20">
        <f t="shared" si="0"/>
        <v>28446865</v>
      </c>
      <c r="J8" s="20">
        <f t="shared" si="0"/>
        <v>29320269</v>
      </c>
      <c r="K8" s="20">
        <f t="shared" si="0"/>
        <v>30199877</v>
      </c>
      <c r="L8" s="20">
        <f t="shared" si="0"/>
        <v>30803875</v>
      </c>
      <c r="M8" s="20">
        <f t="shared" si="0"/>
        <v>31419952</v>
      </c>
      <c r="N8" s="20">
        <f t="shared" si="0"/>
        <v>32048351</v>
      </c>
      <c r="O8" s="20">
        <f t="shared" si="0"/>
        <v>32689318</v>
      </c>
      <c r="P8" s="21">
        <f t="shared" si="0"/>
        <v>33343104</v>
      </c>
      <c r="Q8" s="22">
        <f t="shared" si="0"/>
        <v>33735637</v>
      </c>
      <c r="R8" s="22">
        <f t="shared" si="0"/>
        <v>34259575</v>
      </c>
      <c r="S8" s="22">
        <f t="shared" si="0"/>
        <v>34663650</v>
      </c>
      <c r="T8" s="22">
        <f t="shared" si="0"/>
        <v>35072996</v>
      </c>
      <c r="U8" s="23">
        <f t="shared" si="0"/>
        <v>35487689</v>
      </c>
    </row>
    <row r="9" spans="1:21" ht="12.75">
      <c r="A9" s="3"/>
      <c r="B9" s="24">
        <v>1</v>
      </c>
      <c r="C9" s="25" t="s">
        <v>9</v>
      </c>
      <c r="D9" s="26">
        <v>10346008</v>
      </c>
      <c r="E9" s="27">
        <v>9364725</v>
      </c>
      <c r="F9" s="27">
        <v>13346401.23</v>
      </c>
      <c r="G9" s="27">
        <v>13045379</v>
      </c>
      <c r="H9" s="27">
        <v>12163041</v>
      </c>
      <c r="I9" s="27">
        <v>12649562</v>
      </c>
      <c r="J9" s="27">
        <v>13029048</v>
      </c>
      <c r="K9" s="28">
        <v>13472861</v>
      </c>
      <c r="L9" s="29">
        <v>13791155</v>
      </c>
      <c r="M9" s="30">
        <v>14066979</v>
      </c>
      <c r="N9" s="30">
        <v>14348318</v>
      </c>
      <c r="O9" s="30">
        <v>14635284</v>
      </c>
      <c r="P9" s="29">
        <v>14927989</v>
      </c>
      <c r="Q9" s="30">
        <v>15077270</v>
      </c>
      <c r="R9" s="30">
        <v>15228042</v>
      </c>
      <c r="S9" s="30">
        <v>15380322</v>
      </c>
      <c r="T9" s="30">
        <v>15534125</v>
      </c>
      <c r="U9" s="31">
        <v>15689466</v>
      </c>
    </row>
    <row r="10" spans="1:21" ht="12.75">
      <c r="A10" s="3"/>
      <c r="B10" s="24">
        <v>2</v>
      </c>
      <c r="C10" s="32" t="s">
        <v>10</v>
      </c>
      <c r="D10" s="27">
        <v>8105891</v>
      </c>
      <c r="E10" s="27">
        <v>9329657</v>
      </c>
      <c r="F10" s="27">
        <v>9487902</v>
      </c>
      <c r="G10" s="27">
        <v>9677660</v>
      </c>
      <c r="H10" s="27">
        <v>10055687</v>
      </c>
      <c r="I10" s="27">
        <v>10657358</v>
      </c>
      <c r="J10" s="27">
        <v>10997078</v>
      </c>
      <c r="K10" s="28">
        <v>11326990</v>
      </c>
      <c r="L10" s="29">
        <v>11553530</v>
      </c>
      <c r="M10" s="30">
        <v>11784600</v>
      </c>
      <c r="N10" s="30">
        <v>12020292</v>
      </c>
      <c r="O10" s="30">
        <v>12260698</v>
      </c>
      <c r="P10" s="29">
        <v>12505912</v>
      </c>
      <c r="Q10" s="30">
        <v>12630980</v>
      </c>
      <c r="R10" s="30">
        <v>12883599</v>
      </c>
      <c r="S10" s="30">
        <v>13012435</v>
      </c>
      <c r="T10" s="30">
        <v>13142560</v>
      </c>
      <c r="U10" s="31">
        <v>13273985</v>
      </c>
    </row>
    <row r="11" spans="1:21" ht="12.75">
      <c r="A11" s="3"/>
      <c r="B11" s="24">
        <v>3</v>
      </c>
      <c r="C11" s="32" t="s">
        <v>11</v>
      </c>
      <c r="D11" s="27">
        <v>4399131</v>
      </c>
      <c r="E11" s="27">
        <v>4347133.22</v>
      </c>
      <c r="F11" s="27">
        <v>4049402.38</v>
      </c>
      <c r="G11" s="27">
        <v>4695734</v>
      </c>
      <c r="H11" s="27">
        <v>4820384</v>
      </c>
      <c r="I11" s="27">
        <v>5139945</v>
      </c>
      <c r="J11" s="27">
        <v>5294143</v>
      </c>
      <c r="K11" s="28">
        <v>5400026</v>
      </c>
      <c r="L11" s="29">
        <v>5459190</v>
      </c>
      <c r="M11" s="30">
        <v>5568373</v>
      </c>
      <c r="N11" s="30">
        <v>5679741</v>
      </c>
      <c r="O11" s="30">
        <v>5793336</v>
      </c>
      <c r="P11" s="29">
        <v>5909203</v>
      </c>
      <c r="Q11" s="30">
        <v>6027387</v>
      </c>
      <c r="R11" s="30">
        <v>6147934</v>
      </c>
      <c r="S11" s="30">
        <v>6270893</v>
      </c>
      <c r="T11" s="30">
        <v>6396311</v>
      </c>
      <c r="U11" s="31">
        <v>6524238</v>
      </c>
    </row>
    <row r="12" spans="1:21" ht="12.75">
      <c r="A12" s="3"/>
      <c r="B12" s="33" t="s">
        <v>12</v>
      </c>
      <c r="C12" s="34" t="s">
        <v>13</v>
      </c>
      <c r="D12" s="35">
        <f>SUM(D8-D13)</f>
        <v>19860687.37</v>
      </c>
      <c r="E12" s="35">
        <f>SUM(E8-E13)</f>
        <v>21815313.22</v>
      </c>
      <c r="F12" s="35">
        <f>SUM(F8-F13)</f>
        <v>23633152.54</v>
      </c>
      <c r="G12" s="35">
        <v>22918773</v>
      </c>
      <c r="H12" s="35">
        <v>24039112</v>
      </c>
      <c r="I12" s="35">
        <v>25446865</v>
      </c>
      <c r="J12" s="35">
        <v>26820269</v>
      </c>
      <c r="K12" s="35">
        <v>27899877</v>
      </c>
      <c r="L12" s="35">
        <v>28503875</v>
      </c>
      <c r="M12" s="35">
        <v>29419952</v>
      </c>
      <c r="N12" s="35">
        <v>30348351</v>
      </c>
      <c r="O12" s="35">
        <v>31389318</v>
      </c>
      <c r="P12" s="36">
        <v>32343104</v>
      </c>
      <c r="Q12" s="37">
        <v>33735637</v>
      </c>
      <c r="R12" s="37">
        <v>34259575</v>
      </c>
      <c r="S12" s="37">
        <v>34663650</v>
      </c>
      <c r="T12" s="37">
        <v>35072996</v>
      </c>
      <c r="U12" s="38">
        <v>35487689</v>
      </c>
    </row>
    <row r="13" spans="1:21" ht="21">
      <c r="A13" s="3"/>
      <c r="B13" s="33" t="s">
        <v>14</v>
      </c>
      <c r="C13" s="34" t="s">
        <v>15</v>
      </c>
      <c r="D13" s="35">
        <v>2990342.63</v>
      </c>
      <c r="E13" s="35">
        <v>1226202</v>
      </c>
      <c r="F13" s="35">
        <v>5696000</v>
      </c>
      <c r="G13" s="35">
        <f aca="true" t="shared" si="1" ref="G13:P13">SUM(G8-G12)</f>
        <v>4500000</v>
      </c>
      <c r="H13" s="35">
        <f t="shared" si="1"/>
        <v>3000000</v>
      </c>
      <c r="I13" s="35">
        <f t="shared" si="1"/>
        <v>3000000</v>
      </c>
      <c r="J13" s="35">
        <f t="shared" si="1"/>
        <v>2500000</v>
      </c>
      <c r="K13" s="35">
        <f t="shared" si="1"/>
        <v>2300000</v>
      </c>
      <c r="L13" s="35">
        <f t="shared" si="1"/>
        <v>2300000</v>
      </c>
      <c r="M13" s="35">
        <f t="shared" si="1"/>
        <v>2000000</v>
      </c>
      <c r="N13" s="35">
        <f t="shared" si="1"/>
        <v>1700000</v>
      </c>
      <c r="O13" s="35">
        <f t="shared" si="1"/>
        <v>1300000</v>
      </c>
      <c r="P13" s="36">
        <f t="shared" si="1"/>
        <v>1000000</v>
      </c>
      <c r="Q13" s="37"/>
      <c r="R13" s="37"/>
      <c r="S13" s="37"/>
      <c r="T13" s="37"/>
      <c r="U13" s="38"/>
    </row>
    <row r="14" spans="1:21" ht="21">
      <c r="A14" s="3"/>
      <c r="B14" s="24"/>
      <c r="C14" s="39" t="s">
        <v>16</v>
      </c>
      <c r="D14" s="27">
        <v>1998620.64</v>
      </c>
      <c r="E14" s="27">
        <v>526202</v>
      </c>
      <c r="F14" s="27">
        <v>4396000</v>
      </c>
      <c r="G14" s="27">
        <v>3000000</v>
      </c>
      <c r="H14" s="27">
        <v>3000000</v>
      </c>
      <c r="I14" s="27">
        <v>3000000</v>
      </c>
      <c r="J14" s="27">
        <v>2500000</v>
      </c>
      <c r="K14" s="30">
        <v>2300000</v>
      </c>
      <c r="L14" s="30">
        <v>2300000</v>
      </c>
      <c r="M14" s="30">
        <v>2000000</v>
      </c>
      <c r="N14" s="30">
        <v>1700000</v>
      </c>
      <c r="O14" s="27">
        <v>1300000</v>
      </c>
      <c r="P14" s="28">
        <v>1000000</v>
      </c>
      <c r="Q14" s="30"/>
      <c r="R14" s="30"/>
      <c r="S14" s="30"/>
      <c r="T14" s="30"/>
      <c r="U14" s="31"/>
    </row>
    <row r="15" spans="1:21" ht="21">
      <c r="A15" s="3"/>
      <c r="B15" s="33" t="s">
        <v>17</v>
      </c>
      <c r="C15" s="34" t="s">
        <v>18</v>
      </c>
      <c r="D15" s="40">
        <f>SUM(D16+D19)</f>
        <v>23831824</v>
      </c>
      <c r="E15" s="40">
        <f>SUM(E16+E19)</f>
        <v>26835770.39</v>
      </c>
      <c r="F15" s="40">
        <v>33050536.54</v>
      </c>
      <c r="G15" s="40">
        <v>27147441</v>
      </c>
      <c r="H15" s="40">
        <f aca="true" t="shared" si="2" ref="H15:U15">SUM(H16+H19)</f>
        <v>26572780</v>
      </c>
      <c r="I15" s="40">
        <f t="shared" si="2"/>
        <v>26220533</v>
      </c>
      <c r="J15" s="40">
        <f t="shared" si="2"/>
        <v>27091937</v>
      </c>
      <c r="K15" s="40">
        <f t="shared" si="2"/>
        <v>28956545</v>
      </c>
      <c r="L15" s="40">
        <f t="shared" si="2"/>
        <v>29560543</v>
      </c>
      <c r="M15" s="40">
        <f t="shared" si="2"/>
        <v>30176620</v>
      </c>
      <c r="N15" s="40">
        <f t="shared" si="2"/>
        <v>30805019</v>
      </c>
      <c r="O15" s="40">
        <f t="shared" si="2"/>
        <v>31445986</v>
      </c>
      <c r="P15" s="41">
        <f t="shared" si="2"/>
        <v>32489772</v>
      </c>
      <c r="Q15" s="42">
        <f t="shared" si="2"/>
        <v>32882305</v>
      </c>
      <c r="R15" s="42">
        <f t="shared" si="2"/>
        <v>33686243</v>
      </c>
      <c r="S15" s="42">
        <f t="shared" si="2"/>
        <v>34350318</v>
      </c>
      <c r="T15" s="42">
        <f t="shared" si="2"/>
        <v>34759664</v>
      </c>
      <c r="U15" s="43">
        <f t="shared" si="2"/>
        <v>35174337</v>
      </c>
    </row>
    <row r="16" spans="1:21" ht="33" customHeight="1">
      <c r="A16" s="3"/>
      <c r="B16" s="24" t="s">
        <v>19</v>
      </c>
      <c r="C16" s="32" t="s">
        <v>20</v>
      </c>
      <c r="D16" s="27">
        <v>19517400</v>
      </c>
      <c r="E16" s="27">
        <v>23362958.78</v>
      </c>
      <c r="F16" s="27">
        <v>26415240</v>
      </c>
      <c r="G16" s="27">
        <v>22147441</v>
      </c>
      <c r="H16" s="44">
        <v>22372780</v>
      </c>
      <c r="I16" s="27">
        <v>23720533</v>
      </c>
      <c r="J16" s="27">
        <v>24291937</v>
      </c>
      <c r="K16" s="28">
        <v>25056545</v>
      </c>
      <c r="L16" s="29">
        <v>25660543</v>
      </c>
      <c r="M16" s="30">
        <v>26276620</v>
      </c>
      <c r="N16" s="30">
        <v>26905019</v>
      </c>
      <c r="O16" s="30">
        <v>27545986</v>
      </c>
      <c r="P16" s="29">
        <v>28289772</v>
      </c>
      <c r="Q16" s="30">
        <v>28682305</v>
      </c>
      <c r="R16" s="30">
        <v>29186243</v>
      </c>
      <c r="S16" s="30">
        <v>29850318</v>
      </c>
      <c r="T16" s="30">
        <v>30259664</v>
      </c>
      <c r="U16" s="31">
        <v>30674337</v>
      </c>
    </row>
    <row r="17" spans="1:21" ht="32.25" customHeight="1">
      <c r="A17" s="3"/>
      <c r="B17" s="24"/>
      <c r="C17" s="32" t="s">
        <v>21</v>
      </c>
      <c r="D17" s="26">
        <v>434640</v>
      </c>
      <c r="E17" s="26">
        <v>502048.73</v>
      </c>
      <c r="F17" s="26">
        <v>520000</v>
      </c>
      <c r="G17" s="26">
        <v>643200</v>
      </c>
      <c r="H17" s="26">
        <v>609400</v>
      </c>
      <c r="I17" s="26">
        <v>682600</v>
      </c>
      <c r="J17" s="26">
        <v>646500</v>
      </c>
      <c r="K17" s="45">
        <v>493200</v>
      </c>
      <c r="L17" s="46">
        <v>370000</v>
      </c>
      <c r="M17" s="47">
        <v>322000</v>
      </c>
      <c r="N17" s="47">
        <v>275700</v>
      </c>
      <c r="O17" s="47">
        <v>228400</v>
      </c>
      <c r="P17" s="46">
        <v>181100</v>
      </c>
      <c r="Q17" s="47">
        <v>142000</v>
      </c>
      <c r="R17" s="47">
        <v>103000</v>
      </c>
      <c r="S17" s="47">
        <v>64000</v>
      </c>
      <c r="T17" s="47">
        <v>45000</v>
      </c>
      <c r="U17" s="48">
        <v>19000</v>
      </c>
    </row>
    <row r="18" spans="1:21" ht="32.25" customHeight="1">
      <c r="A18" s="3"/>
      <c r="B18" s="24"/>
      <c r="C18" s="32" t="s">
        <v>22</v>
      </c>
      <c r="D18" s="49"/>
      <c r="E18" s="49"/>
      <c r="F18" s="49"/>
      <c r="G18" s="49"/>
      <c r="H18" s="49"/>
      <c r="I18" s="49"/>
      <c r="J18" s="49"/>
      <c r="K18" s="50"/>
      <c r="L18" s="51"/>
      <c r="M18" s="52"/>
      <c r="N18" s="52"/>
      <c r="O18" s="52"/>
      <c r="P18" s="51"/>
      <c r="Q18" s="52"/>
      <c r="R18" s="52"/>
      <c r="S18" s="52"/>
      <c r="T18" s="52"/>
      <c r="U18" s="53"/>
    </row>
    <row r="19" spans="1:21" ht="12.75">
      <c r="A19" s="3"/>
      <c r="B19" s="24" t="s">
        <v>23</v>
      </c>
      <c r="C19" s="32" t="s">
        <v>24</v>
      </c>
      <c r="D19" s="27">
        <v>4314424</v>
      </c>
      <c r="E19" s="27">
        <v>3472811.61</v>
      </c>
      <c r="F19" s="27">
        <v>6635297</v>
      </c>
      <c r="G19" s="27">
        <v>5000000</v>
      </c>
      <c r="H19" s="27">
        <v>4200000</v>
      </c>
      <c r="I19" s="27">
        <v>2500000</v>
      </c>
      <c r="J19" s="27">
        <v>2800000</v>
      </c>
      <c r="K19" s="28">
        <v>3900000</v>
      </c>
      <c r="L19" s="29">
        <v>3900000</v>
      </c>
      <c r="M19" s="30">
        <v>3900000</v>
      </c>
      <c r="N19" s="30">
        <v>3900000</v>
      </c>
      <c r="O19" s="30">
        <v>3900000</v>
      </c>
      <c r="P19" s="29">
        <v>4200000</v>
      </c>
      <c r="Q19" s="30">
        <v>4200000</v>
      </c>
      <c r="R19" s="30">
        <v>4500000</v>
      </c>
      <c r="S19" s="30">
        <v>4500000</v>
      </c>
      <c r="T19" s="30">
        <v>4500000</v>
      </c>
      <c r="U19" s="31">
        <v>4500000</v>
      </c>
    </row>
    <row r="20" spans="1:21" ht="40.5" customHeight="1">
      <c r="A20" s="3"/>
      <c r="B20" s="33" t="s">
        <v>25</v>
      </c>
      <c r="C20" s="34" t="s">
        <v>26</v>
      </c>
      <c r="D20" s="40">
        <f aca="true" t="shared" si="3" ref="D20:U20">SUM(D8-D15)</f>
        <v>-980794</v>
      </c>
      <c r="E20" s="40">
        <f t="shared" si="3"/>
        <v>-3794255.170000002</v>
      </c>
      <c r="F20" s="40">
        <f t="shared" si="3"/>
        <v>-3721384</v>
      </c>
      <c r="G20" s="40">
        <f t="shared" si="3"/>
        <v>271332</v>
      </c>
      <c r="H20" s="40">
        <f t="shared" si="3"/>
        <v>466332</v>
      </c>
      <c r="I20" s="40">
        <f t="shared" si="3"/>
        <v>2226332</v>
      </c>
      <c r="J20" s="40">
        <f t="shared" si="3"/>
        <v>2228332</v>
      </c>
      <c r="K20" s="40">
        <f t="shared" si="3"/>
        <v>1243332</v>
      </c>
      <c r="L20" s="40">
        <f t="shared" si="3"/>
        <v>1243332</v>
      </c>
      <c r="M20" s="40">
        <f t="shared" si="3"/>
        <v>1243332</v>
      </c>
      <c r="N20" s="40">
        <f t="shared" si="3"/>
        <v>1243332</v>
      </c>
      <c r="O20" s="40">
        <f t="shared" si="3"/>
        <v>1243332</v>
      </c>
      <c r="P20" s="41">
        <f t="shared" si="3"/>
        <v>853332</v>
      </c>
      <c r="Q20" s="42">
        <f t="shared" si="3"/>
        <v>853332</v>
      </c>
      <c r="R20" s="42">
        <f t="shared" si="3"/>
        <v>573332</v>
      </c>
      <c r="S20" s="42">
        <f t="shared" si="3"/>
        <v>313332</v>
      </c>
      <c r="T20" s="42">
        <f t="shared" si="3"/>
        <v>313332</v>
      </c>
      <c r="U20" s="43">
        <f t="shared" si="3"/>
        <v>313352</v>
      </c>
    </row>
    <row r="21" spans="1:21" ht="64.5" customHeight="1">
      <c r="A21" s="3"/>
      <c r="B21" s="54" t="s">
        <v>27</v>
      </c>
      <c r="C21" s="34" t="s">
        <v>28</v>
      </c>
      <c r="D21" s="35">
        <f aca="true" t="shared" si="4" ref="D21:P21">SUM(D22+D23+D26+D27)</f>
        <v>4842462</v>
      </c>
      <c r="E21" s="35">
        <f t="shared" si="4"/>
        <v>6022576</v>
      </c>
      <c r="F21" s="35">
        <f t="shared" si="4"/>
        <v>6286200</v>
      </c>
      <c r="G21" s="35">
        <f t="shared" si="4"/>
        <v>3000000</v>
      </c>
      <c r="H21" s="35">
        <f t="shared" si="4"/>
        <v>2800000</v>
      </c>
      <c r="I21" s="35">
        <f t="shared" si="4"/>
        <v>0</v>
      </c>
      <c r="J21" s="35">
        <f t="shared" si="4"/>
        <v>0</v>
      </c>
      <c r="K21" s="35">
        <f t="shared" si="4"/>
        <v>0</v>
      </c>
      <c r="L21" s="35">
        <f t="shared" si="4"/>
        <v>0</v>
      </c>
      <c r="M21" s="35">
        <f t="shared" si="4"/>
        <v>0</v>
      </c>
      <c r="N21" s="35">
        <f t="shared" si="4"/>
        <v>0</v>
      </c>
      <c r="O21" s="35">
        <f t="shared" si="4"/>
        <v>0</v>
      </c>
      <c r="P21" s="36">
        <f t="shared" si="4"/>
        <v>0</v>
      </c>
      <c r="Q21" s="37"/>
      <c r="R21" s="37"/>
      <c r="S21" s="37"/>
      <c r="T21" s="37"/>
      <c r="U21" s="38"/>
    </row>
    <row r="22" spans="1:21" ht="12.75">
      <c r="A22" s="3"/>
      <c r="B22" s="24">
        <v>1</v>
      </c>
      <c r="C22" s="32" t="s">
        <v>29</v>
      </c>
      <c r="D22" s="49"/>
      <c r="E22" s="49"/>
      <c r="F22" s="49"/>
      <c r="G22" s="49"/>
      <c r="H22" s="49"/>
      <c r="I22" s="49"/>
      <c r="J22" s="49"/>
      <c r="K22" s="50"/>
      <c r="L22" s="51"/>
      <c r="M22" s="52"/>
      <c r="N22" s="52"/>
      <c r="O22" s="52"/>
      <c r="P22" s="51"/>
      <c r="Q22" s="52"/>
      <c r="R22" s="52"/>
      <c r="S22" s="52"/>
      <c r="T22" s="52"/>
      <c r="U22" s="53"/>
    </row>
    <row r="23" spans="1:21" ht="31.5" customHeight="1">
      <c r="A23" s="3"/>
      <c r="B23" s="24">
        <v>2</v>
      </c>
      <c r="C23" s="32" t="s">
        <v>30</v>
      </c>
      <c r="D23" s="27">
        <v>2900000</v>
      </c>
      <c r="E23" s="27">
        <v>3900000</v>
      </c>
      <c r="F23" s="27">
        <v>6090000</v>
      </c>
      <c r="G23" s="27">
        <v>2800000</v>
      </c>
      <c r="H23" s="27">
        <v>2600000</v>
      </c>
      <c r="I23" s="27"/>
      <c r="J23" s="27"/>
      <c r="K23" s="27"/>
      <c r="L23" s="27"/>
      <c r="M23" s="27"/>
      <c r="N23" s="27"/>
      <c r="O23" s="27"/>
      <c r="P23" s="28"/>
      <c r="Q23" s="30"/>
      <c r="R23" s="30"/>
      <c r="S23" s="30"/>
      <c r="T23" s="30"/>
      <c r="U23" s="31"/>
    </row>
    <row r="24" spans="1:21" ht="31.5" customHeight="1">
      <c r="A24" s="3"/>
      <c r="B24" s="24"/>
      <c r="C24" s="32" t="s">
        <v>31</v>
      </c>
      <c r="D24" s="49"/>
      <c r="E24" s="27"/>
      <c r="F24" s="27">
        <v>1390000</v>
      </c>
      <c r="G24" s="49"/>
      <c r="H24" s="49"/>
      <c r="I24" s="49"/>
      <c r="J24" s="49"/>
      <c r="K24" s="50"/>
      <c r="L24" s="51"/>
      <c r="M24" s="52"/>
      <c r="N24" s="52"/>
      <c r="O24" s="52"/>
      <c r="P24" s="51"/>
      <c r="Q24" s="52"/>
      <c r="R24" s="52"/>
      <c r="S24" s="52"/>
      <c r="T24" s="52"/>
      <c r="U24" s="53"/>
    </row>
    <row r="25" spans="1:21" ht="31.5" customHeight="1">
      <c r="A25" s="3"/>
      <c r="B25" s="24"/>
      <c r="C25" s="55" t="s">
        <v>32</v>
      </c>
      <c r="D25" s="49"/>
      <c r="E25" s="27"/>
      <c r="F25" s="27"/>
      <c r="G25" s="26">
        <v>2800000</v>
      </c>
      <c r="H25" s="26">
        <v>2600000</v>
      </c>
      <c r="I25" s="26"/>
      <c r="J25" s="26"/>
      <c r="K25" s="45"/>
      <c r="L25" s="46"/>
      <c r="M25" s="47"/>
      <c r="N25" s="47"/>
      <c r="O25" s="47"/>
      <c r="P25" s="46"/>
      <c r="Q25" s="47"/>
      <c r="R25" s="47"/>
      <c r="S25" s="47"/>
      <c r="T25" s="47"/>
      <c r="U25" s="48"/>
    </row>
    <row r="26" spans="1:21" ht="12.75">
      <c r="A26" s="3"/>
      <c r="B26" s="56">
        <v>3</v>
      </c>
      <c r="C26" s="32" t="s">
        <v>33</v>
      </c>
      <c r="D26" s="27"/>
      <c r="E26" s="27"/>
      <c r="F26" s="27"/>
      <c r="G26" s="49">
        <v>0</v>
      </c>
      <c r="H26" s="49">
        <v>0</v>
      </c>
      <c r="I26" s="49">
        <f>I27</f>
        <v>0</v>
      </c>
      <c r="J26" s="49">
        <f>J27</f>
        <v>0</v>
      </c>
      <c r="K26" s="50">
        <f>K27</f>
        <v>0</v>
      </c>
      <c r="L26" s="51">
        <v>0</v>
      </c>
      <c r="M26" s="52">
        <v>0</v>
      </c>
      <c r="N26" s="52">
        <v>0</v>
      </c>
      <c r="O26" s="52">
        <v>0</v>
      </c>
      <c r="P26" s="51">
        <v>0</v>
      </c>
      <c r="Q26" s="52"/>
      <c r="R26" s="52"/>
      <c r="S26" s="52"/>
      <c r="T26" s="52"/>
      <c r="U26" s="53"/>
    </row>
    <row r="27" spans="1:21" ht="21">
      <c r="A27" s="3"/>
      <c r="B27" s="57">
        <v>4</v>
      </c>
      <c r="C27" s="32" t="s">
        <v>34</v>
      </c>
      <c r="D27" s="49">
        <v>1942462</v>
      </c>
      <c r="E27" s="27">
        <v>2122576</v>
      </c>
      <c r="F27" s="27">
        <v>196200</v>
      </c>
      <c r="G27" s="27">
        <v>200000</v>
      </c>
      <c r="H27" s="27">
        <v>200000</v>
      </c>
      <c r="I27" s="49"/>
      <c r="J27" s="49"/>
      <c r="K27" s="50"/>
      <c r="L27" s="51"/>
      <c r="M27" s="52"/>
      <c r="N27" s="52"/>
      <c r="O27" s="52"/>
      <c r="P27" s="51"/>
      <c r="Q27" s="52"/>
      <c r="R27" s="52"/>
      <c r="S27" s="52"/>
      <c r="T27" s="52"/>
      <c r="U27" s="53"/>
    </row>
    <row r="28" spans="1:21" ht="42">
      <c r="A28" s="3"/>
      <c r="B28" s="58" t="s">
        <v>35</v>
      </c>
      <c r="C28" s="59" t="s">
        <v>36</v>
      </c>
      <c r="D28" s="60">
        <f aca="true" t="shared" si="5" ref="D28:U28">SUM(D29+D31+D34)</f>
        <v>1739092</v>
      </c>
      <c r="E28" s="60">
        <f t="shared" si="5"/>
        <v>2032092</v>
      </c>
      <c r="F28" s="60">
        <f t="shared" si="5"/>
        <v>2564816</v>
      </c>
      <c r="G28" s="60">
        <f t="shared" si="5"/>
        <v>2771332</v>
      </c>
      <c r="H28" s="60">
        <f t="shared" si="5"/>
        <v>3066332</v>
      </c>
      <c r="I28" s="60">
        <f t="shared" si="5"/>
        <v>2226332</v>
      </c>
      <c r="J28" s="60">
        <f t="shared" si="5"/>
        <v>2228332</v>
      </c>
      <c r="K28" s="60">
        <f t="shared" si="5"/>
        <v>1243332</v>
      </c>
      <c r="L28" s="60">
        <f t="shared" si="5"/>
        <v>1243332</v>
      </c>
      <c r="M28" s="60">
        <f t="shared" si="5"/>
        <v>1243332</v>
      </c>
      <c r="N28" s="60">
        <f t="shared" si="5"/>
        <v>1243332</v>
      </c>
      <c r="O28" s="60">
        <f t="shared" si="5"/>
        <v>1243332</v>
      </c>
      <c r="P28" s="61">
        <f t="shared" si="5"/>
        <v>853332</v>
      </c>
      <c r="Q28" s="37">
        <f t="shared" si="5"/>
        <v>853332</v>
      </c>
      <c r="R28" s="37">
        <f t="shared" si="5"/>
        <v>573332</v>
      </c>
      <c r="S28" s="37">
        <f t="shared" si="5"/>
        <v>313332</v>
      </c>
      <c r="T28" s="37">
        <f t="shared" si="5"/>
        <v>313332</v>
      </c>
      <c r="U28" s="38">
        <f t="shared" si="5"/>
        <v>313352</v>
      </c>
    </row>
    <row r="29" spans="1:21" ht="21">
      <c r="A29" s="3"/>
      <c r="B29" s="24">
        <v>1</v>
      </c>
      <c r="C29" s="32" t="s">
        <v>37</v>
      </c>
      <c r="D29" s="49"/>
      <c r="E29" s="49"/>
      <c r="F29" s="49"/>
      <c r="G29" s="49"/>
      <c r="H29" s="49"/>
      <c r="I29" s="49"/>
      <c r="J29" s="49"/>
      <c r="K29" s="50"/>
      <c r="L29" s="51"/>
      <c r="M29" s="52"/>
      <c r="N29" s="52"/>
      <c r="O29" s="52"/>
      <c r="P29" s="51"/>
      <c r="Q29" s="52"/>
      <c r="R29" s="52"/>
      <c r="S29" s="52"/>
      <c r="T29" s="52"/>
      <c r="U29" s="53"/>
    </row>
    <row r="30" spans="1:21" ht="12.75">
      <c r="A30" s="3"/>
      <c r="B30" s="24"/>
      <c r="C30" s="39" t="s">
        <v>38</v>
      </c>
      <c r="D30" s="49"/>
      <c r="E30" s="49"/>
      <c r="F30" s="49"/>
      <c r="G30" s="49"/>
      <c r="H30" s="49"/>
      <c r="I30" s="49"/>
      <c r="J30" s="49"/>
      <c r="K30" s="50"/>
      <c r="L30" s="51"/>
      <c r="M30" s="52"/>
      <c r="N30" s="52"/>
      <c r="O30" s="52"/>
      <c r="P30" s="51"/>
      <c r="Q30" s="52"/>
      <c r="R30" s="52"/>
      <c r="S30" s="52"/>
      <c r="T30" s="52"/>
      <c r="U30" s="53"/>
    </row>
    <row r="31" spans="1:21" ht="21">
      <c r="A31" s="3"/>
      <c r="B31" s="24">
        <v>2</v>
      </c>
      <c r="C31" s="32" t="s">
        <v>39</v>
      </c>
      <c r="D31" s="27">
        <v>1579092</v>
      </c>
      <c r="E31" s="27">
        <v>1712092</v>
      </c>
      <c r="F31" s="27">
        <v>2144816</v>
      </c>
      <c r="G31" s="27">
        <v>2286332</v>
      </c>
      <c r="H31" s="27">
        <v>2566332</v>
      </c>
      <c r="I31" s="27">
        <v>1726332</v>
      </c>
      <c r="J31" s="27">
        <v>1728332</v>
      </c>
      <c r="K31" s="28">
        <v>1243332</v>
      </c>
      <c r="L31" s="29">
        <v>1243332</v>
      </c>
      <c r="M31" s="30">
        <v>1243332</v>
      </c>
      <c r="N31" s="30">
        <v>1243332</v>
      </c>
      <c r="O31" s="30">
        <v>1243332</v>
      </c>
      <c r="P31" s="29">
        <v>853332</v>
      </c>
      <c r="Q31" s="30">
        <v>853332</v>
      </c>
      <c r="R31" s="30">
        <v>573332</v>
      </c>
      <c r="S31" s="30">
        <v>313332</v>
      </c>
      <c r="T31" s="30">
        <v>313332</v>
      </c>
      <c r="U31" s="31">
        <v>313352</v>
      </c>
    </row>
    <row r="32" spans="1:21" ht="31.5">
      <c r="A32" s="3"/>
      <c r="B32" s="24"/>
      <c r="C32" s="32" t="s">
        <v>40</v>
      </c>
      <c r="D32" s="49"/>
      <c r="E32" s="49"/>
      <c r="F32" s="27"/>
      <c r="G32" s="27">
        <v>313332</v>
      </c>
      <c r="H32" s="27">
        <v>313332</v>
      </c>
      <c r="I32" s="27">
        <v>313332</v>
      </c>
      <c r="J32" s="27">
        <v>313332</v>
      </c>
      <c r="K32" s="28">
        <v>313332</v>
      </c>
      <c r="L32" s="29">
        <v>313332</v>
      </c>
      <c r="M32" s="30">
        <v>313332</v>
      </c>
      <c r="N32" s="30">
        <v>313332</v>
      </c>
      <c r="O32" s="30">
        <v>313332</v>
      </c>
      <c r="P32" s="29">
        <v>313332</v>
      </c>
      <c r="Q32" s="30">
        <v>313332</v>
      </c>
      <c r="R32" s="30">
        <v>313332</v>
      </c>
      <c r="S32" s="30">
        <v>313332</v>
      </c>
      <c r="T32" s="30">
        <v>313332</v>
      </c>
      <c r="U32" s="31">
        <v>313352</v>
      </c>
    </row>
    <row r="33" spans="1:21" ht="25.5" customHeight="1">
      <c r="A33" s="3"/>
      <c r="B33" s="24"/>
      <c r="C33" s="32" t="s">
        <v>41</v>
      </c>
      <c r="D33" s="49"/>
      <c r="E33" s="49"/>
      <c r="F33" s="27"/>
      <c r="G33" s="27"/>
      <c r="H33" s="27">
        <v>280000</v>
      </c>
      <c r="I33" s="27">
        <v>540000</v>
      </c>
      <c r="J33" s="27">
        <v>540000</v>
      </c>
      <c r="K33" s="28">
        <v>540000</v>
      </c>
      <c r="L33" s="29">
        <v>540000</v>
      </c>
      <c r="M33" s="30">
        <v>540000</v>
      </c>
      <c r="N33" s="30">
        <v>540000</v>
      </c>
      <c r="O33" s="30">
        <v>540000</v>
      </c>
      <c r="P33" s="29">
        <v>540000</v>
      </c>
      <c r="Q33" s="30">
        <v>540000</v>
      </c>
      <c r="R33" s="30">
        <v>260000</v>
      </c>
      <c r="S33" s="30"/>
      <c r="T33" s="30"/>
      <c r="U33" s="31"/>
    </row>
    <row r="34" spans="1:21" ht="21">
      <c r="A34" s="3"/>
      <c r="B34" s="56">
        <v>3</v>
      </c>
      <c r="C34" s="32" t="s">
        <v>42</v>
      </c>
      <c r="D34" s="27">
        <v>160000</v>
      </c>
      <c r="E34" s="27">
        <v>320000</v>
      </c>
      <c r="F34" s="27">
        <v>420000</v>
      </c>
      <c r="G34" s="27">
        <v>485000</v>
      </c>
      <c r="H34" s="27">
        <v>500000</v>
      </c>
      <c r="I34" s="27">
        <v>500000</v>
      </c>
      <c r="J34" s="49">
        <v>500000</v>
      </c>
      <c r="K34" s="50"/>
      <c r="L34" s="51"/>
      <c r="M34" s="52"/>
      <c r="N34" s="52"/>
      <c r="O34" s="52"/>
      <c r="P34" s="51"/>
      <c r="Q34" s="52"/>
      <c r="R34" s="52"/>
      <c r="S34" s="52"/>
      <c r="T34" s="52"/>
      <c r="U34" s="53"/>
    </row>
    <row r="35" spans="1:21" ht="21">
      <c r="A35" s="3"/>
      <c r="B35" s="62"/>
      <c r="C35" s="32" t="s">
        <v>43</v>
      </c>
      <c r="D35" s="49"/>
      <c r="E35" s="49"/>
      <c r="F35" s="27"/>
      <c r="G35" s="27"/>
      <c r="H35" s="27"/>
      <c r="I35" s="27"/>
      <c r="J35" s="49"/>
      <c r="K35" s="50"/>
      <c r="L35" s="51"/>
      <c r="M35" s="52"/>
      <c r="N35" s="52"/>
      <c r="O35" s="52"/>
      <c r="P35" s="51"/>
      <c r="Q35" s="52"/>
      <c r="R35" s="52"/>
      <c r="S35" s="52"/>
      <c r="T35" s="52"/>
      <c r="U35" s="53"/>
    </row>
    <row r="36" spans="1:21" ht="21">
      <c r="A36" s="3"/>
      <c r="B36" s="33" t="s">
        <v>44</v>
      </c>
      <c r="C36" s="34" t="s">
        <v>45</v>
      </c>
      <c r="D36" s="35">
        <v>10325908</v>
      </c>
      <c r="E36" s="35">
        <v>12193816</v>
      </c>
      <c r="F36" s="35">
        <v>15719000</v>
      </c>
      <c r="G36" s="35">
        <v>15469668</v>
      </c>
      <c r="H36" s="35">
        <v>14725336</v>
      </c>
      <c r="I36" s="35">
        <v>12221004</v>
      </c>
      <c r="J36" s="35">
        <v>9714672</v>
      </c>
      <c r="K36" s="37">
        <v>8193340</v>
      </c>
      <c r="L36" s="37">
        <v>6950008</v>
      </c>
      <c r="M36" s="37">
        <v>5706676</v>
      </c>
      <c r="N36" s="37">
        <v>4463344</v>
      </c>
      <c r="O36" s="37">
        <v>3220012</v>
      </c>
      <c r="P36" s="63">
        <v>2366680</v>
      </c>
      <c r="Q36" s="37">
        <v>1513348</v>
      </c>
      <c r="R36" s="37">
        <v>940016</v>
      </c>
      <c r="S36" s="37">
        <v>626684</v>
      </c>
      <c r="T36" s="37">
        <v>313352</v>
      </c>
      <c r="U36" s="38"/>
    </row>
    <row r="37" spans="1:21" ht="21">
      <c r="A37" s="3"/>
      <c r="B37" s="33"/>
      <c r="C37" s="32" t="s">
        <v>46</v>
      </c>
      <c r="D37" s="64">
        <f aca="true" t="shared" si="6" ref="D37:U37">SUM(D36/D8*100)</f>
        <v>45.18793244768398</v>
      </c>
      <c r="E37" s="64">
        <f t="shared" si="6"/>
        <v>52.921068269919104</v>
      </c>
      <c r="F37" s="64">
        <f t="shared" si="6"/>
        <v>53.59513875677773</v>
      </c>
      <c r="G37" s="64">
        <f t="shared" si="6"/>
        <v>56.419986408582176</v>
      </c>
      <c r="H37" s="64">
        <f t="shared" si="6"/>
        <v>54.45939200961926</v>
      </c>
      <c r="I37" s="64">
        <f t="shared" si="6"/>
        <v>42.960811323145805</v>
      </c>
      <c r="J37" s="64">
        <f t="shared" si="6"/>
        <v>33.13295659054151</v>
      </c>
      <c r="K37" s="64">
        <f t="shared" si="6"/>
        <v>27.130375398548807</v>
      </c>
      <c r="L37" s="64">
        <f t="shared" si="6"/>
        <v>22.56212246024242</v>
      </c>
      <c r="M37" s="64">
        <f t="shared" si="6"/>
        <v>18.16258662648498</v>
      </c>
      <c r="N37" s="64">
        <f t="shared" si="6"/>
        <v>13.926906878921788</v>
      </c>
      <c r="O37" s="64">
        <f t="shared" si="6"/>
        <v>9.850349279235498</v>
      </c>
      <c r="P37" s="65">
        <f t="shared" si="6"/>
        <v>7.097959446127152</v>
      </c>
      <c r="Q37" s="66">
        <f t="shared" si="6"/>
        <v>4.485903141535463</v>
      </c>
      <c r="R37" s="66">
        <f t="shared" si="6"/>
        <v>2.743805198984518</v>
      </c>
      <c r="S37" s="66">
        <f t="shared" si="6"/>
        <v>1.8078996297273946</v>
      </c>
      <c r="T37" s="66">
        <f t="shared" si="6"/>
        <v>0.8934280949366288</v>
      </c>
      <c r="U37" s="67">
        <f t="shared" si="6"/>
        <v>0</v>
      </c>
    </row>
    <row r="38" spans="1:21" ht="51.75" customHeight="1">
      <c r="A38" s="3"/>
      <c r="B38" s="33"/>
      <c r="C38" s="32" t="s">
        <v>47</v>
      </c>
      <c r="D38" s="64">
        <v>45.2</v>
      </c>
      <c r="E38" s="64">
        <v>52.9</v>
      </c>
      <c r="F38" s="49">
        <v>53.3</v>
      </c>
      <c r="G38" s="64">
        <v>53.3</v>
      </c>
      <c r="H38" s="49">
        <v>51.4</v>
      </c>
      <c r="I38" s="64">
        <v>41</v>
      </c>
      <c r="J38" s="64">
        <v>32.2</v>
      </c>
      <c r="K38" s="52">
        <v>27.1</v>
      </c>
      <c r="L38" s="52">
        <v>22.6</v>
      </c>
      <c r="M38" s="52">
        <v>18.2</v>
      </c>
      <c r="N38" s="52">
        <v>13.9</v>
      </c>
      <c r="O38" s="52">
        <v>9.9</v>
      </c>
      <c r="P38" s="51">
        <v>7.1</v>
      </c>
      <c r="Q38" s="52">
        <v>4.5</v>
      </c>
      <c r="R38" s="52">
        <v>2.7</v>
      </c>
      <c r="S38" s="52">
        <v>1.8</v>
      </c>
      <c r="T38" s="52">
        <v>0.9</v>
      </c>
      <c r="U38" s="53"/>
    </row>
    <row r="39" spans="1:21" ht="42" customHeight="1">
      <c r="A39" s="3"/>
      <c r="B39" s="68" t="s">
        <v>48</v>
      </c>
      <c r="C39" s="69" t="s">
        <v>49</v>
      </c>
      <c r="D39" s="35">
        <v>2173732</v>
      </c>
      <c r="E39" s="35">
        <v>2534141</v>
      </c>
      <c r="F39" s="35">
        <v>3084816</v>
      </c>
      <c r="G39" s="35">
        <f>SUM(G17+G28)</f>
        <v>3414532</v>
      </c>
      <c r="H39" s="35">
        <f>SUM(H17+H28)</f>
        <v>3675732</v>
      </c>
      <c r="I39" s="35">
        <v>2874832</v>
      </c>
      <c r="J39" s="35">
        <f aca="true" t="shared" si="7" ref="J39:U39">SUM(J17+J28)</f>
        <v>2874832</v>
      </c>
      <c r="K39" s="35">
        <f t="shared" si="7"/>
        <v>1736532</v>
      </c>
      <c r="L39" s="35">
        <f t="shared" si="7"/>
        <v>1613332</v>
      </c>
      <c r="M39" s="35">
        <f t="shared" si="7"/>
        <v>1565332</v>
      </c>
      <c r="N39" s="35">
        <f t="shared" si="7"/>
        <v>1519032</v>
      </c>
      <c r="O39" s="35">
        <f t="shared" si="7"/>
        <v>1471732</v>
      </c>
      <c r="P39" s="36">
        <f t="shared" si="7"/>
        <v>1034432</v>
      </c>
      <c r="Q39" s="37">
        <f t="shared" si="7"/>
        <v>995332</v>
      </c>
      <c r="R39" s="37">
        <f t="shared" si="7"/>
        <v>676332</v>
      </c>
      <c r="S39" s="37">
        <f t="shared" si="7"/>
        <v>377332</v>
      </c>
      <c r="T39" s="37">
        <f t="shared" si="7"/>
        <v>358332</v>
      </c>
      <c r="U39" s="38">
        <f t="shared" si="7"/>
        <v>332352</v>
      </c>
    </row>
    <row r="40" spans="1:21" ht="21">
      <c r="A40" s="3"/>
      <c r="B40" s="33"/>
      <c r="C40" s="70" t="s">
        <v>46</v>
      </c>
      <c r="D40" s="71">
        <f aca="true" t="shared" si="8" ref="D40:U40">SUM(D39/D8*100)</f>
        <v>9.51262153172089</v>
      </c>
      <c r="E40" s="71">
        <f t="shared" si="8"/>
        <v>10.998152577224477</v>
      </c>
      <c r="F40" s="71">
        <f t="shared" si="8"/>
        <v>10.517917269490939</v>
      </c>
      <c r="G40" s="71">
        <f t="shared" si="8"/>
        <v>12.453263317071118</v>
      </c>
      <c r="H40" s="71">
        <f t="shared" si="8"/>
        <v>13.594129866395022</v>
      </c>
      <c r="I40" s="71">
        <f t="shared" si="8"/>
        <v>10.105971255532024</v>
      </c>
      <c r="J40" s="71">
        <f t="shared" si="8"/>
        <v>9.80493050728832</v>
      </c>
      <c r="K40" s="71">
        <f t="shared" si="8"/>
        <v>5.750129379666016</v>
      </c>
      <c r="L40" s="71">
        <f t="shared" si="8"/>
        <v>5.237431978931222</v>
      </c>
      <c r="M40" s="71">
        <f t="shared" si="8"/>
        <v>4.981968145591057</v>
      </c>
      <c r="N40" s="71">
        <f t="shared" si="8"/>
        <v>4.739813290237616</v>
      </c>
      <c r="O40" s="71">
        <f t="shared" si="8"/>
        <v>4.502180192318481</v>
      </c>
      <c r="P40" s="72">
        <f t="shared" si="8"/>
        <v>3.102386628431474</v>
      </c>
      <c r="Q40" s="73">
        <f t="shared" si="8"/>
        <v>2.9503874493314</v>
      </c>
      <c r="R40" s="73">
        <f t="shared" si="8"/>
        <v>1.974140076168487</v>
      </c>
      <c r="S40" s="73">
        <f t="shared" si="8"/>
        <v>1.0885524173016978</v>
      </c>
      <c r="T40" s="73">
        <f t="shared" si="8"/>
        <v>1.0216749090953052</v>
      </c>
      <c r="U40" s="74">
        <f t="shared" si="8"/>
        <v>0.9365275941186252</v>
      </c>
    </row>
    <row r="41" spans="1:21" ht="51" customHeight="1">
      <c r="A41" s="3"/>
      <c r="B41" s="75"/>
      <c r="C41" s="70" t="s">
        <v>47</v>
      </c>
      <c r="D41" s="49">
        <v>9.5</v>
      </c>
      <c r="E41" s="64">
        <v>11</v>
      </c>
      <c r="F41" s="49">
        <v>11.5</v>
      </c>
      <c r="G41" s="49">
        <v>12.7</v>
      </c>
      <c r="H41" s="49">
        <v>13.6</v>
      </c>
      <c r="I41" s="49">
        <v>10.1</v>
      </c>
      <c r="J41" s="64">
        <v>9.8</v>
      </c>
      <c r="K41" s="52">
        <v>5.8</v>
      </c>
      <c r="L41" s="73">
        <v>5.2</v>
      </c>
      <c r="M41" s="73">
        <v>5</v>
      </c>
      <c r="N41" s="73">
        <v>4.7</v>
      </c>
      <c r="O41" s="73">
        <v>4.5</v>
      </c>
      <c r="P41" s="76">
        <v>3.1</v>
      </c>
      <c r="Q41" s="73">
        <v>3</v>
      </c>
      <c r="R41" s="73">
        <v>2</v>
      </c>
      <c r="S41" s="73">
        <v>1.1</v>
      </c>
      <c r="T41" s="73">
        <v>1</v>
      </c>
      <c r="U41" s="74">
        <v>0.9</v>
      </c>
    </row>
    <row r="42" spans="1:21" ht="51" customHeight="1" thickBot="1">
      <c r="A42" s="3"/>
      <c r="B42" s="14" t="s">
        <v>50</v>
      </c>
      <c r="C42" s="77" t="s">
        <v>51</v>
      </c>
      <c r="D42" s="78"/>
      <c r="E42" s="78"/>
      <c r="F42" s="78"/>
      <c r="G42" s="78"/>
      <c r="H42" s="78"/>
      <c r="I42" s="78"/>
      <c r="J42" s="79" t="s">
        <v>52</v>
      </c>
      <c r="K42" s="79" t="s">
        <v>53</v>
      </c>
      <c r="L42" s="79" t="s">
        <v>54</v>
      </c>
      <c r="M42" s="79" t="s">
        <v>54</v>
      </c>
      <c r="N42" s="79" t="s">
        <v>54</v>
      </c>
      <c r="O42" s="79" t="s">
        <v>55</v>
      </c>
      <c r="P42" s="80" t="s">
        <v>56</v>
      </c>
      <c r="Q42" s="79" t="s">
        <v>56</v>
      </c>
      <c r="R42" s="79" t="s">
        <v>57</v>
      </c>
      <c r="S42" s="79" t="s">
        <v>58</v>
      </c>
      <c r="T42" s="79" t="s">
        <v>58</v>
      </c>
      <c r="U42" s="81" t="s">
        <v>59</v>
      </c>
    </row>
  </sheetData>
  <mergeCells count="6">
    <mergeCell ref="B5:B6"/>
    <mergeCell ref="C5:C6"/>
    <mergeCell ref="D5:E5"/>
    <mergeCell ref="A1:P1"/>
    <mergeCell ref="B3:P3"/>
    <mergeCell ref="G5:U5"/>
  </mergeCells>
  <printOptions/>
  <pageMargins left="0" right="0" top="0.3937007874015748" bottom="0.3937007874015748" header="0.5118110236220472" footer="0.1968503937007874"/>
  <pageSetup fitToHeight="2" fitToWidth="2" horizontalDpi="600" verticalDpi="600" orientation="landscape" paperSize="9" scale="9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Bierutów</cp:lastModifiedBy>
  <cp:lastPrinted>2010-09-28T07:11:17Z</cp:lastPrinted>
  <dcterms:created xsi:type="dcterms:W3CDTF">1997-02-26T13:46:56Z</dcterms:created>
  <dcterms:modified xsi:type="dcterms:W3CDTF">2010-10-11T11:22:45Z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